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 sheetId="1" r:id="rId4"/>
    <sheet state="visible" name="Armenian Student Association" sheetId="2" r:id="rId5"/>
    <sheet state="visible" name="Association of Indians" sheetId="3" r:id="rId6"/>
    <sheet state="visible" name="The Black Student Union" sheetId="4" r:id="rId7"/>
    <sheet state="visible" name="National Association for the Ad" sheetId="5" r:id="rId8"/>
    <sheet state="visible" name="Cantonese Club" sheetId="6" r:id="rId9"/>
    <sheet state="visible" name="Chinese Student Organization" sheetId="7" r:id="rId10"/>
    <sheet state="visible" name="Bengali Student Association" sheetId="8" r:id="rId11"/>
    <sheet state="visible" name="Twese" sheetId="9" r:id="rId12"/>
    <sheet state="visible" name="Hellenic Cultural Association" sheetId="10" r:id="rId13"/>
    <sheet state="visible" name="Italian Club" sheetId="11" r:id="rId14"/>
    <sheet state="visible" name="Haitian Association" sheetId="12" r:id="rId15"/>
    <sheet state="visible" name="Polish Club" sheetId="13" r:id="rId16"/>
    <sheet state="visible" name="Pakistani Student Association" sheetId="14" r:id="rId17"/>
    <sheet state="visible" name="Organization of Luso-Americans" sheetId="15" r:id="rId18"/>
    <sheet state="visible" name="Association of Philippine Stude" sheetId="16" r:id="rId19"/>
    <sheet state="visible" name="Union Estudiantil Puertorriquen" sheetId="17" r:id="rId20"/>
    <sheet state="visible" name="Vietnamese Student Association" sheetId="18" r:id="rId21"/>
    <sheet state="visible" name="Asian Student Council" sheetId="19" r:id="rId22"/>
    <sheet state="visible" name="United Black Council" sheetId="20" r:id="rId23"/>
    <sheet state="visible" name="Persian Cultural Club" sheetId="21" r:id="rId24"/>
    <sheet state="visible" name="Japanese Visual Culture Associa" sheetId="22" r:id="rId25"/>
    <sheet state="visible" name="Taiwanese American Student Asso" sheetId="23" r:id="rId26"/>
    <sheet state="visible" name="Black Mens Collective" sheetId="24" r:id="rId27"/>
    <sheet state="visible" name="Desi Intercultural Youth Associ" sheetId="25" r:id="rId28"/>
    <sheet state="visible" name="Arab Cultural Club" sheetId="26" r:id="rId29"/>
    <sheet state="visible" name="Wanawake" sheetId="27" r:id="rId30"/>
    <sheet state="visible" name="Sangam" sheetId="28" r:id="rId31"/>
    <sheet state="visible" name="Douglass D.I.V.A.S." sheetId="29" r:id="rId32"/>
    <sheet state="visible" name="Student Organized Rutgers Again" sheetId="30" r:id="rId33"/>
    <sheet state="visible" name="Hebrew Club" sheetId="31" r:id="rId34"/>
    <sheet state="visible" name="Association of Punjabi Students" sheetId="32" r:id="rId35"/>
    <sheet state="visible" name="Indigenous Turtle Island Club" sheetId="33" r:id="rId36"/>
    <sheet state="visible" name="Mexican American Student Associ" sheetId="34" r:id="rId37"/>
    <sheet state="visible" name="Hong Kong Student Association" sheetId="35" r:id="rId38"/>
    <sheet state="visible" name="Asian Pacific American Student " sheetId="36" r:id="rId39"/>
    <sheet state="visible" name="Society of Latin American Men" sheetId="37" r:id="rId40"/>
    <sheet state="visible" name="Peruvian American Student Assoc" sheetId="38" r:id="rId41"/>
    <sheet state="visible" name="Malayali Association at Rutgers" sheetId="39" r:id="rId42"/>
  </sheets>
  <definedNames/>
  <calcPr/>
</workbook>
</file>

<file path=xl/sharedStrings.xml><?xml version="1.0" encoding="utf-8"?>
<sst xmlns="http://schemas.openxmlformats.org/spreadsheetml/2006/main" count="8125" uniqueCount="1234">
  <si>
    <t>Organization Name</t>
  </si>
  <si>
    <t>SABO</t>
  </si>
  <si>
    <t>Program 1 Name</t>
  </si>
  <si>
    <t>Program 1 Allocation</t>
  </si>
  <si>
    <t>Program 2 Name</t>
  </si>
  <si>
    <t>Program 2 Allocation</t>
  </si>
  <si>
    <t>Total Programming</t>
  </si>
  <si>
    <t>MATCH</t>
  </si>
  <si>
    <t>OM</t>
  </si>
  <si>
    <t>Total Allocation</t>
  </si>
  <si>
    <t>Notes</t>
  </si>
  <si>
    <t>Email</t>
  </si>
  <si>
    <t>SABO unparsed</t>
  </si>
  <si>
    <t>Armenian Student Association</t>
  </si>
  <si>
    <t>Association of Indians</t>
  </si>
  <si>
    <t>The Black Student Union</t>
  </si>
  <si>
    <t>National Association for the Advancement of Colored People</t>
  </si>
  <si>
    <t>Melanin Appreciation Month</t>
  </si>
  <si>
    <t>Cantonese Club</t>
  </si>
  <si>
    <t>Chinese Student Organization</t>
  </si>
  <si>
    <t>Bengali Student Association</t>
  </si>
  <si>
    <t>Twese</t>
  </si>
  <si>
    <t>Hellenic Cultural Association</t>
  </si>
  <si>
    <t>Italian Club</t>
  </si>
  <si>
    <t>Haitian Association</t>
  </si>
  <si>
    <t>Polish Club</t>
  </si>
  <si>
    <t>Pakistani Student Association</t>
  </si>
  <si>
    <t>Organization of Luso-Americans</t>
  </si>
  <si>
    <t>Series de Cultura</t>
  </si>
  <si>
    <t>Association of Philippine Students</t>
  </si>
  <si>
    <t>RAPS Presents: FIND Dialogue</t>
  </si>
  <si>
    <t>Union Estudiantil Puertorriquena</t>
  </si>
  <si>
    <t>Vietnamese Student Association</t>
  </si>
  <si>
    <t>New England Leadership Conference</t>
  </si>
  <si>
    <t>Asian Student Council</t>
  </si>
  <si>
    <t>APIDA Speaker Series</t>
  </si>
  <si>
    <t>APIDA Cultural Showcase</t>
  </si>
  <si>
    <t>United Black Council</t>
  </si>
  <si>
    <t>"What's the Deal"</t>
  </si>
  <si>
    <t>Taiwanese American Student Association</t>
  </si>
  <si>
    <t>Persian Cultural Club</t>
  </si>
  <si>
    <t>Japanese Visual Culture Association</t>
  </si>
  <si>
    <t>Anime NYC, New York's Largest Anime Convention</t>
  </si>
  <si>
    <t>NYC Cultural Trip</t>
  </si>
  <si>
    <t>Black Men's Collective</t>
  </si>
  <si>
    <t>Desi Intercultural Youth Association</t>
  </si>
  <si>
    <t>Arab Cultural Club</t>
  </si>
  <si>
    <t>Tea Talks</t>
  </si>
  <si>
    <t>Wanawake</t>
  </si>
  <si>
    <t>Sangam</t>
  </si>
  <si>
    <t>Douglass D.I.V.A.S.</t>
  </si>
  <si>
    <t>Student Organized Rutgers Against Hunger</t>
  </si>
  <si>
    <t>Hauser Hills Farm Gleaning</t>
  </si>
  <si>
    <t>Hebrew Club</t>
  </si>
  <si>
    <t>Speaking from Experience Speaker Series</t>
  </si>
  <si>
    <t>Association of Punjabi Students</t>
  </si>
  <si>
    <t>Indigenous Turtle Island Club</t>
  </si>
  <si>
    <t>Movie Night</t>
  </si>
  <si>
    <t>Mexican American Student Association</t>
  </si>
  <si>
    <t>Hong Kong Student Association</t>
  </si>
  <si>
    <t>Asian Pacific American Student Association</t>
  </si>
  <si>
    <t>Society of Latin American Men</t>
  </si>
  <si>
    <t>Peruvian American Student Association</t>
  </si>
  <si>
    <t>Malayali Association at Rutgers</t>
  </si>
  <si>
    <t>Organization Name: Armenian Student Association</t>
  </si>
  <si>
    <t>Alex Kiledijan</t>
  </si>
  <si>
    <t>President</t>
  </si>
  <si>
    <t>atk72@scarletmail.rutgers.edu</t>
  </si>
  <si>
    <t>Alexys Anderson (ama484@echo.rutgers.edu)</t>
  </si>
  <si>
    <t>Location on Campus: No</t>
  </si>
  <si>
    <t>The purpose of this organization shall be to provide an opportunity for fellowship among Armenian students at Rutgers University. It is the duty of the organization to educate its members of their common Armenian ethnicity, including culture, history, traditions, and current issues as Armenian-Americans living in the United States of America. It is also the duty of the organization to raise awareness of the Armenian culture, traditions, and history among the Rutgers University community as well as outside communities.Typically, our meetings are held during the week, either Wednesday or Thursday nights, and all are welcome to attend. Together, the organization's members discuss new ideas for fun events to hold during the academic year, such as Armenian cultural night, backgammon night, and falafel night. Every year, our biggest event held in the fall semester is cultural night, where our organization members, friends, families, and members of the Rutgers community celebrate the Armenian culture with food, dancing, and games. This event successfully brings students and members of the community together to celebrate the Armenian heritage as well as educate those who who are not familiar to the culture.</t>
  </si>
  <si>
    <t>SABO #: 19</t>
  </si>
  <si>
    <t>Program 1 Name: Armenian Cultural Night</t>
  </si>
  <si>
    <t>Program 2 Name: Meeting at Top Golf</t>
  </si>
  <si>
    <t>Event Description:  This is an annual program that the club hosts to educate the Rutgers community about Armenianculture and traditions. We invite alumni of the program, current members and their families, as wellas anyone from the Rutgers community.</t>
  </si>
  <si>
    <t>Date: 2022-11-01 00:00:00</t>
  </si>
  <si>
    <t>Attendance: 40</t>
  </si>
  <si>
    <t>Location: Busch Student Center</t>
  </si>
  <si>
    <t>Admission Fee 0</t>
  </si>
  <si>
    <t>Event Description The goal of this event is to gather outside of our normal meetings and have fun with the club to bring  members closer together while having a good time.</t>
  </si>
  <si>
    <t>Date: 2022-10-01 00:00:00</t>
  </si>
  <si>
    <t>Attendance: 20</t>
  </si>
  <si>
    <t>Location: Top Golf of Edison</t>
  </si>
  <si>
    <r>
      <rPr>
        <rFont val="Arial"/>
        <b/>
        <i/>
        <color rgb="FF000000"/>
        <sz val="10.0"/>
      </rPr>
      <t>XS: 0-88</t>
    </r>
    <r>
      <rPr>
        <rFont val="Arial"/>
        <i/>
        <color rgb="FF000000"/>
        <sz val="10.0"/>
      </rPr>
      <t xml:space="preserve"> | S: 89-176 | M: 177-264 | L: 265-352 | XL: 353+</t>
    </r>
  </si>
  <si>
    <t>Requested</t>
  </si>
  <si>
    <t>Description</t>
  </si>
  <si>
    <t>Review 1:</t>
  </si>
  <si>
    <t>Review 2:</t>
  </si>
  <si>
    <r>
      <rPr>
        <rFont val="Arial"/>
        <b/>
        <i/>
        <color rgb="FF000000"/>
        <sz val="10.0"/>
      </rPr>
      <t>XS: 0-88</t>
    </r>
    <r>
      <rPr>
        <rFont val="Arial"/>
        <i/>
        <color rgb="FF000000"/>
        <sz val="10.0"/>
      </rPr>
      <t xml:space="preserve"> | S: 89-176 | M: 177-264 | L: 265-352 | XL: 353+</t>
    </r>
  </si>
  <si>
    <t>Room Rental &amp; Equipment  (XS: 240 | S: 400 | M: 570 | L: 730 | XL: 900)</t>
  </si>
  <si>
    <t>A room with a stage and a projector is needed for this event.</t>
  </si>
  <si>
    <t>The cost of a bay at top golf varies with day of the week and time of the day but this would be average for 20 people.</t>
  </si>
  <si>
    <t>Advertising (XS: 100 | S: 170 | M: 240 | L: 310 | XL: 380)</t>
  </si>
  <si>
    <t>Food (XS: 560 | S: 920 | M: 1280 | L: 1640 | XL: 2000)</t>
  </si>
  <si>
    <t>We will be catering food for this event from Efes in New Brunswick.</t>
  </si>
  <si>
    <t>This will be at night so dinner would be part of the trip. $15 per person.</t>
  </si>
  <si>
    <t>Supplies/Duplications (XS: 170 | S: 260 | M: 360 | L: 450 | XL: 540)</t>
  </si>
  <si>
    <t>Total Contracts &amp; Rights (no limit to number of contracts)</t>
  </si>
  <si>
    <t>Description here N/A</t>
  </si>
  <si>
    <t>Description here 0</t>
  </si>
  <si>
    <t xml:space="preserve">     Contract: Film Rights/Royalties</t>
  </si>
  <si>
    <t xml:space="preserve">     Contract: Speaker fee</t>
  </si>
  <si>
    <t xml:space="preserve">     Contract: Accompanist</t>
  </si>
  <si>
    <t>None</t>
  </si>
  <si>
    <t xml:space="preserve">     Contract: DJ</t>
  </si>
  <si>
    <t xml:space="preserve">     Contract: Live Music/performance</t>
  </si>
  <si>
    <t xml:space="preserve">     Contract: Other</t>
  </si>
  <si>
    <t>Contracts: XS: 1350 | S: 1970 | M: 3890 | L: 6330 | XL: 8090 (total cap)</t>
  </si>
  <si>
    <t>Other</t>
  </si>
  <si>
    <t>*write what the other costs are</t>
  </si>
  <si>
    <t>TOTAL</t>
  </si>
  <si>
    <t>Organizational Maintenance</t>
  </si>
  <si>
    <t xml:space="preserve">Series Program Name: </t>
  </si>
  <si>
    <t>Location:</t>
  </si>
  <si>
    <t>Admissions Fee</t>
  </si>
  <si>
    <t>Installments:</t>
  </si>
  <si>
    <t>Description:</t>
  </si>
  <si>
    <t>Attendance:</t>
  </si>
  <si>
    <t>Date:</t>
  </si>
  <si>
    <t>Small &lt;= 125 | Large &gt; 125 (maximum 7 events)</t>
  </si>
  <si>
    <t>Room Rental and Equipment (1800; includes storage fees)</t>
  </si>
  <si>
    <t>Room Rental and Equipment (Small: 1190 | Large: 1790)</t>
  </si>
  <si>
    <t>Office Supplies (200)</t>
  </si>
  <si>
    <t>Advertising (Small: 210 | Large: 420)</t>
  </si>
  <si>
    <t>Advertising (400)</t>
  </si>
  <si>
    <t>Food  (Small: 1300 | Large: 2590)</t>
  </si>
  <si>
    <t>Food for General Meetings (460)</t>
  </si>
  <si>
    <t>We have about 8 club meetings a semester and for every club meeting we get pizza for everyonewhich costs about $50 dollars</t>
  </si>
  <si>
    <t>Supplies/Duplications (Small: 590 | Large: 1190)</t>
  </si>
  <si>
    <t>Giveaways/Involvement Fair (300)</t>
  </si>
  <si>
    <t>Contracts &amp; Rights (no limit to number of contracts)</t>
  </si>
  <si>
    <t>Types of Contracts</t>
  </si>
  <si>
    <t>Description here</t>
  </si>
  <si>
    <t>Software(150)</t>
  </si>
  <si>
    <t xml:space="preserve">     Contract 1</t>
  </si>
  <si>
    <t>Duplications(110)</t>
  </si>
  <si>
    <t>Contracts: S: 3450 | L: 6900 (total cap)</t>
  </si>
  <si>
    <t>Phone Charges(100)</t>
  </si>
  <si>
    <t>Uniforms/Costumes ($30 per person, max 15 people)</t>
  </si>
  <si>
    <t>*write down what the costs are</t>
  </si>
  <si>
    <t>*Uniforms/Costumes for performing groups only, but all groups can use advertising money to buy t-shirts.</t>
  </si>
  <si>
    <t>Other Trip (Stand Alone | Series Trip) (circle one)</t>
  </si>
  <si>
    <t>*write down what the other costs are</t>
  </si>
  <si>
    <t>Trip Name:</t>
  </si>
  <si>
    <t>Media Publication (Newspaper | Journal | Magazine) (circle one)</t>
  </si>
  <si>
    <t>*fund for any number of people.</t>
  </si>
  <si>
    <t>Descripton</t>
  </si>
  <si>
    <t>Publication Name:</t>
  </si>
  <si>
    <t>Publication Type</t>
  </si>
  <si>
    <t>AT</t>
  </si>
  <si>
    <t>Transportation/Parking/Tolls (775 | 1550)</t>
  </si>
  <si>
    <t xml:space="preserve">Description: </t>
  </si>
  <si>
    <t>Advertising (150 | 150)</t>
  </si>
  <si>
    <t>(newspaper: max 13 issues, journal: max 2 issues, magazine: max 14 issues)</t>
  </si>
  <si>
    <t>Admission/Registration Fees (750 | 2250)</t>
  </si>
  <si>
    <t>Number of Issues</t>
  </si>
  <si>
    <t>Food (500 | 100)</t>
  </si>
  <si>
    <t>Number of Copies per Issue</t>
  </si>
  <si>
    <t>Cost per Page:</t>
  </si>
  <si>
    <t>Lodging (1060 | 2120)</t>
  </si>
  <si>
    <t>Number of Pages per Issue</t>
  </si>
  <si>
    <t>Cost per Issue:</t>
  </si>
  <si>
    <t>Other (100 | 300)</t>
  </si>
  <si>
    <t>Total Delivery Cost</t>
  </si>
  <si>
    <t>Total Printing Cost</t>
  </si>
  <si>
    <t>Stand Alone/Series Trip - Conference/Team Competition (max 6 trips in a series, max 1 series trip per semester)</t>
  </si>
  <si>
    <t>Journal ( Delivery: 100 per issue | Printing cost: 2200 per issue )</t>
  </si>
  <si>
    <t>Name of Competition/Conference:</t>
  </si>
  <si>
    <t xml:space="preserve">Magazine ( Delivery: 75 per issue | Printing cost: 2000 per issue ) </t>
  </si>
  <si>
    <t>competition: max 15 people funded | conference: max 7 people</t>
  </si>
  <si>
    <t>Newspaper ( Delivery : 75 per issue | Printing Cost : (0-8 pages: black=550, color=675 | 9-16 pages: black=750, color=925 | 17+ pages: black=950, color=1175)</t>
  </si>
  <si>
    <t>Is this Series?:</t>
  </si>
  <si>
    <t>*local means &lt;=400 roundtrip or within DC, Harrisburg, PA, and Eastern CT</t>
  </si>
  <si>
    <t>Stand Alone/Series Trip - Competition/Conference</t>
  </si>
  <si>
    <t>Transportation (local: 55/person | national: 350/person) **Per Trip if Series</t>
  </si>
  <si>
    <t>Parking (40/car/day, max 2 cars for conference, 3 for competitions) **Per Trip if Series</t>
  </si>
  <si>
    <t>Food (35/person/day, max 3 days) ** Per Trip if Series</t>
  </si>
  <si>
    <t>Lodging (65/person/day, max 3 days) | Lodging (50/person/day/trip) Per Trip if series</t>
  </si>
  <si>
    <t xml:space="preserve">Registration Fees (100/person) | (50/person/trip) </t>
  </si>
  <si>
    <t>Lodging (65/person/day, max 3 days) | Lodging (50/person/day/trip)</t>
  </si>
  <si>
    <t>Notes:</t>
  </si>
  <si>
    <t>Total Programming:</t>
  </si>
  <si>
    <t>Total Organizational Maintenance:</t>
  </si>
  <si>
    <t>Total Preliminary Allocation (Total Programming + Total Organizational Maintenance)</t>
  </si>
  <si>
    <t>Reviewed By (initial here):</t>
  </si>
  <si>
    <t>JJ</t>
  </si>
  <si>
    <t>SB</t>
  </si>
  <si>
    <t>EMF</t>
  </si>
  <si>
    <t xml:space="preserve"> </t>
  </si>
  <si>
    <t>Organization Name: Association of Indians</t>
  </si>
  <si>
    <t>Abia Mallick</t>
  </si>
  <si>
    <t>Vice President</t>
  </si>
  <si>
    <t>aam382@scarletmail.rutgers.edu</t>
  </si>
  <si>
    <t>Asian American Cultural Center Staff  (aacc@echo.rutgers.edu)</t>
  </si>
  <si>
    <t>The purpose of this organization shall be to:1) Promote cultural and social awareness of the Indian tradition to all students at Rutgers University.2) Provide opportunities for our members to display appreciation for Indian culture through our various events, which include shows, meetings, and other cultural get-togethers.3) Help our society by organizing relief efforts and funding to those less fortunate by way of the many charitable organizations we support.4) Interact with other cultural organizations to bring unity to the student community at Rutgers.</t>
  </si>
  <si>
    <t>SABO #: 22</t>
  </si>
  <si>
    <t>Program 1 Name: Air Social</t>
  </si>
  <si>
    <t>Program 2 Name: Air Garba</t>
  </si>
  <si>
    <t>Event Description:  Air Social: An opportunity for South-Asian Organizations to display their organization and do skits to recruit new members into the club in the beginning of the year. It is also a good way for people to socialize and enjoy a slice of pizza with their friends. Examples of the organizations we have are sororities, fraternities, dance groups, acapella groups, singing groups, non-profits, and charity organizations. All organizations are able to table for an hour, similar to the involvement fair. Then they are able to perform on stage and promote their organizations. During AIR social, we allow students to take pictures in a photobooth and also have giveaways (tshirts/pens, etc)</t>
  </si>
  <si>
    <t>Date: 2022-09-23 00:00:00</t>
  </si>
  <si>
    <t>Attendance: 300</t>
  </si>
  <si>
    <t>Location: CASC MPR</t>
  </si>
  <si>
    <t>Event Description Air Garba celebrates Navrati. Navaratri is a Hindu festival that spans over nine nights and is celebrated every year in the autumn season. It is observed for different reasons and celebrated differently in various parts of the Hindu Indian cultural sphere. Garba is a form of dance which originates from the state of Gujarat in India. The name is derived from the Sanskrit term Garbha and Deep. Many traditional garbas are performed around a centrally lit lamp or a picture or statue of the Goddess Shakti. During AIR Garba, all south-asian students come together to dance. We have a live band playing music and singing that we dance to.</t>
  </si>
  <si>
    <t>Date: 2022-10-08 00:00:00</t>
  </si>
  <si>
    <t>Attendance: 400</t>
  </si>
  <si>
    <t>Location: Livingston Gymnasium</t>
  </si>
  <si>
    <t>Admission Fee 8</t>
  </si>
  <si>
    <r>
      <rPr>
        <rFont val="Arial"/>
        <i/>
        <color rgb="FF000000"/>
        <sz val="10.0"/>
      </rPr>
      <t xml:space="preserve">XS: 0-88 | S: 89-176 | M: 177-264 | </t>
    </r>
    <r>
      <rPr>
        <rFont val="Arial"/>
        <b/>
        <i/>
        <color rgb="FF000000"/>
        <sz val="10.0"/>
      </rPr>
      <t>L: 265-352</t>
    </r>
    <r>
      <rPr>
        <rFont val="Arial"/>
        <i/>
        <color rgb="FF000000"/>
        <sz val="10.0"/>
      </rPr>
      <t xml:space="preserve"> | XL: 353+</t>
    </r>
  </si>
  <si>
    <r>
      <rPr>
        <rFont val="Arial"/>
        <i/>
        <color rgb="FF000000"/>
        <sz val="10.0"/>
      </rPr>
      <t xml:space="preserve">XS: 0-88 | S: 89-176 | M: 177-264 | L: 265-352 | </t>
    </r>
    <r>
      <rPr>
        <rFont val="Arial"/>
        <b/>
        <i/>
        <color rgb="FF000000"/>
        <sz val="10.0"/>
      </rPr>
      <t>XL: 353+</t>
    </r>
  </si>
  <si>
    <t>College Avenue Student Center MPR A/B/C. We will be using all parts of the MPR and will be needing about 200 chairs. We will also be needing about 35 long tables with black table cloths</t>
  </si>
  <si>
    <t>3 large tables, 20 chairs</t>
  </si>
  <si>
    <t>instagram/facebook/fliers</t>
  </si>
  <si>
    <t>Pizza and water catered from Gerlanda's.</t>
  </si>
  <si>
    <t>Water bottles, snacks, refreshments</t>
  </si>
  <si>
    <t>Balloons</t>
  </si>
  <si>
    <t>Hindu statues, balloons, streamers,  banner, table cloth</t>
  </si>
  <si>
    <t>Description here Amplifire - 3000</t>
  </si>
  <si>
    <t>DJ</t>
  </si>
  <si>
    <t>Live Music/performance</t>
  </si>
  <si>
    <t>n/a</t>
  </si>
  <si>
    <t>General meeting room, 2 large tables in the front of the room, with 69 chairs. We will also need a projector.</t>
  </si>
  <si>
    <t>Promotional Giveaways done at events through instagram and the day of.</t>
  </si>
  <si>
    <t>Need description for Program 2 other costs</t>
  </si>
  <si>
    <t>Organization Name: The Black Student Union</t>
  </si>
  <si>
    <t>Maya Walker</t>
  </si>
  <si>
    <t>mw840@scarletmail.rutgers.edu</t>
  </si>
  <si>
    <t>Paul Robeson Cultural Center (prccrutgers@echo.rutgers.edu)</t>
  </si>
  <si>
    <t>Location on Campus: Yes</t>
  </si>
  <si>
    <t>The purpose of this organization shall be to reach out to minority students, students within the diaspora, and people of color within the Rutgers community in order to give them an atmosphere in which they can express their concerns, grievances, and suggestions regarding problems in society-at-large or within the Rutgers community. We also will act in the direction of upholding those suggestions by means appropriate to them (eg: hosting events, programs, and/or social gatherings). We will be a voice or platform for all minority students or students of color to feel safe and supported. We aim to promote unity between all Rutgers' minority organizations in order to inspire a social and cultural awareness and improve relations within and surrounding the Rutgers community.</t>
  </si>
  <si>
    <t>SABO #: 25</t>
  </si>
  <si>
    <t>Program 1 Name: Spoken Visions</t>
  </si>
  <si>
    <t>Program 2 Name: Sink or Swim</t>
  </si>
  <si>
    <t>Event Description:  The Black Student Union will be hosting it's annual Spoken Visions event. This event is similar to an open mic night and provides students with an opportunity to express themselves. There is opportunity for spoken words, music, poetry, etc. so that students are able to have a creative outlet while being supported by their community. This is also a great time for students to mingle and connect with their peers who share similar interests with them. There would be a DJ at this event, as well as food such as appetizers.</t>
  </si>
  <si>
    <t>Date: 2022-10-25 00:00:00</t>
  </si>
  <si>
    <t>Attendance: 100</t>
  </si>
  <si>
    <t>Location: Red Lion Cafe</t>
  </si>
  <si>
    <t>Event Description This program is aimed at allowing students to connect with alumni who were once in their shoes. During this program our organization invites various alum from different backgrounds who are in various career fields to come and speak to students on a panel. Through this program many of our current executive board members were able to find mentors and form connections that will last a life time.</t>
  </si>
  <si>
    <t>Date: 2022-10-11 00:00:00</t>
  </si>
  <si>
    <t>Attendance: 50</t>
  </si>
  <si>
    <t>Location: The Paul Robeson Cultural Center</t>
  </si>
  <si>
    <r>
      <rPr>
        <rFont val="Arial"/>
        <i/>
        <color rgb="FF000000"/>
        <sz val="10.0"/>
      </rPr>
      <t xml:space="preserve">XS: 0-88 | </t>
    </r>
    <r>
      <rPr>
        <rFont val="Arial"/>
        <b/>
        <i/>
        <color rgb="FF000000"/>
        <sz val="10.0"/>
      </rPr>
      <t>S: 89-176</t>
    </r>
    <r>
      <rPr>
        <rFont val="Arial"/>
        <i/>
        <color rgb="FF000000"/>
        <sz val="10.0"/>
      </rPr>
      <t xml:space="preserve"> | M: 177-264 | L: 265-352 | XL: 353+</t>
    </r>
  </si>
  <si>
    <r>
      <rPr>
        <rFont val="Arial"/>
        <b/>
        <i/>
        <color rgb="FF000000"/>
        <sz val="10.0"/>
      </rPr>
      <t>XS: 0-88</t>
    </r>
    <r>
      <rPr>
        <rFont val="Arial"/>
        <i/>
        <color rgb="FF000000"/>
        <sz val="10.0"/>
      </rPr>
      <t xml:space="preserve"> | S: 89-176 | M: 177-264 | L: 265-352 | XL: 353+</t>
    </r>
  </si>
  <si>
    <t>This money would go towards all sound equipment such as microphones, house sound, etc.</t>
  </si>
  <si>
    <t>To rent the entire PRCC for the night as well as rent the proper sound equipment.</t>
  </si>
  <si>
    <t>Bruschetta Platter: $55; Fresh Vegetable Crudite with Dip: $50; Pinwheel Sandwich Platter: $140; Spicy Boneless Buffalo Wings: $85; Sliced Fruit Platter: $55; Water: $9.96; Juice: $20.69</t>
  </si>
  <si>
    <t>We would want to get some pizza as well as drinks.</t>
  </si>
  <si>
    <t>Paper Plates: $15.28; Napkins: $10.48; Plastic Cups: $9.98</t>
  </si>
  <si>
    <t>Description here Moneta-Kai - $300</t>
  </si>
  <si>
    <t>Weekly room rental for the PRCC and all of the necessary equipment that we need for general body meetings.</t>
  </si>
  <si>
    <t>We would use these funds to buy more space for our GoogleDrive.</t>
  </si>
  <si>
    <t>Our organization is looking to expand its network by using various advertising tools such as business cards and brochures. We would like for all of our executive boards members to have both business cards and brochures to hand out in order to help expand our organization's network.</t>
  </si>
  <si>
    <t>Costs for food for general body appreciation mixers, special movie viewings, and co-sponosored meetings/events.</t>
  </si>
  <si>
    <t>Cost of purchasing pins, pens, and stickers with our logo on it to give to our general body members for free.</t>
  </si>
  <si>
    <t>To create our flyers we typically need to use CanvaPro which is around $14/month.</t>
  </si>
  <si>
    <t>These funds would be used to pay for our storage space at the PRCC.</t>
  </si>
  <si>
    <t xml:space="preserve">For Organizational Maintenence, Other costs were moved to Room Rental and Equipment </t>
  </si>
  <si>
    <t>Organization Name: National Association for the Advancement of Colored People</t>
  </si>
  <si>
    <t>Amber Dalmacy</t>
  </si>
  <si>
    <t>add128@scarletmail.rutgers.edu</t>
  </si>
  <si>
    <t>The purpose of this organization is as follows: to uplift and fight for the sole purpose of the minority, to advance the social, political, economical, educational, and cultural status of the minority to ensure equality and free treatment of the minority, to assist in the development of future contributions in history by the minority, and to inform the community of problems affecting the minority population through the implementation of programming with other organizations and the local community.</t>
  </si>
  <si>
    <t>SABO #: 52</t>
  </si>
  <si>
    <t>Program 1 Name: Net Gala</t>
  </si>
  <si>
    <t>Program 2 Name:</t>
  </si>
  <si>
    <t>Event Description:  An event to celebrate black excellence. We will be hosting this event to celebrate other student organizations on campus as well as professors who have been crucial to the plight of African Americans here on campus. This is an event that will be open to other NAACP chapters in New Jersey. The goal of this even is for people to appreciate black culture and excellence</t>
  </si>
  <si>
    <t>Date: 2022-11-10 00:00:00</t>
  </si>
  <si>
    <t>Location: Trayes Hall</t>
  </si>
  <si>
    <t>Admission Fee Free Admission</t>
  </si>
  <si>
    <t>Event Description</t>
  </si>
  <si>
    <t>Admission Fee</t>
  </si>
  <si>
    <r>
      <rPr>
        <rFont val="Arial"/>
        <i/>
        <color rgb="FF000000"/>
        <sz val="10.0"/>
      </rPr>
      <t xml:space="preserve">XS: 0-88 | S: 89-176 | M: 177-264 | </t>
    </r>
    <r>
      <rPr>
        <rFont val="Arial"/>
        <b/>
        <i/>
        <color rgb="FF000000"/>
        <sz val="10.0"/>
      </rPr>
      <t>L: 265-352</t>
    </r>
    <r>
      <rPr>
        <rFont val="Arial"/>
        <i/>
        <color rgb="FF000000"/>
        <sz val="10.0"/>
      </rPr>
      <t xml:space="preserve"> | XL: 353+</t>
    </r>
  </si>
  <si>
    <t>XS: 0-88 | S: 89-176 | M: 177-264 | L: 265-352 | XL: 353+</t>
  </si>
  <si>
    <t>stage microphone screen projector speakers sound system</t>
  </si>
  <si>
    <t>Delta Catering( chicken, rice, cabbage, fish, mashed potatoes) -mocktails (juices, fruits, soda cocktails) desert/pastries</t>
  </si>
  <si>
    <t>balloons menus flyers flowers vases programs</t>
  </si>
  <si>
    <t>Description here Showcase-DJ-$750 ; Zellie Imani-speaker fee- $1000</t>
  </si>
  <si>
    <t>Location: Rutgers Students 10.00 AND NON rutgers student 15</t>
  </si>
  <si>
    <t>Installments: We will be showcasing the legacy of black entrepreneurs, musicians, professors, advocates throughout this month. We will have panel discussion on social justice issues happening at different campuses with panelists from different schools. This is the time we will connect with other NAACP Youth and College divisions in the New Jersey and New York State! The Goal of this program is to show appreciation to black excellence on campus and in our community, through educational events, social gathering and informational sessions about the NAACP national chapter .</t>
  </si>
  <si>
    <t>10/3/2022, 10/10/2022,10/17/2022, 10/24/2022, 10/31/2022</t>
  </si>
  <si>
    <t>Attendance: Livingston Auditorium,MPR COLLEGE AVE, TRAYES HALL, prcc</t>
  </si>
  <si>
    <t>Date: 600</t>
  </si>
  <si>
    <t>Projectors speakers screens tent hdmi chord room rental</t>
  </si>
  <si>
    <t>projector screen microphones tent monitors speakers stage several rooms</t>
  </si>
  <si>
    <t>posters markers notepads binders whiteboard</t>
  </si>
  <si>
    <t>Scarlet NAACP Melanin Series Month T-shirt Flyers post cards invitations graphic designing software</t>
  </si>
  <si>
    <t>tshirts, NAACP pens, NAACP banner, business cards</t>
  </si>
  <si>
    <t>Delta's Catering ( 6 pans of chicken, white rice, collard greens, fish) Jersey Mikes ( cold cut sandwiches , vegetarian options) mocktails smoothies(Black owned companies)</t>
  </si>
  <si>
    <t>snacks baked goods water bottles juices ice cream black owned pastry deserts</t>
  </si>
  <si>
    <t>balloons certificates table cloths plates napkins canvases strip lights</t>
  </si>
  <si>
    <t>rutgers naacp bookbags rutgers planner Rutgers notepads phone wallet stickers</t>
  </si>
  <si>
    <t>Types of Contracts  DJ</t>
  </si>
  <si>
    <t>Organization Name: Cantonese Club</t>
  </si>
  <si>
    <t>Katherine Au</t>
  </si>
  <si>
    <t>Treasurer</t>
  </si>
  <si>
    <t>kya7@scarletmail.rutgers.edu</t>
  </si>
  <si>
    <t>Our mission statement is to promote and share the Cantonese culture with the diverse student body of Rutgers University and its surrounding communities. In addition to these efforts, Rutgers Cantonese Club places an emphasis on reaching out to both Cantonese American students and Cantonese students who have come to the U.S. to further pursue their studies. We strongly believe in integrating these two groups of students together in order to grow and collaborate upon our unique experiences. Although we all come from different backgrounds and upbringings, Rutgers Cantonese Club provides a fun and unique dynamic for students to embrace, reconnect, and learn more about Cantonese culture through a supportive environment.</t>
  </si>
  <si>
    <t>SABO #: 58</t>
  </si>
  <si>
    <t>Program 1 Name: Hong Kong Winter Solstice</t>
  </si>
  <si>
    <t>Program 2 Name: Guangdong Market</t>
  </si>
  <si>
    <t>Event Description:  Hong Kong Winter Solstice is the annual event for the Rutgers community to experience and learn about Cantonese culture. The Winter Solstice Festival is one of the most important holidays in Cantonese culture. Through this event, RCC wants to share this festive time with the rest of the Rutgers student body. In addition to this, we also create different themes every year that reflect a specific aspect of Hong Kong. Traditionally, this festival emphasizes getting together with family and friends so there will, of course, be copious amounts of food along with a night full of performances from other cultural organizations and various games, that reflect Cantonese culture.</t>
  </si>
  <si>
    <t>Date: December 3rd, 2022</t>
  </si>
  <si>
    <t>Attendance: 200</t>
  </si>
  <si>
    <t>Location: Livingston MPR</t>
  </si>
  <si>
    <t>Admission Fee $10/$24 for 3 people</t>
  </si>
  <si>
    <t>Event Description This cultural event is a fusion of Cantonese culture in street night markets in Cantonese speaking regions. This event would involve food and games in different sections of the room. Street markets are a part of Cantonese culture as it is often seen throughout the streets of Guangdong, Macau, and Hongkong. This event would help create a cultural fusion of these regions to help incorporate unity. There would be different tables set up as "vendors" where stations of different activities would cater to the attendees.</t>
  </si>
  <si>
    <t>Date: November 18th, 2022</t>
  </si>
  <si>
    <t>Location: Busch MPR</t>
  </si>
  <si>
    <t>Admission Fee 5</t>
  </si>
  <si>
    <r>
      <rPr>
        <rFont val="Arial"/>
        <i/>
        <color rgb="FF000000"/>
        <sz val="10.0"/>
      </rPr>
      <t xml:space="preserve">XS: 0-88 | S: 89-176 | </t>
    </r>
    <r>
      <rPr>
        <rFont val="Arial"/>
        <b/>
        <i/>
        <color rgb="FF000000"/>
        <sz val="10.0"/>
      </rPr>
      <t>M: 177-264</t>
    </r>
    <r>
      <rPr>
        <rFont val="Arial"/>
        <i/>
        <color rgb="FF000000"/>
        <sz val="10.0"/>
      </rPr>
      <t xml:space="preserve"> | L: 265-352 | XL: 353+</t>
    </r>
  </si>
  <si>
    <r>
      <rPr>
        <rFont val="Arial"/>
        <i/>
        <color rgb="FF000000"/>
        <sz val="10.0"/>
      </rPr>
      <t xml:space="preserve">XS: 0-88 | S: 89-176 | </t>
    </r>
    <r>
      <rPr>
        <rFont val="Arial"/>
        <b/>
        <i/>
        <color rgb="FF000000"/>
        <sz val="10.0"/>
      </rPr>
      <t>M: 177-264</t>
    </r>
    <r>
      <rPr>
        <rFont val="Arial"/>
        <i/>
        <color rgb="FF000000"/>
        <sz val="10.0"/>
      </rPr>
      <t xml:space="preserve"> | L: 265-352 | XL: 353+</t>
    </r>
  </si>
  <si>
    <t>The projected room rental is $1000 for booking the College Ave MPR, along with any other equipment we may need, such as microphones, sound systems, speakers, and the projector, which is an estimate based on expenditures for previous events in this annual fall event. During our Winter Solstice during the 2021-2022 year, the cost of room rental and equipment was just a little below $1000.</t>
  </si>
  <si>
    <t>For room rental of the Busch MPR</t>
  </si>
  <si>
    <t>The projected cost for food and beverage is $2000, which is an estimate based on expenditures for previous events in this annual fall event, as we previously spent $1000 on catering, but that was not enough as we ran out of food very quickly. We were given a little under $1000 for our event but we quickly ran out of food as it was not enough for our guests.</t>
  </si>
  <si>
    <t>The food would be around an estimated $700. We plan on catering Cantonese staple street food which involves fishballs, egg tart, char siu buns, pineapple buns, custard buns, dim sum, etc. These foods would help introduce people who attend our events to food that is important in Cantonese culture.</t>
  </si>
  <si>
    <t>For various supplies for our events, such as tablecloths, paints and brushes, fabric, and any other possible miscellaneous fees for extra materials. We need materials to set up photobooths and other various activities.</t>
  </si>
  <si>
    <t>Supplies would go towards helping set up these stations where food and game activities would be.</t>
  </si>
  <si>
    <t>Description here An Asian American comedian: Jimmy O Yang: $5000</t>
  </si>
  <si>
    <t>Speaker fee</t>
  </si>
  <si>
    <t>For equipment rental in the student centers</t>
  </si>
  <si>
    <t>The supplies would be used for the general meetings of the Rutgers Cantonese Club. Supplies would include nametags, markers, pens, pencils for biweekly meetings.</t>
  </si>
  <si>
    <t>Food is an integral aspect of Cantonese culture. In our goal to educate more of the student body about Cantonese culture. While traditional Cantonese foods are difficult to accommodate due to budget constraints and university regulations we can attain part of this vision through the use of pre-packaged Cantonese snacks and candy. The food will be purchased from local Asian food markets like H-mart and 99 Ranch. The snacks we have purchased for the Fall 2021 semester (Pocky, mooncakes, rice flour cakes, etc.) exceeded our budget so we believe that we need around $600 for food.</t>
  </si>
  <si>
    <t>In order to get the domain for rutgersrcc.org, according to google domains, it would cost $12/per year https://domains.google.com/registrar/search?searchTerm=www.rutgersrcc.org&amp;hl=en&amp;_ga=2.178505314.756312574.1633482455-795847855.1633482455</t>
  </si>
  <si>
    <t>Organization Name: Chinese Student Organization</t>
  </si>
  <si>
    <t>Aaron Teng</t>
  </si>
  <si>
    <t>aaron.teng@rutgers.edu</t>
  </si>
  <si>
    <t>The mission of CSO is to raise awareness and build identity by providing students with the opportunity to learn andsocialize through common grounds with others who share the same Chinese / Asian American culture.CSO also aims to contribute to the larger Rutgers University community through events and performances that display variousaspects of Chinese culture and the Chinese-American experience. The organization serves as a bridge for sharing experiences andfostering an environment for mutual benefit and exposure to diversity. Additionally, the organization seeks to unify and provideeducational, political, and social opportunities for dialogue and identity-building with the diverse Chinese groups and other Asian minority groups.</t>
  </si>
  <si>
    <t>SABO #: 62</t>
  </si>
  <si>
    <t>Program 1 Name: Children's Annual Remembrance Event Showcase (CARES)</t>
  </si>
  <si>
    <t>Program 2 Name: Winter Wonderland</t>
  </si>
  <si>
    <t>Event Description:  Children's Annual Remembrance Event Showcase -- lovingly simplified as CARES, is Rutgers CSO's biggest event of the Fall. Students, student organizations, and one special headliner perform for the community while tasty catering is served. All proceeds from CARES will be donated to a certified 501c3 organization dedicated to helping children in Asia. Last year, funds were donated to Families with Children from China Greater New York, which is a nonprofit organization supporting Chinese adoptees and their families and friends.</t>
  </si>
  <si>
    <t>Date: 2022-11-18 00:00:00</t>
  </si>
  <si>
    <t>Location: Busch Student Center Multipurpose ROom</t>
  </si>
  <si>
    <t>Admission Fee 9</t>
  </si>
  <si>
    <t>Event Description Winter Wonderland is an annual event that encourages the Rutgers community to get into the spirit of the holidays with activities such as gingerbread house making, tea bagging, ornament decorating, and more! The goal of this event is to help de-stress students before finals and spread holiday cheer!</t>
  </si>
  <si>
    <t>Date: 12/7/22 OR 11/30/21</t>
  </si>
  <si>
    <t>Attendance: 150</t>
  </si>
  <si>
    <t>Location: Busch Student Center MPR</t>
  </si>
  <si>
    <r>
      <rPr>
        <rFont val="Arial"/>
        <i/>
        <color rgb="FF000000"/>
        <sz val="10.0"/>
      </rPr>
      <t xml:space="preserve">XS: 0-88 | S: 89-176 | </t>
    </r>
    <r>
      <rPr>
        <rFont val="Arial"/>
        <b/>
        <i/>
        <color rgb="FF000000"/>
        <sz val="10.0"/>
      </rPr>
      <t>M: 177-264</t>
    </r>
    <r>
      <rPr>
        <rFont val="Arial"/>
        <i/>
        <color rgb="FF000000"/>
        <sz val="10.0"/>
      </rPr>
      <t xml:space="preserve"> | L: 265-352 | XL: 353+</t>
    </r>
  </si>
  <si>
    <r>
      <rPr>
        <rFont val="Arial"/>
        <i/>
        <color rgb="FF000000"/>
        <sz val="10.0"/>
      </rPr>
      <t xml:space="preserve">XS: 0-88 | </t>
    </r>
    <r>
      <rPr>
        <rFont val="Arial"/>
        <b/>
        <i/>
        <color rgb="FF000000"/>
        <sz val="10.0"/>
      </rPr>
      <t xml:space="preserve">S: 89-176 </t>
    </r>
    <r>
      <rPr>
        <rFont val="Arial"/>
        <i/>
        <color rgb="FF000000"/>
        <sz val="10.0"/>
      </rPr>
      <t>| M: 177-264 | L: 265-352 | XL: 353+</t>
    </r>
  </si>
  <si>
    <t>Room Rental as well as room/stage setup and audio/sound equipment.</t>
  </si>
  <si>
    <t>Audio/Sound Equipment Rental and Setup Costs</t>
  </si>
  <si>
    <t>N/A</t>
  </si>
  <si>
    <t>Catering from AACC/SABO approved Asian/Chinese catering - Noodle Gourmet/Taiwan Tasty</t>
  </si>
  <si>
    <t>Individually Packaged snacks and beverages for attendees</t>
  </si>
  <si>
    <t>Covers table decorations, centerpieces, stage decorating, photobooth decorating, as well as flyer printing.</t>
  </si>
  <si>
    <t>Supplies and Decorations for each individual station that has their own individual task (e.g. gingerbread houses, tea-bag making, etc.)</t>
  </si>
  <si>
    <t>Description here We intend to reach out to these Asian American Artists, but will change who we create a contract with depending on availability and cost: 1) Tiffany Day - Live Music - 1300-15002) Laufey - Live Music - 1300-15003) John Concepcion - 1300-1500</t>
  </si>
  <si>
    <t>$900 to account for sound and audio equipment rental as well as any set-up costs. (9 Events/GIMs per semester)</t>
  </si>
  <si>
    <t>Name tags, paper, folders, tape, glue, markers, scissors, storage boxes, poster board, acrylic paint, paintbrushes, staplers, post-it notes, plastic sleeves, binders, notebooks</t>
  </si>
  <si>
    <t>100 for Printing Business Cards and Flyers for Involvement Fair as well as tabling at other organisation events</t>
  </si>
  <si>
    <t>850 for buying individually packaged snacks for every meeting (9 Events/GIMs per semester)</t>
  </si>
  <si>
    <t>800 for buying pens, markers, stickers, and other CSO-branded merchandise that are given freely at involvement fair and throughout the semester.</t>
  </si>
  <si>
    <t>100 for Canva Pro Annual Subscription, 27/month for Wix site hosting</t>
  </si>
  <si>
    <t>sb</t>
  </si>
  <si>
    <t>Organization Name: Bengali Student Association</t>
  </si>
  <si>
    <t>Bindiya Patel</t>
  </si>
  <si>
    <t>bup3@scarletmail.rutgers.edu</t>
  </si>
  <si>
    <t>The Bengali Students Association, established in 1997, focuses on uniting the Bengali community here at Rutgers University. The organization illustrates the diverse cultures of Bengali communities worldwide. Through dance, song, discussions, and various public events, the association will expose other cultures to our own rich culture. It is thus our goal to maintain such exposure and strengthen the sense of Bengali identity. With these aims, we strive not only to share our culture with others, but we also help to establish our own identity, educate others, and preserve the Bengali culture, extending within and beyond the University borders.</t>
  </si>
  <si>
    <t>SABO #: 63</t>
  </si>
  <si>
    <t>Program 1 Name: Holud Raat</t>
  </si>
  <si>
    <t>Program 2 Name: Tigerfest</t>
  </si>
  <si>
    <t>Event Description:  Holud Raat is BSA's way of showcasing one of the important traditions of Bengali weddings to the Rutgers students. This tradition takes place before the actual wedding and is used as an opportunity for the two families to shower their blessings on the bride and groom. We plan on having fun skits and dances to keep our guests entertained while educating them about the Bengali Culture.</t>
  </si>
  <si>
    <t>Date: 2022-11-19 00:00:00</t>
  </si>
  <si>
    <t>Attendance: 350</t>
  </si>
  <si>
    <t>Location: Douglass Student Center Trayes Hall</t>
  </si>
  <si>
    <t>Admission Fee Presale - 8, At the door - 10</t>
  </si>
  <si>
    <t>Event Description Tigerfest is the ultimate event of games and competitions hosted by Bengali Students Association. Royal Bengal Tiger being the national animal and cultural symbol of both Bangladesh and India, the event has thus been names Tigerfest to celebrate the unity of Bengali community of both nations. The event will include traditional Bengali/South Asian foods and snacks. And surely, competitions such as Saree Draping, which are heavily influenced by Bengali culture. The event will also consist of Desi music and entertainment to light up the hearts of the participants. Our goal is to showcase the beauty of our customs and traditions through such an exciting event</t>
  </si>
  <si>
    <t>Date: 2022-10-14 00:00:00</t>
  </si>
  <si>
    <t>Attendance: 250</t>
  </si>
  <si>
    <t>Admission Fee $10 for non Rutgers $8 for Rutgers students</t>
  </si>
  <si>
    <r>
      <rPr>
        <rFont val="Arial"/>
        <i/>
        <color rgb="FF000000"/>
        <sz val="10.0"/>
      </rPr>
      <t>XS: 0-88 | S: 89-176 | M: 177-264 |</t>
    </r>
    <r>
      <rPr>
        <rFont val="Arial"/>
        <b/>
        <i/>
        <color rgb="FF000000"/>
        <sz val="10.0"/>
      </rPr>
      <t xml:space="preserve"> L: 265-352</t>
    </r>
    <r>
      <rPr>
        <rFont val="Arial"/>
        <i/>
        <color rgb="FF000000"/>
        <sz val="10.0"/>
      </rPr>
      <t xml:space="preserve"> | XL: 353+</t>
    </r>
  </si>
  <si>
    <r>
      <rPr>
        <rFont val="Arial"/>
        <i/>
        <color rgb="FF000000"/>
        <sz val="10.0"/>
      </rPr>
      <t xml:space="preserve">XS: 0-88 | S: 89-176 | </t>
    </r>
    <r>
      <rPr>
        <rFont val="Arial"/>
        <b/>
        <i/>
        <color rgb="FF000000"/>
        <sz val="10.0"/>
      </rPr>
      <t>M: 177-264</t>
    </r>
    <r>
      <rPr>
        <rFont val="Arial"/>
        <i/>
        <color rgb="FF000000"/>
        <sz val="10.0"/>
      </rPr>
      <t xml:space="preserve"> | L: 265-352 | XL: 353+</t>
    </r>
  </si>
  <si>
    <t>Douglass Student Center full Trayes Hall, stage, student center sound system, microphones</t>
  </si>
  <si>
    <t>Mic rental, chairs, tables. student center sound system, projector</t>
  </si>
  <si>
    <t>150 printed professional flyers</t>
  </si>
  <si>
    <t>Professionally printed flyers, tabling at student centers</t>
  </si>
  <si>
    <t>Full course meal catered from Kabab &amp; Curry Express: Appetizers - Samosas, kebabs Main Course - Zeera Rice, Paneer, Chicken tikka, Raita, Naan Dessert - Mango ice cream Drinks - sodas and water</t>
  </si>
  <si>
    <t>Appetizer  - jhaal moori, samosa, pakora    Main Course: kabab, naan,Paneer, biryani, Tandoori Chicken  Dessert- Jalab</t>
  </si>
  <si>
    <t>Plates, napkins, utensils, vases, tablecloths, lights, streamers, flowers, decorative papers, glues, sharpies, crayons, paints, decorative umbrellas, tea lights, chocolates, turmeric powder, diyas, water beads</t>
  </si>
  <si>
    <t>Will consist of a photo booth. There will also be a centerpiece on each table.  Lights - Table Cloths - Burners - Utensils -Balloons - Cups  -Plates/Bowls</t>
  </si>
  <si>
    <t>Description here DJ - Roaring Entertainment</t>
  </si>
  <si>
    <t>Description here 200</t>
  </si>
  <si>
    <t>Game spending: There will be a variety of games that tributes to South Asian culture. Games will include a mix of individual and team games.</t>
  </si>
  <si>
    <t>Tape and glue are necessary to keep our trifold intact. Paper, colored pencils, pens, and markers for our arts and crafts-based general meetings. Envelopes for sending letters to families during holiday-themed general meetings.</t>
  </si>
  <si>
    <t>Will have two biweekly weekends per month. One meeting will consist of 2 pies of pizza(15.5 each) and the other will consist of 30 Samosa from  Kebab and curry…($40 per order). Pies will be ordered 4 times(a total of $62) and Samosa will be ordered 3 times (A total of 120). There will also be mango juice at the meetings.</t>
  </si>
  <si>
    <t>General meeting raffle prize</t>
  </si>
  <si>
    <t>Organization Name: Twese, Organization for Africans and Friends of Africa</t>
  </si>
  <si>
    <t>Sandra Ulokameje</t>
  </si>
  <si>
    <t>sau25@scarletmail.rutgers.edu</t>
  </si>
  <si>
    <t>The purpose of this student organization is to provide academic and cultural integration assistance to African students, friends of Africa and also to provide a medium for social and intellectual interaction. A. To create a haven for all African students and friends of Africa at Rutgers University. B. To introduce Africa as a continent, a culture, and as a way of life to the Rutgers Community. C. To create in this haven; and African atmosphere of unity and mutual cooperation for the above-mentioned students. D. To be able to share a first-hand experience and knowledge about Africa to all the African-American organizations and communities. E. To be a link between Africa and the United States for the benefit of students in Africa, as well as students in the United States. F. To keep African students and friends of Africa in the United States aware of current events in Africa. G. To get African faculty and sta to become active in the organization and to help expose them to the membership as positive role models. H. To help new African students and friends of Africa understand the workings of the University, so as to provide a smooth transition into the University and also to ensure a better working relationship between the above-mentioned students and the faculty, sta, and administration of the University. To coordinate programs and activities to help communicate the above-stated aims.</t>
  </si>
  <si>
    <t>SABO #: 74</t>
  </si>
  <si>
    <t>Program 1 Name: Annual African Pride</t>
  </si>
  <si>
    <t>Program 2 Name: Culture Shock</t>
  </si>
  <si>
    <t>Event Description:  A yearly Twese event that focuses on educating the Rutgers community about the diverse cultures of Africa. The educational purpose of the event will be to feature different African Rutgers students and have them specifically describe and share their own aspect of the culture with the Rutgers community. The program will also include speakers and professors describing the impact of African culture surrounding the world. The main goal of the program is to emphasize to students the value of sharing more with the world about the positive aspects of Africa that the world does not know about. To share and celebrate African culture with the Rutgers community through music, food, and dance.</t>
  </si>
  <si>
    <t>Date: TBD</t>
  </si>
  <si>
    <t>Location: Livingston Student Center, Livingston Hall</t>
  </si>
  <si>
    <t>Admission Fee 10-RU students and 12- Non RU students</t>
  </si>
  <si>
    <t>Event Description The event is a co-sponsorship between Twese, West Indian Student Organization, Haitian Association of Rutgers University and Black Student Union. The program is a way of unifying the different cultural communities of Rutgers University through cultural performance. The program will be aimed at teaching students how art is a form of expression in different cultures.</t>
  </si>
  <si>
    <t>Date: November 1-13, 2021</t>
  </si>
  <si>
    <t>Admission Fee 10 for RU students 12- for non RU guests</t>
  </si>
  <si>
    <r>
      <rPr>
        <rFont val="Arial"/>
        <i/>
        <color rgb="FF000000"/>
        <sz val="10.0"/>
      </rPr>
      <t xml:space="preserve">XS: 0-88 | S: 89-176 | </t>
    </r>
    <r>
      <rPr>
        <rFont val="Arial"/>
        <b/>
        <i/>
        <color rgb="FF000000"/>
        <sz val="10.0"/>
      </rPr>
      <t>M: 177-264</t>
    </r>
    <r>
      <rPr>
        <rFont val="Arial"/>
        <i/>
        <color rgb="FF000000"/>
        <sz val="10.0"/>
      </rPr>
      <t xml:space="preserve"> | L: 265-352 | XL: 353+</t>
    </r>
  </si>
  <si>
    <r>
      <rPr>
        <rFont val="Arial"/>
        <i/>
        <color rgb="FF000000"/>
        <sz val="10.0"/>
      </rPr>
      <t xml:space="preserve">XS: 0-88 | S: 89-176 | M: 177-264 | L: 265-352 | </t>
    </r>
    <r>
      <rPr>
        <rFont val="Arial"/>
        <b/>
        <i/>
        <color rgb="FF000000"/>
        <sz val="10.0"/>
      </rPr>
      <t>XL: 353+</t>
    </r>
  </si>
  <si>
    <t>Room rental expense, tech, and setup and Livingston Equipment</t>
  </si>
  <si>
    <t>Room rental expense, equipment, technology, and wristbands</t>
  </si>
  <si>
    <t>Graphic designer for teaser and flyers</t>
  </si>
  <si>
    <t>Graphic designer for flyer and teaser</t>
  </si>
  <si>
    <t>Food and drinks for the event</t>
  </si>
  <si>
    <t>Centerpieces for the table and balloons</t>
  </si>
  <si>
    <t>Description here Names of professionals to be determined:Live speaker and travel 1300, DJ will be 500, and Live performance will also be 500.</t>
  </si>
  <si>
    <t>Description here 2000</t>
  </si>
  <si>
    <t>Photographer and cutlery</t>
  </si>
  <si>
    <t>Security costs since it is not a seated event and there will be a large crowd</t>
  </si>
  <si>
    <t>Hats, T-shirts, pins, and tumbler cups</t>
  </si>
  <si>
    <t>Snacks and drinks for our general body meetings</t>
  </si>
  <si>
    <t>T-shirts, masks, lanyards, keychains, and cultural flags with the organization logo</t>
  </si>
  <si>
    <t>This would be the fee for storage space since the PRCC is being renovated</t>
  </si>
  <si>
    <t>African Students Conference</t>
  </si>
  <si>
    <t>To grow the network of African students from different parts of the East Coast. This network will give students the chance to develop their professional and leadership skills in the world beyond college. Along with building the network of the attendees, we will also be able to discuss how we can spread the knowledge of Africa as well.</t>
  </si>
  <si>
    <t>Is this Series?: No</t>
  </si>
  <si>
    <t>Location: TBD, Maryland or Upstate New York</t>
  </si>
  <si>
    <t>Attendance: 12</t>
  </si>
  <si>
    <t>Vehicle rental or bus, gas, and tolls</t>
  </si>
  <si>
    <t>Vehicle parking</t>
  </si>
  <si>
    <t>Food not provided by the conference</t>
  </si>
  <si>
    <t>Hotel or Air Bnb for 2 nights for 12 members.</t>
  </si>
  <si>
    <t>The registration fee for the organization or for the conference</t>
  </si>
  <si>
    <t>Need a date and location for Program 1, and African Student Conference 
For Organizational Maintenence, Other costs were moved to Room Rental and Equipment 
For Program 1, moved Photographer expense to Contracts Other</t>
  </si>
  <si>
    <t>First aid kit, water, and essentials</t>
  </si>
  <si>
    <t>dt</t>
  </si>
  <si>
    <t>Organization Name: Hellenic Cultural Association</t>
  </si>
  <si>
    <t>Elisabeth Gallou</t>
  </si>
  <si>
    <t>hca.rutgers@gmail.com</t>
  </si>
  <si>
    <t>Our groups mission is to promote the Greek culture through celebration of major cultural events, organizing festivals, and educating members about Hellenic culture, the HCA creates an atmosphere for Greek and non-Greek members to discover, share, appreciate, and promote Hellenic culture.Traditionally each spring the HCA organizes a Dinner Dance as a fundraising event, proceeds of which help to increase the number of modern Greek studies courses offered at Rutgers, and thus pave the way for the eventual creation of an academic major in this discipline.</t>
  </si>
  <si>
    <t>SABO #: 136</t>
  </si>
  <si>
    <t>Program 1 Name:</t>
  </si>
  <si>
    <t>Event Description:</t>
  </si>
  <si>
    <t>Contract: Film Rights/Royalties</t>
  </si>
  <si>
    <t>Contract: Speaker fee</t>
  </si>
  <si>
    <t>Contract: Accompanist</t>
  </si>
  <si>
    <t>Contract: DJ</t>
  </si>
  <si>
    <t>Contract: Live Music/performance</t>
  </si>
  <si>
    <t>Contract: Other</t>
  </si>
  <si>
    <t>Series Program Name:</t>
  </si>
  <si>
    <t>HCA - Hellenic Cultural Association</t>
  </si>
  <si>
    <t>Location: college ave student center, livingston student center</t>
  </si>
  <si>
    <t>Admissions Fee 0</t>
  </si>
  <si>
    <t>Installments: 1</t>
  </si>
  <si>
    <t>The goal of HCA is to promote the greek culture hrough celebration of major cultural events, organizing festivals, and educating members about Hellenic culture, the HCA creates an atmosphere for Greek and non-Greek members to discover, share, appreciate, and promote Hellenic culture.Traditionally each spring the HCA organizes a Dinner Dance as a fundraising event, proceeds of which help to increase the number of modern Greek studies courses offered at Rutgers, and thus pave the way for the eventual creation of an academic major in this discipline.</t>
  </si>
  <si>
    <t>Date: tbd</t>
  </si>
  <si>
    <t>cutlery, table clothes, tents, tables, napkins, banners, speakers</t>
  </si>
  <si>
    <t>cutlery, table clothes</t>
  </si>
  <si>
    <t>paper, pens, markers, white board erasers</t>
  </si>
  <si>
    <t>printed shirts, pens</t>
  </si>
  <si>
    <t>fliers</t>
  </si>
  <si>
    <t>general meetings’ food (usually pizza, but may also be spanakopita, etc.).</t>
  </si>
  <si>
    <t>food at all general meetings (usually pizza, but may also be spanakopita, baklava or other ethically Greek food etc.).</t>
  </si>
  <si>
    <t>promotional pens, printed shirts, printed megs, printed draw string bags, stickers</t>
  </si>
  <si>
    <t>Description here dj for greek culture dance - 200</t>
  </si>
  <si>
    <t>Contract 1</t>
  </si>
  <si>
    <t>storage fees</t>
  </si>
  <si>
    <t>Magazine ( Delivery: 75 per issue | Printing cost: 2000 per issue )</t>
  </si>
  <si>
    <t>Registration Fees (100/person) | (50/person/trip)</t>
  </si>
  <si>
    <t>Series Program not funded because it is not detailed enough to be distingueshed from OM</t>
  </si>
  <si>
    <t>Moved Other costs for Organizational Maintainence to Room Rental and Equipment</t>
  </si>
  <si>
    <t>Organization Name: Italian Club</t>
  </si>
  <si>
    <t>Robert Manino</t>
  </si>
  <si>
    <t>rvm51@scarletmail.rutgers.edu</t>
  </si>
  <si>
    <t>Samantha DeMarse (sd1259@echo.rutgers.edu)</t>
  </si>
  <si>
    <t>The purpose of this organization shall be to celebrate Italian culture via immersion and education. Members will be given the opportunity to learn about Italian culture through various meetings and trips that mirror the culture of both modern-day Italy and Italy of the past</t>
  </si>
  <si>
    <t>SABO #: 148</t>
  </si>
  <si>
    <t>Program 1 Name: Traditional Italian Games and Fun</t>
  </si>
  <si>
    <t>Program 2 Name: Italian Paint n' Sip</t>
  </si>
  <si>
    <t>Event Description:  Introduce members to Italian games</t>
  </si>
  <si>
    <t>Location: Rutgers approved location</t>
  </si>
  <si>
    <t>Event Description Members will attempt to recreate famous Italian paintings while sipping on Italian mocktails.</t>
  </si>
  <si>
    <r>
      <rPr>
        <rFont val="Arial"/>
        <b/>
        <i/>
        <color rgb="FF000000"/>
        <sz val="10.0"/>
      </rPr>
      <t>XS: 0-88</t>
    </r>
    <r>
      <rPr>
        <rFont val="Arial"/>
        <i/>
        <color rgb="FF000000"/>
        <sz val="10.0"/>
      </rPr>
      <t xml:space="preserve"> | S: 89-176 | M: 177-264 | L: 265-352 | XL: 353+</t>
    </r>
  </si>
  <si>
    <r>
      <rPr>
        <rFont val="Arial"/>
        <b/>
        <i/>
        <color rgb="FF000000"/>
        <sz val="10.0"/>
      </rPr>
      <t>XS: 0-88</t>
    </r>
    <r>
      <rPr>
        <rFont val="Arial"/>
        <i/>
        <color rgb="FF000000"/>
        <sz val="10.0"/>
      </rPr>
      <t xml:space="preserve"> | S: 89-176 | M: 177-264 | L: 265-352 | XL: 353+</t>
    </r>
  </si>
  <si>
    <t>snacks and beverages</t>
  </si>
  <si>
    <t>Ingredients for mocktails</t>
  </si>
  <si>
    <t>Italian traditional playing cards, tombola, bocce ball set, speaker for music</t>
  </si>
  <si>
    <t>Canvases, Paint brushes, Acrylic paint, supplies</t>
  </si>
  <si>
    <t>Tablecloth, stickers, paper, Tri-folds, printing pictures, decorating materials, making flyers, markers/pens</t>
  </si>
  <si>
    <t>Canva pro membership, 12.95/month</t>
  </si>
  <si>
    <t>$30 worth of drinks per meetings x 4 meetings, $30 worth of snacks per meetings x 4 meetings, Pizza from Gerlandas for first meeting</t>
  </si>
  <si>
    <t>NIAF Annual membership</t>
  </si>
  <si>
    <t>no</t>
  </si>
  <si>
    <t>Ellis Island Tour - Museum and Statue of Liberty</t>
  </si>
  <si>
    <t>Location: New York City, New York</t>
  </si>
  <si>
    <t>Explore the history of Italian American Immigrants and what they first experienced when arriving to America.</t>
  </si>
  <si>
    <t>Attendance: 18</t>
  </si>
  <si>
    <t>Private bus rental</t>
  </si>
  <si>
    <t>$25 ticket x 18 people</t>
  </si>
  <si>
    <t>Lunch</t>
  </si>
  <si>
    <t>Program 1, 2, and Ellis Island Tour need a date
Canva membership moved to software</t>
  </si>
  <si>
    <t>Organization Name: Haitian Association</t>
  </si>
  <si>
    <t>Nadege Mesidor</t>
  </si>
  <si>
    <t>nmm211@scarletmail.rutgers.edu</t>
  </si>
  <si>
    <t>The purpose of the organization shall be to educate the Rutgers University community about the history, and culture of the Haitian people. Its other purpose is to eradicate all the stereotypes and misconceptions about Haiti and provide a friendly environment for students of Haitian descent and any others interested in learning about the beautiful culture. Its main objective is to form a bridge of the various cultures existing within the university.</t>
  </si>
  <si>
    <t>SABO #: 218</t>
  </si>
  <si>
    <t>Program 1 Name: Evening in the Heart of Haiti</t>
  </si>
  <si>
    <t>Program 2 Name: Kompa 101</t>
  </si>
  <si>
    <t>Event Description:  Evening in the Heart of Haiti is both an educational and philanthropic event which showcases the culture of our beautiful country. The theme for our 24th Annual Banquet is ‘Lineage and Royalty’. The night begins with ambiance-setting music by our DJ while guests enter and are seated. Then we begin the night with a Flag Salute, singing of La Dessalinienne and the Negro National Anthem. Throughout the night there are various performances that of course encompass the traditions of our culture, whether is be dance troupes, poets, singers, or musical performances. There are also games for everyone’s enjoyment. All the while, the MC will keep our guests entertained with constant jokes in both Creole and English. We feed our guests with only the best of Haitian cuisine, catered by a local Haitian restaurant, La Fritaille, in Irvington, New Jersey. Our favorite part of the night is the performance of a live band that will showcase the beauty that is Haitian music. Our guests leave full, happy, and with a better understanding of Haitian culture.</t>
  </si>
  <si>
    <t>Date: 2022-12-11 00:00:00</t>
  </si>
  <si>
    <t>Location: Douglass Student Center, Trayes Hall</t>
  </si>
  <si>
    <t>Admission Fee Rutgers Students: $5 /Non-Rutgers guests: $10</t>
  </si>
  <si>
    <t>Event Description In preparation for our annual Evening in the Heart of Haiti, we always host a Kompa 101 workshop. Kompa is a popular style of music and dance enjoyed throughout the Haitian diaspora. Through this workshop we hope to provide insight into the sounds and sights experienced at our banquet as well as providing an opportunity to familiarize yourself with the basic steps of Kompa. There will be two professional Kompa instructors leading the event, they will be teaching basic steps as well as answering both Kompa and cultural questions as they arise throughout the night. The event will end with refreshments.</t>
  </si>
  <si>
    <t>Date: 2022-12-09 00:00:00</t>
  </si>
  <si>
    <t>Attendance: 30</t>
  </si>
  <si>
    <t>Location: Livingston rectration center</t>
  </si>
  <si>
    <r>
      <rPr>
        <rFont val="Arial"/>
        <i/>
        <color rgb="FF000000"/>
        <sz val="10.0"/>
      </rPr>
      <t>XS: 0-88 |</t>
    </r>
    <r>
      <rPr>
        <rFont val="Arial"/>
        <b/>
        <i/>
        <color rgb="FF000000"/>
        <sz val="10.0"/>
      </rPr>
      <t xml:space="preserve"> S: 89-176 </t>
    </r>
    <r>
      <rPr>
        <rFont val="Arial"/>
        <i/>
        <color rgb="FF000000"/>
        <sz val="10.0"/>
      </rPr>
      <t>| M: 177-264 | L: 265-352 | XL: 353+</t>
    </r>
  </si>
  <si>
    <r>
      <rPr>
        <rFont val="Arial"/>
        <b/>
        <i/>
        <color rgb="FF000000"/>
        <sz val="10.0"/>
      </rPr>
      <t>XS: 0-88</t>
    </r>
    <r>
      <rPr>
        <rFont val="Arial"/>
        <i/>
        <color rgb="FF000000"/>
        <sz val="10.0"/>
      </rPr>
      <t xml:space="preserve"> | S: 89-176 | M: 177-264 | L: 265-352 | XL: 353+</t>
    </r>
  </si>
  <si>
    <t>Douglass Equipment(Stage, light, sound)- $210 / Room Charge(Full Day:1pm-11:45pm)- $1,050.00</t>
  </si>
  <si>
    <t>Room Charge: (per Half Day)- $200 / Equipment(House Sound)- $100 / Microphone- $25.00 / Setup Charges- $50.00</t>
  </si>
  <si>
    <t>Custom Flyer Service- $100 Duplications: $100</t>
  </si>
  <si>
    <t>Custom Flyer Service- $100 Duplications- $20</t>
  </si>
  <si>
    <t>Catering: $1,700.00 / Drinks: $200.00 / Delivery Fee: $40.00</t>
  </si>
  <si>
    <t>Food(Pizza, chips, cookies)- $200 / Drinks- $50</t>
  </si>
  <si>
    <t>Tablecloths: $40.00 / Eating Utensils/Supplies: $300.00 / Balloons: $60.00 / Duplications: $100.00</t>
  </si>
  <si>
    <t>Custom HARU Balloons</t>
  </si>
  <si>
    <t>Description here Band: $5,500.00 / DJ: $500.00 / Host- $400 / Speaker $200</t>
  </si>
  <si>
    <t>speaker fee</t>
  </si>
  <si>
    <t>dance host</t>
  </si>
  <si>
    <t>Photographer: $400.00 /  Dancers $800.00</t>
  </si>
  <si>
    <t>Flier and ad promos</t>
  </si>
  <si>
    <t>drinks and food through the semester</t>
  </si>
  <si>
    <t>HARU stickers, Haru Table cloth, promotional totes</t>
  </si>
  <si>
    <t xml:space="preserve">Need description for Other expenses for Organizational Maintainence </t>
  </si>
  <si>
    <t>Organization Name: Polish Club</t>
  </si>
  <si>
    <t>Olivia Janusz</t>
  </si>
  <si>
    <t>okj3@rutgers.edu</t>
  </si>
  <si>
    <t>The purpose of this organization is to provide students of Polish background or nationality as well as any other Rutgers University students interested in Poland with a variety of cultural, religious, and educational experiences related to Poland; additionally, to promote Polish studies and Polish community at Rutgers University.</t>
  </si>
  <si>
    <t>SABO #: 230</t>
  </si>
  <si>
    <t>Program 1 Name: Christmas Dinner</t>
  </si>
  <si>
    <t>Program 2 Name: Pulaski Day Parade</t>
  </si>
  <si>
    <t>Event Description:  Our group has a yearly Christmas dinner where we gather and celebrate this really important Polish holiday and we order food for about 30-35 people.</t>
  </si>
  <si>
    <t>Date: 2022-12-10 00:00:00</t>
  </si>
  <si>
    <t>Attendance: 30-35</t>
  </si>
  <si>
    <t>Location: College Ave Student Center</t>
  </si>
  <si>
    <t>Event Description Our group goes to the annual Pulaski Day Parade held in NYC in October and celebrates our Polish heritage as we spend the day in NYC and march down 5th Ave.</t>
  </si>
  <si>
    <t>Date: 2022-10-02 00:00:00</t>
  </si>
  <si>
    <t>Location: New York City</t>
  </si>
  <si>
    <r>
      <rPr>
        <rFont val="Arial"/>
        <b/>
        <i/>
        <color rgb="FF000000"/>
        <sz val="10.0"/>
      </rPr>
      <t>XS: 0-88</t>
    </r>
    <r>
      <rPr>
        <rFont val="Arial"/>
        <i/>
        <color rgb="FF000000"/>
        <sz val="10.0"/>
      </rPr>
      <t xml:space="preserve"> | S: 89-176 | M: 177-264 | L: 265-352 | XL: 353+</t>
    </r>
  </si>
  <si>
    <r>
      <rPr>
        <rFont val="Arial"/>
        <b/>
        <i/>
        <color rgb="FF000000"/>
        <sz val="10.0"/>
      </rPr>
      <t>XS: 0-88</t>
    </r>
    <r>
      <rPr>
        <rFont val="Arial"/>
        <i/>
        <color rgb="FF000000"/>
        <sz val="10.0"/>
      </rPr>
      <t xml:space="preserve"> | S: 89-176 | M: 177-264 | L: 265-352 | XL: 353+</t>
    </r>
  </si>
  <si>
    <t>speakers, microphone, lectern, sound system, projector</t>
  </si>
  <si>
    <t>flyers, Canva</t>
  </si>
  <si>
    <t>Canva, flyers</t>
  </si>
  <si>
    <t>king pita catering for 30-35 people, drinks, desserts</t>
  </si>
  <si>
    <t>snacks, chips, water bottles, sodas</t>
  </si>
  <si>
    <t>photo backdrop, table center pieces, ornaments, streamers</t>
  </si>
  <si>
    <t>Polish flags, colored beads, sunglasses, red and white makeup, float decorations, banner</t>
  </si>
  <si>
    <t>water bottles, sodas, cups</t>
  </si>
  <si>
    <t>crayons, markers,  toilet paper for mummy contest</t>
  </si>
  <si>
    <t>Canva subscription</t>
  </si>
  <si>
    <t>pizza, king pita, munchkins, water bottles, cups, juice, hot chocolate, snacks, chips, Halloween candy, Christmas cookies, candy canes</t>
  </si>
  <si>
    <t>website for domain</t>
  </si>
  <si>
    <t>Organization Name: Pakistani Student Association</t>
  </si>
  <si>
    <t>Shaihan Nadeem</t>
  </si>
  <si>
    <t>pakistanistudentassociationrut@gmail.com</t>
  </si>
  <si>
    <t>The purpose of this cultural association is to inform all interested persons of the culture and traditions of Pakistani culture, to further the knowledge of interested persons of the history of Pakistan, and to serve all Rutgers University Students, Faculty and Staff, including International Students, in achieving the above stated goals.</t>
  </si>
  <si>
    <t>SABO #: 264</t>
  </si>
  <si>
    <t>Program 1 Name: Paktoberfest</t>
  </si>
  <si>
    <t>Program 2 Name: Fall Formal</t>
  </si>
  <si>
    <t>Event Description:  It is an annual event that we host during the fall semester and in the social media era, it is very easy to be misinformed on certain things. Pakistan was established in 1947, and its culture and traditions have been growing and expanding ever since. Even though Pakistani culture has been spreading throughout the whole world, a lot of people still aren’t aware of what it means to be Pakistani, or have a misconception on what it means. As Pakistani students here at Rutgers, it is our job to portray Pakistan and Pakistani culture thoroughly and accurately. We must spread our culture and traditions in a positive light as a method of expressing ourselves and to show others what Pakistan truly represents. We must show others the beauty of Pakistan, and that’s exactly what this event will do. The main goal of this event is to show multiple aspects of Pakistani culture. This includes but is not limited to, food, clothing, music, dance, and much more. We will promote Pakistan and show the delicious food we have, the beautiful clothing made in our country, the exotic music and traditional dances. We would also like to invite a performer who is well known to come and perform as a way to show the musical aspect of Pakistan. Along with the performer, there will also be a DJ and decorations to decorate the venue in a way that resembles how venues are decorated in Pakistan. This event will show not only the Rutgers community, but the whole country exactly what Pakistan is all about.</t>
  </si>
  <si>
    <t>Location: Trayes Hall, Douglass Student Center</t>
  </si>
  <si>
    <t>Event Description Pakistan is a country filled with culture and traditions. It is very easy to stray away from the cultural aspect living in America and being far away from Pakistan. That is why the Pakistani Student Association wants to put on an event where we can showcase the beautiful culture and traditions of our country. The main purpose of this event is to allow people to come and experience Pakistani culture. People can dress up in traditional clothes, eat Pakistani food, and listen to Pakistani music. We feel this is a great way to truly represent our country. It has not been done often in the past and it is a great opportunity to showcase talent from our country. We will also incorporate a theme to add an additional aspect that will help excite the Rutgers community. We feel this event will garner a lot of interest from not only the Rutgers community, but the entire NJ community as well. We also want a comedian to perform, and a DJ. We want people to laugh and enjoy themselves during the event, and we think that a comedian will be engaging and will make everyone laugh.</t>
  </si>
  <si>
    <r>
      <rPr>
        <rFont val="Arial"/>
        <i/>
        <color rgb="FF000000"/>
        <sz val="10.0"/>
      </rPr>
      <t>XS: 0-88 | S: 89-176 | M: 177-264 |</t>
    </r>
    <r>
      <rPr>
        <rFont val="Arial"/>
        <b/>
        <i/>
        <color rgb="FF000000"/>
        <sz val="10.0"/>
      </rPr>
      <t xml:space="preserve"> L: 265-352</t>
    </r>
    <r>
      <rPr>
        <rFont val="Arial"/>
        <i/>
        <color rgb="FF000000"/>
        <sz val="10.0"/>
      </rPr>
      <t xml:space="preserve"> | XL: 353+</t>
    </r>
  </si>
  <si>
    <r>
      <rPr>
        <rFont val="Arial"/>
        <i/>
        <color rgb="FF000000"/>
        <sz val="10.0"/>
      </rPr>
      <t xml:space="preserve">XS: 0-88 | S: 89-176 | M: 177-264 | </t>
    </r>
    <r>
      <rPr>
        <rFont val="Arial"/>
        <b/>
        <i/>
        <color rgb="FF000000"/>
        <sz val="10.0"/>
      </rPr>
      <t>L: 265-352</t>
    </r>
    <r>
      <rPr>
        <rFont val="Arial"/>
        <i/>
        <color rgb="FF000000"/>
        <sz val="10.0"/>
      </rPr>
      <t xml:space="preserve"> | XL: 353+</t>
    </r>
  </si>
  <si>
    <t>This is the standard cost of the room rental of Trayes Hall at Douglass Student Center.</t>
  </si>
  <si>
    <t>This is the standard cost of renting Trayes Hall in Douglass Student Center.</t>
  </si>
  <si>
    <t>For advertising we have a team that is delegated to operating our social media which include Twitter, Instagram, and Facebook. Given that we have a large following on all three platforms we would like to be more professional in our advertising approach to try and get sponsorships from companies through social media. So with that in mind we would like to have our flyers, advertisements, duplications, business cards, and banners for our events professionally made and that would attract a larger crowd at our events indirectly.</t>
  </si>
  <si>
    <t>The food alone would cost us $2900 since we are getting it catered from the Rutgers authorized vendor Efes due to the large expected desi crowd. With that in mind we would also have to supply our audience with drinks allocating $250 for soda and $250 for water.</t>
  </si>
  <si>
    <t>The food alone would cost us $2900 since we are getting it catered from the Rutgers authorized vendor Efes due to the large expected desi crowd. With that in mind we would also have to supply our audience with drinks allocating $250 for soda and $250 for water</t>
  </si>
  <si>
    <t>The supplies/duplications/decor we would get are: plates, utensils, trays, napkins, burners, tray holders, serving spoons, table covers, flowers, backdrop, photo booth, glow stickers, confetti poppers, streamers, cups, lights, cups</t>
  </si>
  <si>
    <t>The supplies/decor/duplications we would need are: plates, utensils, burners, confetti poppers, streamers, trays, tray holders, serving spoons, table covers, backdrop, flowers, photo booth, balloons, glow sticks, cups, lights</t>
  </si>
  <si>
    <t>Description here DJ-Amplifire Entertainment: 1700, Live Music/Performance-Falak Shabir: 8000, Videographer-Humzah Faizan: 450, Dhol Artist-Rana Ranbir: 500</t>
  </si>
  <si>
    <t>emcee</t>
  </si>
  <si>
    <t>Live music/performance</t>
  </si>
  <si>
    <t>We would like to hire an emcee for our event so then it can give the event more structure and be more well presented as a whole.</t>
  </si>
  <si>
    <t>We would like to hire an emcee to give the event more structure and look more professional.</t>
  </si>
  <si>
    <t>The Room Rental Costs would include, but not be limited to rooms to when we have our general meetings or meetings that need space that would exceed that of an emptyclassroom. Given that one of our goals as the Pakistani Student Association is to “Provide the best events in order to showcase our culture to the rest of our Rutgers community and spread our culture” that is what our main goal is this year. So with this extra room money we are hoping to have more general meetings to interest those in Pakistani culture, politics, food, etc. to where it would be more Americanized with a mix of Pakistani culture to attract a more diverse crowd and hopefully get a more diverse board.</t>
  </si>
  <si>
    <t>At our meetings we usually take time to make the Pakistani Student Association poster board so supplied needed would include tape, scissors, ticketing paper, markers, colored pencils, glue, pens and pencils, ziplock bags. Additionally for times where we are tabling for our events we like to make our table visually appealing so we would like to include table cloth, decorations, and Pakistani Candy like Chilli Milli, Pakola, Slantys, etc.</t>
  </si>
  <si>
    <t>Going o! of the approach of our mindset for the general meetings that I explained before the way we would like there to be Pakistani cultural presence food wise because that is probably one of the best ways to get people interested. We found this to be a huge success because last semester we hosted a PSA iftar which we provided food for those breaking fast for Ramadan and found there to be 100s of people who attended when we did not expect that many and it included those of not just of Pakistani descent! However, given that we are appealing to those of Islamic background we need to hire halal food vendors which tend to be more expensive than non-halal catering. Other than that we would like to maybe provide pizza for those who tend to come to our meetings which range form 30-50 people.</t>
  </si>
  <si>
    <t>For promotional giveaways that will just entice more activity in our fan base when there are periods of time where there aren’t any events going on.</t>
  </si>
  <si>
    <t>Similar to wanting to have a professional social media we were also looking to have a website where we could provide more information about our organization and where wecould display our events.</t>
  </si>
  <si>
    <t>We will need funds for custom printed t-shirts and hoodies for the board members, which are about $20 per t-shirt, and about $45 for hoodies. We’ve seen a significant amount of positive feedback and interest from not only the Rutgers community but from random people when board members wear these shirts and hoodies. We also wear these as our uniforms when we perform our choreographed dances at other organization’s events.</t>
  </si>
  <si>
    <t>JB</t>
  </si>
  <si>
    <t>Organization Name: Organization of Luso-Americans (OLAR)</t>
  </si>
  <si>
    <t>Carlos Diaz</t>
  </si>
  <si>
    <t>olar.treasurer@gmail.com</t>
  </si>
  <si>
    <t>Center for Latino Arts and Culture (clac.info@rutgers.edu)</t>
  </si>
  <si>
    <t>The purpose of this organization shall be to create an environment where all persons interested in the organization can express their views freely while developing an understanding and appreciation of the many cultural branches influenced by the Portuguese language. This will be achieved through talk sessions, lectures, music, food, dance, cinema, art, as well as other forms of cultural events.</t>
  </si>
  <si>
    <t>SABO #: 287</t>
  </si>
  <si>
    <t xml:space="preserve">Event Description: </t>
  </si>
  <si>
    <t>Location: College Ave Gym</t>
  </si>
  <si>
    <t>Installments: 2</t>
  </si>
  <si>
    <t>This series program will encompass learning about Lusophone culture through bringing in a SAMBA instructor to talk about the history of Samba in Brazil, its relation and impact around the world, as well as demonstrating how it is danced and relates to everyday life in contemporary Brazilian life.</t>
  </si>
  <si>
    <t>Date: 2022-10-27 00:00:00</t>
  </si>
  <si>
    <t>Equipment and room needed for SAMBA workshops and instructors that want to use sound equipment's, contacts, and props for them to choose.</t>
  </si>
  <si>
    <t>Equipment for Samba instructor, props they may use, electronic equipment for music and sound.</t>
  </si>
  <si>
    <t>Water provided, and culturally related food like small treats (e.g. brigadeiros).</t>
  </si>
  <si>
    <t>Food culturally related to Lusophone identity.</t>
  </si>
  <si>
    <t>Types of Contracts  Speaker fee</t>
  </si>
  <si>
    <t>Description here Quenia Ribeiro- Live Music/Dance: $500</t>
  </si>
  <si>
    <t xml:space="preserve">Please make sure food comes from Rutgers approved vendor </t>
  </si>
  <si>
    <t>Organization Name: Association of Philippine Students Rutgers</t>
  </si>
  <si>
    <t>Vanna Mendoza</t>
  </si>
  <si>
    <t>vnm22@scarletmail.rutgers.edu</t>
  </si>
  <si>
    <t>To unite the Filipinx students within the Rutgers community by establishing solidarity on the basis of a common heritage, to educate the Rutgers community on various aspects of Philippine culture, to provide information on current socioeconomic and political conditions of the Philippines, and to support marginalized communities by providing services, programs, and educational dialogue that will proactively tackle prevalent issues to both Filipinx and other BIPOC within and outside the Rutgers community.</t>
  </si>
  <si>
    <t>SABO #: 295</t>
  </si>
  <si>
    <t>Program 1 Name: RAPS Presents: Halo-Halloween</t>
  </si>
  <si>
    <t>Program 2 Name: RAPS Presents: Fall Fiesta</t>
  </si>
  <si>
    <t>Event Description:  Halo-Halloween is one of RAPS' (Rutgers Association of Philippines Students) biggest events of the fall semester. It is an annual event showcasing student performers from various student organizations as well as highlights our very own talented committees: the cultural dance troupe, the modern dance troupe, and acoustic singing group. We average over 200 people for the past 3 years. Along with student performers, we also invite an outside headliner performer to end the night with a bang. Through this event, we hope to strengthen and unite students within the Rutgers community, Filipino and non-Filipino alike. By having non-Filipino performers and performances, we are able to showcase the broader spectrums of cultures that RAPS strives to embrace alongside our own. In addition, authentic Filipino food will be served so the community can get a taste of the Filipino culture that we so proudly represent on the Rutgers campus. Along with savory food, we will also serve the famous Filipino dessert that this event is named after, halo-halo. Halo-halo, which literally translates to ‘mix-mix’, is a perfect description of this event that highlights the diversity present in the Rutgers community.</t>
  </si>
  <si>
    <t>Date: 2022-10-22 00:00:00</t>
  </si>
  <si>
    <t>Admission Fee $10/$12</t>
  </si>
  <si>
    <t>Event Description RAPS Presents: Fall Fiesta is the introductory meeting to kick off the start of the Fall Semester. We host performances of our subgroups, the RAPS Acoustic Goups of Singers (RAGS) and the RAPS Cultural Dance Troupe (RCDT). Along with this, we plan to introduce the executive board for the year and showcase the other programs we have planned for the year, such as the kapatid program and intramurals. We preview RAPS' structure and what events we have planned for the year, allowing for general body members to sign up participate in various programs and subgroups that RAPS has to offer.</t>
  </si>
  <si>
    <t>Date: 2022-09-21 00:00:00</t>
  </si>
  <si>
    <r>
      <rPr>
        <rFont val="Arial"/>
        <i/>
        <color rgb="FF000000"/>
        <sz val="10.0"/>
      </rPr>
      <t xml:space="preserve">XS: 0-88 | S: 89-176 | M: 177-264 | </t>
    </r>
    <r>
      <rPr>
        <rFont val="Arial"/>
        <b/>
        <i/>
        <color rgb="FF000000"/>
        <sz val="10.0"/>
      </rPr>
      <t>L: 265-352</t>
    </r>
    <r>
      <rPr>
        <rFont val="Arial"/>
        <i/>
        <color rgb="FF000000"/>
        <sz val="10.0"/>
      </rPr>
      <t xml:space="preserve"> | XL: 353+</t>
    </r>
  </si>
  <si>
    <r>
      <rPr>
        <rFont val="Arial"/>
        <i/>
        <color rgb="FF000000"/>
        <sz val="10.0"/>
      </rPr>
      <t xml:space="preserve">XS: 0-88 | S: 89-176 | </t>
    </r>
    <r>
      <rPr>
        <rFont val="Arial"/>
        <b/>
        <i/>
        <color rgb="FF000000"/>
        <sz val="10.0"/>
      </rPr>
      <t>M: 177-264</t>
    </r>
    <r>
      <rPr>
        <rFont val="Arial"/>
        <i/>
        <color rgb="FF000000"/>
        <sz val="10.0"/>
      </rPr>
      <t xml:space="preserve"> | L: 265-352 | XL: 353+</t>
    </r>
  </si>
  <si>
    <t>We will be renting out Trayes Hall as well as the Community Lounge and Meeting Rooms. We will be using the audio and visual packages along with thestage.</t>
  </si>
  <si>
    <t>We will be renting out the Livingston MPR. We will be using the audio and visual packages along with thestage.</t>
  </si>
  <si>
    <t>Advertising will go towards promoting our event.</t>
  </si>
  <si>
    <t>Advertising will go towards promoting our event, mostly during the involvement fair. We plan to hand out infocards to inform the attendees.</t>
  </si>
  <si>
    <t>We will be cater from Rutgers approved Filipino vendors.</t>
  </si>
  <si>
    <t>We plan to have pizza and drinks to give out to the audience.</t>
  </si>
  <si>
    <t>We will be showcasing many cultural performances. This includes tinikling, fans, and eskrima sticks as well as hand out physical tickets ($321 from Spring semester).</t>
  </si>
  <si>
    <t>We will be put towards decorating the venue. At the Livingston MPR, we will have separate stations to showcase our many subgroups and programs and would like to have decorations along with them.</t>
  </si>
  <si>
    <t>Description here Headliner: To be chosen (past headliners have been around $5000): 7000DJ: Christopher Sarmiento: 1000Other: Jundy Lacuata Photo Booth: 2000</t>
  </si>
  <si>
    <t>Other maintenance fees and decoration to be bought the day of the program. We plan to hold giveaways to attendees as well.</t>
  </si>
  <si>
    <t>In order to cover costs for audio/visual packages needed for general body meetings.</t>
  </si>
  <si>
    <t>Nametags, writing utensils, and other supplies needed to support general body meetings with average attendance ranging from 60 to 80 people.</t>
  </si>
  <si>
    <t>Printing out brochures, pamphlets, and laminations to be handed out at general body meetings.</t>
  </si>
  <si>
    <t>Prepacked snacks to be handed out during general body meetings. Total of 300 was spent in Spring 2022, but we are expecting more with no more COVID restrictions. Meetings range from 50 - 60 members.</t>
  </si>
  <si>
    <t>We will create RAPS merchandise to hand out across the general body. This may include shirts, pens, and stickers, for example. From Spring 2022, t-shirts and stickers from Rutgers Swag cost $567.64, but only to a select few. We plan to distribute these shirts to our increasing general body.</t>
  </si>
  <si>
    <t>Website subscription to maintain the website domain rapsawesome.org as well as canva pro for meeting presentations.</t>
  </si>
  <si>
    <t>Printing out programming booklets to hand out during major events. Tickets from Spring semester standalone event cost around $321 total.</t>
  </si>
  <si>
    <t>We currently have two performing non-audition subgroups, RAPS Acoustic Group of Singers (RAGS) and RAPS Cultural Dance Troupe (RCDT). Uniform allocations would be used to procure traditional cultural wear.</t>
  </si>
  <si>
    <t>We want to have a storage room for our performing subgroups and hold items for our general meetings.</t>
  </si>
  <si>
    <t>The mission of the Filipino Intercollegiate Networking Dialogue, Inc, more commonly known as FIND, Inc., is to promote the unity and cooperation of Filipino students at colleges and universities along the east coast of the United States. FIND, Inc. will celebrate its 30th anniversary since being founded in 1992. Rutgers Association of Philippine Students (RAPS) has made it a tradition to attend both the Fall Dialogue and Spring Conference held by FIND, Inc. each year. These events serve as retreats for members of the organization and help us connect to our roots and culture. The Fall Dialogue and Spring Conference places emphasis on topics that directly tie into the RAPS’ mission to unite the Filipino students within the Rutgers community by establishing solidarity on the basis of a common heritage, to educate the Rutgers community on various aspects of the Philippine culture, to provide information of current socioeconomic and political conditions about the Philippines, and to provide services and programs that will be beneficial to Filipinos both within and outside the Rutgers community. Unfortunately, funding these retreats come at a major cost. With the addition of the newest district, District IX (Florida), there is a great possibility that the upcoming Fall Dialogue will take place at a venue nearly a thousand miles away. Factoring in travel expenses, conference fees, lodging, meals, and a fast growing general body, one of the main concerns is that RAPS members will one day not be able to afford the weekend long immersion into Filipino culture that FIND retreats have offered time and time again.</t>
  </si>
  <si>
    <t>Location: NY, CT, FL, SC, MA (pending on FIND National Executive Board, but expecting it to be in Florida)</t>
  </si>
  <si>
    <t>Attendance: 15</t>
  </si>
  <si>
    <t>Date: Date of FIND Dialogue is still pending, but should be in the month of November</t>
  </si>
  <si>
    <t>To cover gas and tolls of the trip or potentially plane tickets.</t>
  </si>
  <si>
    <t>Parking will include at the location of the event.</t>
  </si>
  <si>
    <t>To purchase food along the trip</t>
  </si>
  <si>
    <t>We plan to book a hotel near the event</t>
  </si>
  <si>
    <t>1000 in order to attend the conference.</t>
  </si>
  <si>
    <t>For Program 1, need specification for how much needed for DJ and Live Speaker
Moved Other costs for Organizational Maintainence to Room Rental and Equipment 
Cannot have giftcard/cash giveaways</t>
  </si>
  <si>
    <t>Any other necessary purchases in planning for the conference</t>
  </si>
  <si>
    <t>Organization Name: Union Estudiantil Puertorriquena</t>
  </si>
  <si>
    <t>Savannah Martinez</t>
  </si>
  <si>
    <t>sam693@scarletmail.rutgers.edu</t>
  </si>
  <si>
    <t>The mission of this organization shall be to develop and strengthen the social, cultural, and political consciousness of Puerto Rican issues throughout the Rutgers University and the community at large. We shall also work with organizations under the umbrella organization of Latino Student Council to educate the community about the broader Latino culture and issues affecting Latinos in general.</t>
  </si>
  <si>
    <t>SABO #: 347</t>
  </si>
  <si>
    <t>Program 1 Name: Parranda Boriquena</t>
  </si>
  <si>
    <t>Program 2 Name: Viva La Salsa with RUEP</t>
  </si>
  <si>
    <t>Event Description:  RUEP, in collaboration with the Center for Latino Arts and Culture, will continue this annual tradition of celebrating this Puerto Rican Christmas tradition through a presentation describing and introducing the holiday, singing, dancing, and creating Christmas cards for the children at St. Peter's University Hospital. We would also ask any cosponsoring student organization to donate a toy to the children as well worth up to 20 dollars.</t>
  </si>
  <si>
    <t>Date: 2022-12-08 00:00:00</t>
  </si>
  <si>
    <t>Attendance: 60</t>
  </si>
  <si>
    <t>Location: In the first floor room of the CLAC or a heated tent outside the CLAC provided by the CLAC</t>
  </si>
  <si>
    <t>Event Description The objective of this program is to learn about the history of salsa and its origins in Latin America and the Caribbean, and its major significance to Puerto Rican culture. Lastly, we will conclude the educational portion of the event with a choreographer coming in to teach a short routine in which people will get to dance and socialize.</t>
  </si>
  <si>
    <t>Date: 2022-09-22 00:00:00</t>
  </si>
  <si>
    <t>Location: Traye's Hall A in Douglass Student Center</t>
  </si>
  <si>
    <r>
      <rPr>
        <rFont val="Arial"/>
        <b/>
        <i/>
        <color rgb="FF000000"/>
        <sz val="10.0"/>
      </rPr>
      <t>XS: 0-88</t>
    </r>
    <r>
      <rPr>
        <rFont val="Arial"/>
        <i/>
        <color rgb="FF000000"/>
        <sz val="10.0"/>
      </rPr>
      <t xml:space="preserve"> | S: 89-176 | M: 177-264 | L: 265-352 | XL: 353+</t>
    </r>
  </si>
  <si>
    <r>
      <rPr>
        <rFont val="Arial"/>
        <b/>
        <i/>
        <color rgb="FF000000"/>
        <sz val="10.0"/>
      </rPr>
      <t>XS: 0-88</t>
    </r>
    <r>
      <rPr>
        <rFont val="Arial"/>
        <i/>
        <color rgb="FF000000"/>
        <sz val="10.0"/>
      </rPr>
      <t xml:space="preserve"> | S: 89-176 | M: 177-264 | L: 265-352 | XL: 353+</t>
    </r>
  </si>
  <si>
    <t>Not applicable for the first-floor room of the Center for Latino Arts and Culture.</t>
  </si>
  <si>
    <t>This money would be used to reserve Traye's Hall A.</t>
  </si>
  <si>
    <t>This funding would be used to purchase a rectangle advertisement space on the Daily Targum's website for the week of the event.</t>
  </si>
  <si>
    <t>This funding would be used to take out a half-page advertisement in the Daily Targum to promote the event. Promoting will also be conducted through our organization's social media.</t>
  </si>
  <si>
    <t>This funding would be used to cater the following from the restaurant Pikadera: 1 Tray of Arroz con Gandules ($50.00) 1⁄2 Tray of White Rice ($20.00) 1⁄2 Tray of Ensalada de Papa ($30.00) 1 Tray of Pernil ($100.00) 1 Tray Pollo Guisado ($85.00) 1 Tray Vanilla Flan ($75.00) Assorted 2 Liter Sodas ($25.00)</t>
  </si>
  <si>
    <t>This funding would be used to supply our general members with chips and water while they are socializing and during breaks while learning the routine.</t>
  </si>
  <si>
    <t>This funding would be used to purchase table covers and additional art supplies like construction paper, colors pencils, crayons, glue, and glitter.</t>
  </si>
  <si>
    <t>Not applicable.</t>
  </si>
  <si>
    <t>This funding would be used to pay for room rentals and equipment, like a projector, for our general body meetings or bigger events in the event that we are not able to secure a room at the Center for Latino Arts and Culture.</t>
  </si>
  <si>
    <t>This funding would be used to facilitate materials such as glue, scissors, construction paper, poster paper, poster board, markers, and crayons for general body meetings, activities, or events as well as any presentations conducted by our E-board members.</t>
  </si>
  <si>
    <t>This funding would be used to facilitate paper fliers for our events to be posted on boards in areas such as the student centers, or allow for our organization to put an ad in the Daily Targum for any of our events.</t>
  </si>
  <si>
    <t>This funding would be used to purchase chips, cookies, juice, water, etc. for our general meetings.</t>
  </si>
  <si>
    <t>This funding would be used for promotional shirts, pins, and flags to be distributed at events where our organization is tabling or hosting such as the Involvement Fair, events at the Center for Latino Arts and Culture, and our general body meetings.</t>
  </si>
  <si>
    <t>Organization Name: Vietnamese Student Association</t>
  </si>
  <si>
    <t>Gibson Nguyen</t>
  </si>
  <si>
    <t>rutgersvsa@gmail.com</t>
  </si>
  <si>
    <t>The mission of the Vietnamese Student Association (VSA) at Rutgers University is to promote an awareness and appreciation of Vietnamese culture. VSA is open to people of all cultures, ethnicities, and backgrounds, and encourages any person that is interested in Vietnamese culture to join. VSA serves to create culturally, socially, and educationally significant events that stimulate understanding among the Vietnamese people and their communities. Furthermore, VSA provides its members with an opportunity to interact and exchange ideas vital to the growth and prosperity of their communities. VSA offers guidance and provides a supporting network for all students. VSA is dedicated to serve the public through community service, teaching of the Vietnamese language and culture.</t>
  </si>
  <si>
    <t>SABO #: 353</t>
  </si>
  <si>
    <t>Program 1 Name: Share-Ity</t>
  </si>
  <si>
    <t>Event Description:  Share-Ity is an open mic night where performers of any vocal kind can come up to the mic and share what's on their mind. Proceeds made from the event will be donated towards the organization that the Union of North American Vietnamese Student Association chooses.</t>
  </si>
  <si>
    <t>Date: November 5th , 2022</t>
  </si>
  <si>
    <t>Attendance: 355</t>
  </si>
  <si>
    <t>Location: Busch Multi Purpose Room</t>
  </si>
  <si>
    <t>Admission Fee 10</t>
  </si>
  <si>
    <r>
      <rPr>
        <rFont val="Arial"/>
        <i/>
        <color rgb="FF000000"/>
        <sz val="10.0"/>
      </rPr>
      <t xml:space="preserve">XS: 0-88 | S: 89-176 | M: 177-264 | L: 265-352 | </t>
    </r>
    <r>
      <rPr>
        <rFont val="Arial"/>
        <b/>
        <i/>
        <color rgb="FF000000"/>
        <sz val="10.0"/>
      </rPr>
      <t>XL: 353+</t>
    </r>
  </si>
  <si>
    <t>Microphones, stage, projector, audio, and base room cost.</t>
  </si>
  <si>
    <t>Pamphlets, posters, and instagram/facebook advertising.</t>
  </si>
  <si>
    <t>Bubble tea (for 350 people) and Vietnamese finger food (for 350 people).</t>
  </si>
  <si>
    <t>Streamers, balloons, letter balloons, backdrop stand, soft box lighting (for photo booth), fake candles, table cloths, stamps, wristbands, string lights, and fake flowers.</t>
  </si>
  <si>
    <t>Description here Thuy - Live Music: $3000</t>
  </si>
  <si>
    <t>500 Pamphlets for $220.</t>
  </si>
  <si>
    <t>Microphones, projector, audio, and base room costs.</t>
  </si>
  <si>
    <t>Backdrop stand, soft box lighting (for photo booth), name tags, markers, table cloths, stamps, wristbands, and gimbal.</t>
  </si>
  <si>
    <t>Food costs around $75 per general body meeting, and there will be 8 meetings.</t>
  </si>
  <si>
    <t>Stickers and pins.</t>
  </si>
  <si>
    <t>Canva subscription ($120/year).</t>
  </si>
  <si>
    <t>Storage bins, new lock, and boxes.</t>
  </si>
  <si>
    <t>Introduced in 2018, New England Leadership Camp (NELC) is a 3-day long event where attendees from the region and beyond come together for a weekend to learn and bond with one another. Our program highlights include interactive activities and engaging workshops to help campers improve their leadership and professional skills. More importantly, Leadership Camp will provide attendees an opportunity for New England leaders to bond, share stories, and build connections to become one strong community!</t>
  </si>
  <si>
    <t>Is this Series?: Not a series.</t>
  </si>
  <si>
    <t>Location: YMCA camp Frank A. Day, East Brookfield, Massachusetts</t>
  </si>
  <si>
    <t>Attendance: 16</t>
  </si>
  <si>
    <t>Date: 09/24/22-09/26/22</t>
  </si>
  <si>
    <t>Gas and tolls for three cars.</t>
  </si>
  <si>
    <t>Parking is free.</t>
  </si>
  <si>
    <t>Food included in registration fees.</t>
  </si>
  <si>
    <t>Lodging included in registration fees.</t>
  </si>
  <si>
    <t>$70 per ticket for 16 people.</t>
  </si>
  <si>
    <t>For Program 1, the Other cost was moved to Advertising 
For Organization Mainatinence, moved Other costs to Room Rental and Equipment</t>
  </si>
  <si>
    <t>N/a</t>
  </si>
  <si>
    <t>Organization Name: Rutgers Asian Student Council</t>
  </si>
  <si>
    <t>Jasmine Ngin</t>
  </si>
  <si>
    <t>jn647@scarletmail.rutgers.edu</t>
  </si>
  <si>
    <t>The Asian Student Council (ASC) was established to unite and foster collaboration among all Asian student organizations atRutgers University. As a governing body, ASC is comprised of student representatives from various student organizations allstriving towards one mission: to organize a unified body that represents each Asian organization and its members. Membersof ASC aim to serve the Rutgers community by serving as a mechanism where organizations can collaborate, share strategies,and share information. Each organization has voting rights within the Council, where they are represented by their respectiveexecutive board members and chosen committee members. The Asian Student Council itself is comprised of thesecommittees that work together to conceive ideas and implement them. The ASC's vision is to excel as a dynamic presence inthe Rutgers community, shaping and enriching the college experience of all Rutgers students. All are welcome, andencouraged, to participate as members.</t>
  </si>
  <si>
    <t>SABO #: 452</t>
  </si>
  <si>
    <t>Program 1 Name: ASC Presents: APIDA Cultural Showcase</t>
  </si>
  <si>
    <t>Event Description:  ASC's mission statement is to represent the APIDA community. This event is a tradition for ASC to showcase the variousAPIDA cultures and communities at Rutgers. The purpose of the event is to celebrate diversity and unity across the APIDAdiaspora by collaborating with all of ASC's Chartered Organizations, university partners (AACC, Department of AmericanStudies, Department of Asian Languages and Culture, RELI, etc.), and other APIDA student organizations at Rutgers. Thisshowcase will be open and free to the public. We would have food from all the different cultural food vendors that Rutgersapproves of as well as performances from various APIDA groups (poetry, singing, dancing, martial arts, etc.).</t>
  </si>
  <si>
    <t>Date: 2022-12-05 00:00:00</t>
  </si>
  <si>
    <t>Location: Livingston Student Center - Livingston Hall (MPR)</t>
  </si>
  <si>
    <r>
      <rPr>
        <rFont val="Arial"/>
        <i/>
        <color rgb="FF000000"/>
        <sz val="10.0"/>
      </rPr>
      <t xml:space="preserve">XS: 0-88 | S: 89-176 | M: 177-264 | </t>
    </r>
    <r>
      <rPr>
        <rFont val="Arial"/>
        <b/>
        <i/>
        <color rgb="FF000000"/>
        <sz val="10.0"/>
      </rPr>
      <t>L: 265-352</t>
    </r>
    <r>
      <rPr>
        <rFont val="Arial"/>
        <i/>
        <color rgb="FF000000"/>
        <sz val="10.0"/>
      </rPr>
      <t xml:space="preserve"> | XL: 353+</t>
    </r>
  </si>
  <si>
    <t>In addition to reserving the room, ASC will also need to pay for the student center to set up for the cultural performances.This includes a stage, sound equipment, theatre lighting, tables for sitting, and tables for catering.</t>
  </si>
  <si>
    <t>ASC would like to purchase ads from the Daily Targum to promote this event. ASC would advertise this event in the DailyTargum during the 2 weeks leading up to the event. For 5 posts per week for 1 week, the cost is $225 (we would purchase thistwice).</t>
  </si>
  <si>
    <t>We would plan to cater for 300 people and diversify the food options as much as possible to be inclusive of the various APIDAcuisines. We would order vegan/vegetarian, halal, and kosher options for students in addition to catering other food fromRutgers-approved vendors or specialty-catering vendors. Specifically, this would include Szechwan Ichiban, King Pita,Noodle Gourmet, and Rutgers Dining Services (in the event that the approved or specialty lists of caterers are missing acuisine/dish). As a result of purchasing food from many different caterers, we estimate the average cost per person for foodwill be $10 per person and $3000 total.</t>
  </si>
  <si>
    <t>ASC would like to purchase centerpieces for each table that are related to the food and performances presented during theshowcase. These would be in the forms of high-quality pictures in frames of the APIDA student organizations at Rutgers,flowers or other greenery specific to cultures, and pre-packaged snacks specific to cultures.</t>
  </si>
  <si>
    <t>ASC Presents: APIDA Speaker Series</t>
  </si>
  <si>
    <t>Location: Asian American Cultural Center</t>
  </si>
  <si>
    <t>Installments: 4</t>
  </si>
  <si>
    <t>The goal of this series is to create a safe space for students to learn more about critical issues that the APIDA community isfacing. These events would take place once per month in the Fall 2022 Semester (Sept- Dec 2022 = 4 total). The eventswould be in the form of informational panels with 3-4 speakers per topic. Each event will explore a different topic and howthe topic impacts APIDA individuals. As of now, the topics are: - mental health stigmas in APIDA culture and tradition -fetishization and emasculation of APIDA individuals - past and present anti-Asian violence in the US - representation of APIDAidentities in pop culture - intersectionality between APIDA identities and other identities (sexual orientation, genderorientation, socioeconomic identity, etc.) We hope to also highlight experts at Rutgers who are staff, administrators, alumni,etc. with individual or professional experience in these areas. A speaker series like this would increase the normalization andawareness of these topics among APIDA students and provide a space for non-APIDA students to learn how to become alliesto the APIDA community regarding these issues.</t>
  </si>
  <si>
    <t>Date: 9/16/22 | 10/24/22 | 11/21/22 | 12/12/22</t>
  </si>
  <si>
    <t>We intend to purchase single ads from the Targum for each event over the semester. Every single ad includes 1 post that isshown for 1 week ($75). We would need 4 (4 x $75 = $300).</t>
  </si>
  <si>
    <t>ASC wants to purchase ads with the Daily Targum to specifically advertise its advocacy initiatives and raise awareness andsupport across the APIDA community. These initiatives include advocating for an Asian American Studies Major andAcademic Department, as well as locating a permanent building for the Asian American Cultural Center (AACC). According tothe Targum's 2022 Media Kit, you can buy 5 social media posts per week, for 2 weeks, for $450. We believe that purchasingads in the Targum will be critical for raising awareness for these issues among both APIDA and non-APIDA students.</t>
  </si>
  <si>
    <t>ASC will provide light snacks and beverages at this event. Gerlanda's Continental Breakfast is $8.75 per person and weanticipate 50 people to attend each individual event. We anticipate the cost of drinks, pastries, and other snacks to be$437.50 per event. Since we are doing 4 of these events, we anticipate the cost to be $1750.</t>
  </si>
  <si>
    <t>ASC wants to purchase the following custom merchandise, based on the prices listed at the swag.rutgers.edu website: pens($200 for 100), tote bags ($150 for 100), and stickers ($200 for 100). ASC would allocate this merchandise to its first and lastGBMs of the Spring 2022 semester, and the remainder would be used at any of ASC's Co-Sponsored Events. ASC serves as theofficial governing body for the Asian, Pacific Islander, and Desi American (APIDA) community at Rutgers University, whichcomprises 26% percent of the undergraduate student population. We hope to create a strong sense of unity, recognition, andrepresentation by using these promotional giveaways to brand ASC and the greater APIDA community.</t>
  </si>
  <si>
    <t>Description here Chanel Miller (author on the sexualization of Asian women, sexual violence awareness) - $5000, previously spoke atASCxAACC event last year</t>
  </si>
  <si>
    <t>ASC wants to purchase the following software: Canva Premium ($120 per year), Discord Nitro ($100 per year), and LinktreePro ($6 per month for 12 months = $72). Rutgers does not provide student organizations with any of this software. ASC needsCanva Premium in order to create visually aesthetic and engaging graphics, banners, merchandise, and flyers. Most ofCanva's tools and programs are exclusive to Premium members. These tools are critical to maintaining ASC's image andpresence on social media in an accessible and exciting way. ASC needs Discord Nitro in order for our server to handle ourdocuments and files. Discord Nitro allows users to share and edit files up to 100MB. Specifically, our advocacy initiativesinvolve large files (legislation/bills, reports, and surveys) which are not supported on the current free version of Discord. ASCneeds Linktree Pro in order to improve its marketing and branding on Instagram. Linktree Pro gives ASC access to insightsand other marketing tools that will allow us to expand our organization. ASC would greatly improve its marketing strategy byusing the Pro tools, such as the collection of emails, analysis of traffic relative to posts, and advancedcustomizations/themes.</t>
  </si>
  <si>
    <t>ASC wants to use brochures as a way to provide students with a physical copy of our newsletter. These brochures would bedistributed during GBMs and include critical information on them. Specifically, we would include QR codes that lead toimportant forms (specifically the Chartered Organization Form, Co-Sponsorship Request Form, and Eboard ApplicationForm), relevant updates about our advocacy initiatives, professional opportunities for APIDA affiliated companies andorganizations, and events hosted by ASC, our Chartered Organizations, or other APIDA-affiliated departments/groups atRutgers.</t>
  </si>
  <si>
    <t>Mid Atlantic Region of Association for Asian Studies</t>
  </si>
  <si>
    <t>Relativity: 1) learn about APIDA leadership and development from MARAAS, which will help ASC's executive board grow and improveas leaders 2) develop knowledge on how to expand the Asian American minor 3) bring the knowledge we learn and relationships we made back to Rutgers to share it with students who areequally as passionate about itDescription: As we celebrate the 50th annual meeting of the Mid-Atlantic Region of the Association for Asian Studies, we consider this question: Where is Asian studies now? This question invites us to reflect, first, on the inspiring development of Asian studies departments and programs throughout the mid-Atlantic region over the last half-century. From expanded library collections to enhanced language training programs, Asian studies in the mid-Atlantic region is thriving even as significant room for growth remains.The question also invites rumination on the state of our field. What does it mean to study Asia today? Recent trends in transnational studies, blue humanities, and digital humanities offer just some of the enticing areas of cutting-edge research in our field. What are the intellectual horizons of this recent research, and what possibilities lie just beyond them? Finally, asking where Asian studies is now continues the work begun in pioneering initiatives like the “Global Asias” approach. How can Asian studies benefit from cutting-edge work in Asian American studies? When does “Asia” not simply refer to the world’s largest landmass? And what political work does the adjective “Asian” do when considered in light of global structures of capital and attendant notions of race, class, and social status?The 50th meeting of MARAAS will take place on October 1 and 2 at the University of Pennsylvania in Philadelphia.</t>
  </si>
  <si>
    <t>Location: Philadelphia, PA</t>
  </si>
  <si>
    <t>Date: October 1 - 2</t>
  </si>
  <si>
    <t>ASC would take the train to Philadelphia to attend this conference. According to Amtrak, a coach round-trip train ticket betweenNJ and Philadelphia, PA during October of 2022 would be $42. Since there are 15 of us who would like to attend, the total cost of train tickets would be $630. We would like to add an additional $10 of bus fare per person to account for travel from the Philadelphia train station to the university that hosts the conference which makes the total to $780.</t>
  </si>
  <si>
    <t>MARAAS does not provide food during the conference. We will need to purchase meals from the hotel or from neighboringrestaurants in the Philadelphia area. We estimate that the total cost of food per person per day will be $75 (to account forbreakfast, lunch, and dinner). Considering how this conference is 2 days long, weestimate that $75 per person over the course of 2 days is a sufficient amount to feed each person. ($75 * 15 people * 2days = $2250).</t>
  </si>
  <si>
    <t>Sheraton Philadelphia University City Hotel- located at 3549 Chestnut St., Philadelphia, PA, 19104, it is 0.2 miles away from the University of Pennsylvania — the location of MARAAS. This is a mere 6 minute walk which will ensure maximum safety of ASC members to and from the event. At 4/people per room, we would need 4 separate rooms to accommodate everyone. $289/room x 4 rooms = $1156.</t>
  </si>
  <si>
    <t>Each ticket is $50, and we anticipate 15 members attending. $750</t>
  </si>
  <si>
    <t>Organization Name: United Black Council</t>
  </si>
  <si>
    <t>Alexia Peart</t>
  </si>
  <si>
    <t>asp251@rutgers.edu</t>
  </si>
  <si>
    <t>The purpose of this umbrella organization is to represent minorities with a focus on African, African-American and Afro-Caribbean student organizations of the Rutgers-New Brunswick campus. And to strengthen and unite the student organizations that represent the aforementioned communities.  The United Black Council will serve as a liaison between the greater Rutgers community and administration, which will allow the UBC to serve  as a strong representative to said communities.</t>
  </si>
  <si>
    <t>SABO #: 468</t>
  </si>
  <si>
    <t>"what's the deal"</t>
  </si>
  <si>
    <t>Location: PRCC, Lsc 201b, PRCC</t>
  </si>
  <si>
    <t>Installments: 3</t>
  </si>
  <si>
    <t>the goal for this program is to check in on our constituent orgs, figure out how we may assist or advocate on their behalf. As the umbrella organization of all black orgs on campus we have to ensure that communication is continuous. This year via zoom has been hard to keep that communication up. we want to have this program 3 times per semester and provide a safe space for a conversation to occur. We would want to provide food for our constituent org members and we would also need office supplies and certain equipment for the program to be successful</t>
  </si>
  <si>
    <t>Attendance: 24</t>
  </si>
  <si>
    <t>Date: 9/8/2022, 10/13/2022,12/8/2022</t>
  </si>
  <si>
    <t>In order to secure the room, a speaker, projector and access to tv and equipment for presentations</t>
  </si>
  <si>
    <t>room rental, speakers, tables, access to a tv</t>
  </si>
  <si>
    <t>pens, pencils,paper, staples, stapler, notebooks , folders for organization, table cloths for tabling, tables if possible</t>
  </si>
  <si>
    <t>fliers and facceook advertisements for community conversations and general body meetings</t>
  </si>
  <si>
    <t>pizza, snacks, beverages, sandwiches</t>
  </si>
  <si>
    <t>pizza, sandwiches  chips, candy, refreshments such as soda/juice/water</t>
  </si>
  <si>
    <t>Types of Contracts  None</t>
  </si>
  <si>
    <t>Description here na</t>
  </si>
  <si>
    <t>Canva to create posters and boards</t>
  </si>
  <si>
    <t>Organization Name: Persian Cultural Club</t>
  </si>
  <si>
    <t>Golara Hatefi</t>
  </si>
  <si>
    <t>gh340@scarletmail.rutgers.edu</t>
  </si>
  <si>
    <t>The Persian Cultural Club aims at contributing to the Rutgers community’s activities and promoting a better understanding of issues relating to the Persian culture. In addition, the club aims at producing an atmosphere for Persians and other interested students to share and discover Persian culture. This organization shall be non-profit, non-political, and non-religious whose intention is only enhancing the relations among the members of the Rutgers community and the promotion of the Persian culture.</t>
  </si>
  <si>
    <t>SABO #: 504</t>
  </si>
  <si>
    <t>Program 1 Name: Persian Talent Night</t>
  </si>
  <si>
    <t>Program 2 Name: Yalda (winter solstice)</t>
  </si>
  <si>
    <t>Event Description:  We would like to host a Persian Talent Night in order to show off different cultural talents.</t>
  </si>
  <si>
    <t>Date: 2022-10-20 00:00:00</t>
  </si>
  <si>
    <t>Attendance: 200 people</t>
  </si>
  <si>
    <t>Location: Busch Multipurpose Room</t>
  </si>
  <si>
    <t>Event Description In this event we celebrate the winter solstice, or Yalda.</t>
  </si>
  <si>
    <r>
      <rPr>
        <rFont val="Arial"/>
        <i/>
        <color rgb="FF000000"/>
        <sz val="10.0"/>
      </rPr>
      <t xml:space="preserve">XS: 0-88 | S: 89-176 | </t>
    </r>
    <r>
      <rPr>
        <rFont val="Arial"/>
        <b/>
        <i/>
        <color rgb="FF000000"/>
        <sz val="10.0"/>
      </rPr>
      <t>M: 177-264</t>
    </r>
    <r>
      <rPr>
        <rFont val="Arial"/>
        <i/>
        <color rgb="FF000000"/>
        <sz val="10.0"/>
      </rPr>
      <t xml:space="preserve"> | L: 265-352 | XL: 353+</t>
    </r>
  </si>
  <si>
    <r>
      <rPr>
        <rFont val="Arial"/>
        <i/>
        <color rgb="FF000000"/>
        <sz val="10.0"/>
      </rPr>
      <t xml:space="preserve">XS: 0-88 | S: 89-176 | </t>
    </r>
    <r>
      <rPr>
        <rFont val="Arial"/>
        <b/>
        <i/>
        <color rgb="FF000000"/>
        <sz val="10.0"/>
      </rPr>
      <t>M: 177-264</t>
    </r>
    <r>
      <rPr>
        <rFont val="Arial"/>
        <i/>
        <color rgb="FF000000"/>
        <sz val="10.0"/>
      </rPr>
      <t xml:space="preserve"> | L: 265-352 | XL: 353+</t>
    </r>
  </si>
  <si>
    <t>This will cover the costs to rent the room, sound, and lighting equipment .</t>
  </si>
  <si>
    <t>This will cover costs to rent the room, stages, and sound equipment</t>
  </si>
  <si>
    <t>This will cover costs to print flyers, posters, and other forms of advertisement.</t>
  </si>
  <si>
    <t>This will cover the cost of online advertisements, flyers, and posters.</t>
  </si>
  <si>
    <t>This will cover the cost for refreshments.</t>
  </si>
  <si>
    <t>This will cover the cost of refreshments for the guests attending the cultural celebration</t>
  </si>
  <si>
    <t>This will cover costs for costumes and props that our students will use for their talents.</t>
  </si>
  <si>
    <t>This will cover the costs of traditional decorations and costumes need for said event.</t>
  </si>
  <si>
    <t>Description here This will cover costs for DJ, speakers, and any contractual fees for set up.</t>
  </si>
  <si>
    <t>Film Rights/Royalties</t>
  </si>
  <si>
    <t>Farzy Loko - DJ -1500Lobat Namjou - Speaker -100Ali Tarighian - Live music - 200First Class DJ's - Film Rights - 300Other - Saeed Nikou Lighting and sound designer/engineer- 600</t>
  </si>
  <si>
    <t>This would cover our cost to rent large rooms for events, as well as renting sound and lighting equipment.</t>
  </si>
  <si>
    <t>This will cover costs for printing fliers, posters, and creating virtual advertisements.</t>
  </si>
  <si>
    <t>This would cover costs to order catering for our general meetings.</t>
  </si>
  <si>
    <t>This would cover costs to buy shirts and apparel to hand out at the involvement fair and at our events.</t>
  </si>
  <si>
    <t>This would cover the cost to print programs for our events</t>
  </si>
  <si>
    <t>We would like to purchase traditional Persian dance costumes so that our members can perform dances at our events.</t>
  </si>
  <si>
    <t>We would like to buy storage space to store our equipment and centerpieces.</t>
  </si>
  <si>
    <t>NYU Persian Club Meet and Greet</t>
  </si>
  <si>
    <t>Location: New York University, Manhattan</t>
  </si>
  <si>
    <t>To unify the two Persian cultural clubs of both universities, exchange ideas and traditions.</t>
  </si>
  <si>
    <t>Attendance: 20 members</t>
  </si>
  <si>
    <t>Date: 2022-09-16 00:00:00</t>
  </si>
  <si>
    <t>This will cover costs to rent a bus for members to go to NYU.</t>
  </si>
  <si>
    <t>This will pay for lunch for the club members.</t>
  </si>
  <si>
    <t>Organization Name: Japanese Visual Culture Association (JVCA)</t>
  </si>
  <si>
    <t>Ang Gao</t>
  </si>
  <si>
    <t>ang.gao@rutgers.edu</t>
  </si>
  <si>
    <t>The goal of the Japanese Visual Culture Association is to educate our members in Japanese traditional and modern culture through the use of modern visual media. In addition, we seek to help members broaden their appreciation of this aspect of Japanese culture and to understand its impacts outside of Japan. Through various projects, we hope to help the Rutgers community better understand and appreciate Japanese visual culture.</t>
  </si>
  <si>
    <t>SABO #: 614</t>
  </si>
  <si>
    <t>Centered around Japanese Visual Cultures, we will occasionally host events where members will get involved in character design, craft making, board game development, and calligraphy. We will provide art supplies (such as colored pencils, paper, cardboard, canvas, ink, craft materials, game templates, etc.) to our members to smooth their creation process.</t>
  </si>
  <si>
    <t>Based on the nature of our general meetings, we will occasionally bring food-related to Japanese pop culture. This could end up as a prize from a more competition-themed meeting to simply wanting our members to enjoy the taste of foods from Japanese culture.</t>
  </si>
  <si>
    <t>The goal of this trip is to allow members to experience firsthand some of the cultural exports of Japan in New York City and how they impact the popular culture of the United States. The sites we will visit will relate to Japanese entertainment, recreational activities, and cuisine. (includes Kinokuniya, a Japanese bookstore, and Duet, an NYC exclusive music studio)</t>
  </si>
  <si>
    <t>New York, NY</t>
  </si>
  <si>
    <t>Location: 25</t>
  </si>
  <si>
    <t>Date: 0</t>
  </si>
  <si>
    <t>This is to pay the admission fee for visiting an NYC exclusive Japanese music studio. It will be a culturally rich experience for our members to be exposed to the many different facets of Japanese music. This will be $11 per person with 25 people, which comes out to be $275.</t>
  </si>
  <si>
    <t>We will be taking the bus to NYC, with the fare being $25 per person. With 25 people, this comes out to $625 (25 x 25)</t>
  </si>
  <si>
    <t>We want to allow each member $10 for lunch. With 25 people, it comes out to $250 (10 * 25)</t>
  </si>
  <si>
    <t>DerpyCon Anime Convention</t>
  </si>
  <si>
    <t>DerpyCon is New Jersey’s Anime, Gaming, Sci-Fi, and Comic Convention, bringing every nerdy genre under one roof. Held since 2014, DerpyCon has been providing New Jersey with a premier geek event filled with panels, concerts, video gaming, cosplay, vendors, dances, LARPs, and artists. Attending this convention in New Brunswick allows our members to learn how Japanese pop cultures reshape the local community in Central Jersey and expand their local networks with anime fans and artists with future collaboration opportunities for learning and inspiration.</t>
  </si>
  <si>
    <t>Location: Hyatt Regency New Brunswick (2 Albany St, New Brunswick, NJ 08901)</t>
  </si>
  <si>
    <t>Attendance: 25</t>
  </si>
  <si>
    <t>Date: 10/28/2022 - 10/30/2022</t>
  </si>
  <si>
    <t>Anime NYC is a showcase of the best of Japanese pop culture in New York City. Anime NYC brings anime fans and publishers from all 50 states and over 30 countries together for three days of unique exhibits, exclusive screenings, extensive panels, and appearances by some of the biggest creators in Japan. There will be tons of features related to Japanese entertainment, recreational activities, and cuisine. We will be able to meet a lot of others interested in the genre and converse about the culture. Most of all, there will be famous guests that have been a firsthand part of the Japanese visual culture industry. Allowing our members to meet them will help expand their knowledge and experiences with Japanese visual culture. JVCA plans to sponsor the transportation from New Brunswick, NJ to Port Authority Bus Terminal, New York City, and 1-day registration for each attending member. Members are encouraged to finance other related costs by themselves if they want to enjoy the full 3-day experience of the convention.</t>
  </si>
  <si>
    <t>Location: Javits Convention Center (655W 34th Street, New York, NY 10001)</t>
  </si>
  <si>
    <t>This is to pay the registration fee of the 3-day convention at the weekend price of $45 per person, which sums up to be $1125 (25 * 45)</t>
  </si>
  <si>
    <t>We will be taking the Coach USA bus departing from New Brunswick Train Station, with the cost coming out to be around $375 (15 times $25 after tax for a round trip per person).</t>
  </si>
  <si>
    <t>We need to buy tickets to enter the convention. The cost is roughly $85 per person after tax, which brings the total cost to be about $1275 (15*85).</t>
  </si>
  <si>
    <t>Organization Name: Taiwanese American Student Association</t>
  </si>
  <si>
    <t>Brian Liao</t>
  </si>
  <si>
    <t>bl616@rutgers.edu</t>
  </si>
  <si>
    <t>TASA is a student cultural organization at Rutgers University- New Brunswick. Our goal is to promote, network, and build awareness of Taiwan's culture, food, and language within the Rutgers community. Highlight of fall semester events include Price is Right (Jeopardy game modeled after Taiwanese 7-11), and TASA Freestyle (annual talent showcase). In the spring semester, TASA Nightmarket is our pinnacle event, where thousands of Rutgers students experience what a Taiwanese night market would be like on College Ave.</t>
  </si>
  <si>
    <t>SABO #: 494</t>
  </si>
  <si>
    <t>Program 1 Name: TASA Freestyle 2022</t>
  </si>
  <si>
    <t>Program 2 Name: TASA Price is Right</t>
  </si>
  <si>
    <t>Event Description:  Every year, TASA hosts a marquee event called Freestyle which provides a platform for students to showcase their talents, such as singing or dancing. We also have a headliner, usually an influential Asian Youtube star or a social media mogul, that performs for 45 minutes at the end of the event. Cultural Taiwanese foods are provided for the guests before and during the talent shows and they can take the opportunity to socialize with each other. All proceeds from this event are donated to a charity. Last year, Freestyle 2022 proceeds were donated to Send Chinatown Love, a local non-profit that supports small businesses in New York Chinatown, and help them get back on their feet after being hit by COVID-19 and the spread of hate crimes. This year, we plan to find a non-profit Asian-American organization to support through the proceeds we generate from this event.</t>
  </si>
  <si>
    <t>Location: LSC Livingston Hall</t>
  </si>
  <si>
    <t>Admission Fee $8 Presale, $10 At The Door</t>
  </si>
  <si>
    <t>Event Description This event is styled after the game show Price is Right. It will encourage students to meet new people and socialize in a group setting. The game items will involve products commonly found in Taiwan's 711 stores, which make up the largest convenience store chain in Taiwan. Convenience store culture is an integral part of Taiwan's modern culture, and this event allows students to gain experience of the daily commodities of Taiwanese people. Participating groups must guess the nearest cost of each item in New Taiwan Dollars (NTD; Taiwan's currency). Cultural food will also be provided.</t>
  </si>
  <si>
    <r>
      <rPr>
        <rFont val="Arial"/>
        <i/>
        <color rgb="FF000000"/>
        <sz val="10.0"/>
      </rPr>
      <t xml:space="preserve">XS: 0-88 | S: 89-176 | M: 177-264 | L: 265-352 | </t>
    </r>
    <r>
      <rPr>
        <rFont val="Arial"/>
        <b/>
        <i/>
        <color rgb="FF000000"/>
        <sz val="10.0"/>
      </rPr>
      <t>XL: 353+</t>
    </r>
  </si>
  <si>
    <r>
      <rPr>
        <rFont val="Arial"/>
        <i/>
        <color rgb="FF000000"/>
        <sz val="10.0"/>
      </rPr>
      <t xml:space="preserve">XS: 0-88 | S: 89-176 | M: 177-264 | </t>
    </r>
    <r>
      <rPr>
        <rFont val="Arial"/>
        <b/>
        <i/>
        <color rgb="FF000000"/>
        <sz val="10.0"/>
      </rPr>
      <t>L: 265-352</t>
    </r>
    <r>
      <rPr>
        <rFont val="Arial"/>
        <i/>
        <color rgb="FF000000"/>
        <sz val="10.0"/>
      </rPr>
      <t xml:space="preserve"> | XL: 353+</t>
    </r>
  </si>
  <si>
    <t>Room rental and fees to book LSC Livingston Hall as well as the conference room on the second floor. Audio/visual and stage packages are also required for this event.</t>
  </si>
  <si>
    <t>Room rental and fees to book LSC Livingston Hall as well as the conference room on the second floor. Audio/visual packages are also required for this event</t>
  </si>
  <si>
    <t>Flyers, program brochure printing, admission tickets and bracelets, Snapchat filter.</t>
  </si>
  <si>
    <t>Culturally authentic dinner food and bubble tea catering from university-approved caterer.</t>
  </si>
  <si>
    <t>Culturally authentic food and bubble tea catering from a university-approved caterer.</t>
  </si>
  <si>
    <t>Banners, Balloons, Raffle Tickets, Streamers, Tablecloth, Backdrops, and Props</t>
  </si>
  <si>
    <t>Banners, balloons, raffle tickets, streamers, tablecloth, backdrops, and props</t>
  </si>
  <si>
    <t>Description here DJ Estimated Cost: $2,000.00Headliner Estimated Cost: $10,000.00Potential Headliners: Audrey Mika, Mxmtoon, Lucia Liu, David So, AJ Rafael, D-Trix, Andrew Garcia, Luke Chiang, Awkwafina, Ryan Higa, Keshi, Bart Kwan, Daniel Jang.</t>
  </si>
  <si>
    <t>Speakers, microphones, projectors, staging packages, and room rental fees for general events</t>
  </si>
  <si>
    <t>Name tags, cissors, tape, paper, pens, staplers, markers, colored pencils, hot glue, and glue</t>
  </si>
  <si>
    <t>Flyers, trifold posters, banners, mascots to advertise our events and organization</t>
  </si>
  <si>
    <t>Pre-packaged snacks and drinks for distribution to general members at events</t>
  </si>
  <si>
    <t>Organizational giveaways during our general meetings (pens, bottles, shirts, stickers)</t>
  </si>
  <si>
    <t>Domain and Squarespace subscription for TASA's website</t>
  </si>
  <si>
    <t>Organization Name: Black Men's Collective</t>
  </si>
  <si>
    <t>Ajibola Oyeniran</t>
  </si>
  <si>
    <t>ao453@scarletmail.rutgers.edu</t>
  </si>
  <si>
    <t>The purpose of Black Men’s Collective is to aid in the development of male leaders of color, strive for academic excellence, and provide mentorship opportunities. Black Men’s Collective is also concerned with creating a forum for the purpose of increasing the interaction/dialogue among the Black males (students, staff, faculty and alumni) around academic and life issues ranging, from retention to economic empowerment.</t>
  </si>
  <si>
    <t>SABO #: 666</t>
  </si>
  <si>
    <t>Program 1 Name: Black Men's Collective Presents: Squid Games</t>
  </si>
  <si>
    <t>Program 2 Name: Guest Lecture Series</t>
  </si>
  <si>
    <t>Event Description:  Inspired by the popular Netflix show "Squid Games" , the Black Men's Collective has created a real-life version of this competition for our students. Students participate in a series of competitions, such as "Red Light, Green Light", dodgeball, and relay races.</t>
  </si>
  <si>
    <t>Location: College Avenue Gymnasium</t>
  </si>
  <si>
    <t>Event Description This fall, we would like to bring a notable guest speaker to come to discuss a relevant topic related to social issues. This lecture would benefit our student community because they are hearing from a public figure and a different perspective versus a regular professor. This fall, we would like to bring a figure like Stephen A. Smith or Dr. Eric Thomas to come give a guest lecture related to networking or entrepreneurship.</t>
  </si>
  <si>
    <t>Attendance: 500</t>
  </si>
  <si>
    <t>Location: College Avenue Student Center MPR</t>
  </si>
  <si>
    <r>
      <rPr>
        <rFont val="Arial"/>
        <i/>
        <color rgb="FF000000"/>
        <sz val="10.0"/>
      </rPr>
      <t>XS: 0-88 | S: 89-176 |</t>
    </r>
    <r>
      <rPr>
        <rFont val="Arial"/>
        <b/>
        <i/>
        <color rgb="FF000000"/>
        <sz val="10.0"/>
      </rPr>
      <t xml:space="preserve"> M: 177-264</t>
    </r>
    <r>
      <rPr>
        <rFont val="Arial"/>
        <i/>
        <color rgb="FF000000"/>
        <sz val="10.0"/>
      </rPr>
      <t xml:space="preserve"> | L: 265-352 | XL: 353+</t>
    </r>
  </si>
  <si>
    <t>For this event to be successful, we would need to rent out equipment such as jump ropes, dodgeballs, cones, and sound equipment.</t>
  </si>
  <si>
    <t>We anticipate having to rent out sound, microphone, and projector equipment.</t>
  </si>
  <si>
    <t>Organization Name: Desi Intercultural Youth Association (DIYA)</t>
  </si>
  <si>
    <t>Yash Patel</t>
  </si>
  <si>
    <t>ykp13@scarletmail.rutgers.edu</t>
  </si>
  <si>
    <t>The goal of Desi Intercultural Youth Association is to spread South Asian Culture among the Rutgers Community by hosting various events throughout the year. We hope to achieve South Asian Unity throughout Rutgers University through performances, the arts, discussions, and celebrations of various South Asian holidays, and programs that bring to light the issues facing the South Asian community. We also hope to unify all of the Rutgers community and hope to inform people that are interested in our culture via our events, since they are displays of cultural food, clothing, and performances.</t>
  </si>
  <si>
    <t>SABO #: 722</t>
  </si>
  <si>
    <t>Program 1 Name: Diwali Dhamaka</t>
  </si>
  <si>
    <t>Program 2 Name: Chai House</t>
  </si>
  <si>
    <t>Event Description:  Diwali Dhamaka is an event we hold every year around the time of Diwali. Diwali is the Indian holiday known as the Festival of Lights which symbolizes the triumph of good over evil. We try to embody this holiday by serving classic Indian dishes and encouraging attendees to dress in traditional Indian clothing. Our main goal for this event is to inform the Rutgers community about what Indian culture is about, we do this through food, clothing, having our DJ play Bollywood music as well as asking various organizations to perform at our event. We invite everyone on campus to participate in the festivities. This is also a chance to showcase South Asian performing arts organizations. In the past, we've had Belly dancing teams, bhangra teams, and classical dance teams.</t>
  </si>
  <si>
    <t>Location: College Ave Student Center Multi Purpose Room (MPR)</t>
  </si>
  <si>
    <t>Admission Fee 7</t>
  </si>
  <si>
    <t>Event Description Chai House is an event that is a take on a regular coffee house, at this event we serve chai as well as various South Asian finger foods. We also have performances by students on campus as they can choose to sing, dance, perform stand-up, or recite poetry. This event helps bring awareness to South Asian culture while blending it with an American theme.</t>
  </si>
  <si>
    <t>Date: 2022-11-17 00:00:00</t>
  </si>
  <si>
    <r>
      <rPr>
        <rFont val="Arial"/>
        <i/>
        <color rgb="FF000000"/>
        <sz val="10.0"/>
      </rPr>
      <t xml:space="preserve">XS: 0-88 | S: 89-176 | </t>
    </r>
    <r>
      <rPr>
        <rFont val="Arial"/>
        <b/>
        <i/>
        <color rgb="FF000000"/>
        <sz val="10.0"/>
      </rPr>
      <t xml:space="preserve">M: 177-264 </t>
    </r>
    <r>
      <rPr>
        <rFont val="Arial"/>
        <i/>
        <color rgb="FF000000"/>
        <sz val="10.0"/>
      </rPr>
      <t>| L: 265-352 | XL: 353+</t>
    </r>
  </si>
  <si>
    <r>
      <rPr>
        <rFont val="Arial"/>
        <i/>
        <color rgb="FF000000"/>
        <sz val="10.0"/>
      </rPr>
      <t xml:space="preserve">XS: 0-88 | </t>
    </r>
    <r>
      <rPr>
        <rFont val="Arial"/>
        <b/>
        <i/>
        <color rgb="FF000000"/>
        <sz val="10.0"/>
      </rPr>
      <t>S: 89-176</t>
    </r>
    <r>
      <rPr>
        <rFont val="Arial"/>
        <i/>
        <color rgb="FF000000"/>
        <sz val="10.0"/>
      </rPr>
      <t xml:space="preserve"> | M: 177-264 | L: 265-352 | XL: 353+</t>
    </r>
  </si>
  <si>
    <t>To cover the cost to rent the space for the evening. No other equipment will need to be rented.</t>
  </si>
  <si>
    <t>The allocated funds would be used for the room charge, stage, sound, and various set-up fees based on the needs of the performers. Room Charge: $350; Equipment Fees $318.</t>
  </si>
  <si>
    <t>To print and distribute flyers across campus. Social media ads may also be placed across Facebook and Instagram.</t>
  </si>
  <si>
    <t>The allocated funds would be used for the promotion of the event via flyers and banners.</t>
  </si>
  <si>
    <t>The allocated funds would be used for a full South Asian dinner, dishes include paneer tikka, naan, biryani, and other South Asian delicacies. Our local caterers (Chand Palace + Guru Palace) charge approximately $2400 for an event at this scale (about $10 per plate). We would also use the funds for Coca-cola beverage products and water.</t>
  </si>
  <si>
    <t>The allocated funds would be used for South Asian finger foods, snacks, and chai. Our local caterers (Chand Palace + Guru Palace) typically charge $1400 for an event of this scale. We would also use the funds for Coca-cola beverage products and water.</t>
  </si>
  <si>
    <t>The allocated funds would be used for balloons, table cloths, table centerpieces, and light decorations. They will also cover the cost of a backdrop that may be used for photos.</t>
  </si>
  <si>
    <t>The allocated funds would be used for balloons, table cloths, table centerpieces and light decorations.</t>
  </si>
  <si>
    <t>Description here AmpliFIRE Entertainment LLC - DJ Services - includes the cost to set up uplights, speakers, moving heads, trusses, mics, and non-flammable sparklers.</t>
  </si>
  <si>
    <t>For the purchase of office supplies including pens, poster boards, tape, craft materials, and paper. These office supplies may be used for the creation of a booth for the Involvement Fair that is held in the Fall.</t>
  </si>
  <si>
    <t>For the purchase of banners, business cards, and flyers. These promotional materials may be distributed or displayed to those who attend our events and are interested in learning more about this organization.</t>
  </si>
  <si>
    <t>For the purchase of pizza for those who attend our general meetings.</t>
  </si>
  <si>
    <t>For the purchase of custom pens and stickers to be distributed at no cost to individuals who show up to our booth at the involvement fair.</t>
  </si>
  <si>
    <t>Organization Name: Arab Cultural Club</t>
  </si>
  <si>
    <t>Mona Marhaba</t>
  </si>
  <si>
    <t>mgm194@scarletmail.rutgers.edu</t>
  </si>
  <si>
    <t>I don't know</t>
  </si>
  <si>
    <t>A student run organization that promotes Arab culture and seeks to eliminate negative stereotypes about Arabs</t>
  </si>
  <si>
    <t>SABO #: 767</t>
  </si>
  <si>
    <t>Program 1 Name: ACC 15th Annual Hafla</t>
  </si>
  <si>
    <t>Event Description:  Cultural celebration to raise awareness of Arab culture and bridge the gap when it comes to cultural misconceptions. Guests will be provided with food, music and entertainment. The goal is to raise more awareness around the culture and create an inclusive community. The Hafla typically attracts 250+ people and we hope to appeal to non-arabs so Arabs and non-arabs alike can foster a sense of community to the entire Rutgers student body.</t>
  </si>
  <si>
    <t>Location: College Ave student center multipurpose room</t>
  </si>
  <si>
    <t>Admission Fee Rutgers students: $7 Non-Rutgers students: $10</t>
  </si>
  <si>
    <r>
      <rPr>
        <rFont val="Arial"/>
        <i/>
        <color rgb="FF000000"/>
        <sz val="10.0"/>
      </rPr>
      <t xml:space="preserve">XS: 0-88 | S: 89-176 | </t>
    </r>
    <r>
      <rPr>
        <rFont val="Arial"/>
        <b/>
        <i/>
        <color rgb="FF000000"/>
        <sz val="10.0"/>
      </rPr>
      <t>M: 177-264</t>
    </r>
    <r>
      <rPr>
        <rFont val="Arial"/>
        <i/>
        <color rgb="FF000000"/>
        <sz val="10.0"/>
      </rPr>
      <t xml:space="preserve"> | L: 265-352 | XL: 353+</t>
    </r>
  </si>
  <si>
    <t>Booking College Ave MPR and lounge area and banquet for 250 people plus tech and sound</t>
  </si>
  <si>
    <t>Facebook and Instagram advertising for the event</t>
  </si>
  <si>
    <t>We typically cater from Efes and we have received invoices that food for 250 people plus drinks typically cost $3000</t>
  </si>
  <si>
    <t>Balloons, table cloths, lights, belly dancing scarfs, table centerpieces</t>
  </si>
  <si>
    <t>Description here DJ Zenzune: $2000, Arsaat Henna artists: $400, Freedom Dabke team: $1700, Jersey photo booths: $600</t>
  </si>
  <si>
    <t>Location: 0</t>
  </si>
  <si>
    <t>Installments: A informal social gathering in which discussions are held regarding a predetermined topic, such as; mental health, current events in the Arab world. Along with this, cakes, coffees, and teas will be provided so that members can have a calm and restful time when at the event. It is intended to be a place in which members can speak freely without any discrimination or pushback with the other members being an open and accepting audience. It helps get members comfortable with another and builds a sense of a tight knit community people can always come back to.</t>
  </si>
  <si>
    <t>9/13/2022, 9/27/2022, 10/11/2022, 10/25/2022, 11/10/2022, 11/18/2022, 12/5/2022</t>
  </si>
  <si>
    <t>Attendance: Livingston gathering lounge, Scott hall lecture rooms</t>
  </si>
  <si>
    <t>Date: 60</t>
  </si>
  <si>
    <t>MPR in College Ave student center. Sound, tech required. Banquet set up</t>
  </si>
  <si>
    <t>Student center reservation, tech/mic reserve, set up change</t>
  </si>
  <si>
    <t>Facebook and Instagram advertising</t>
  </si>
  <si>
    <t>Advertising on Instagram and Facebook promoting the event</t>
  </si>
  <si>
    <t>Offering refreshments and snacks at each meeting, including pizza, dunkin donuts, coffee, tea, water, soda, chips and cookies</t>
  </si>
  <si>
    <t>Food for Efes catering for 250 people. Typically costs $3000 for food and drinks</t>
  </si>
  <si>
    <t>Supplies for activities, table cloths, table center pieces, whiteboards for activities</t>
  </si>
  <si>
    <t>For contracted vendors like DJ, Dabke team performance, Henna artist, and Photo Booth</t>
  </si>
  <si>
    <t>Organization Name: Wanawake</t>
  </si>
  <si>
    <t>Agyeiwaa Boateng</t>
  </si>
  <si>
    <t>ab1995@scarletmail.rutgers.edu</t>
  </si>
  <si>
    <t>To serve as a breed of excellent men and women and leaders of integrity, vision, mission, and love, in lieu of African history and experience. To promote Pan-Africanism and improve the economic and social conditions of Africans in the diaspora, and to unite college women for the interests of Africa, the promotion of its cultures, and the uplifting of its people all over the world, enabling them to achieve their full potential and purpose. We aim to develop initiatives that assist women and men of all races, encouraging them to make an impact in society while overall giving them a reason to celebrate their womanhood/manhood. We also aim at giving children the resources for excellent achievement and the tools to dream far beyond any limitation, especially African children and other Minorities</t>
  </si>
  <si>
    <t>SABO #: 1193</t>
  </si>
  <si>
    <t>Program 1 Name: Annual Mr. and Ms. Africa Pageant</t>
  </si>
  <si>
    <t>Event Description:  The goal for our event is to celebrate the beautiful culture that comes out of the continent of Africa. We want to excite the African American community at Rutgers and allow them to honor their roots. It is a night of embracing what it means to be African and celebrate different aspects of the culture including music, dance, traditions, and style of dress. It is a showcase of African culture and what it truly means to be African. We will reward two individuals who have displayed outstanding qualities whether it be academically or by continuously striving and working towards bettering their community and representing their culture while doing so. We aim to recognize students who often go unnoticed and give them a sense of belonging. Overall, we aim to give Rutgers students a night of fun while learning about their African heritage.The pageant will run as a typical pageant and consist of a cultural wear, swimwear, talent, and evening wear/Q&amp;A section. There will be 8-10 contestants and the winners will be selected by five judges. Winners of the pageant (one male and one female) will receive a cash prize.</t>
  </si>
  <si>
    <t>Date: November 19th</t>
  </si>
  <si>
    <t>Location: College Ave Multi Purpose Room and College Ave Student center main lounge</t>
  </si>
  <si>
    <t>Admission Fee 10$ for rutgers students, 12$ for non rutgers students</t>
  </si>
  <si>
    <t>Lounge SeatingRoom Charge: ($175.00 per Half Day)=$175.00College Avenue Equipment:	Portable Wall	=$60.00			Wrist Band	300	 =	$45.00 CASC Multipurpose RoomTheater for 300Room Charge: ($350.00 per Half Day = $350.00Table Cloth Black Topper = $40.00stage = Stage 4' x 8 x17	= $255.00House Sound = $100.003 Microphone Wireless Handheld= $150.00Microphone Wireless Lavaliere	=	$50.00Stage Wash= $150.006 uprights = $450.00</t>
  </si>
  <si>
    <t>Wanawake will advertise through the use of digital flyers on their instagram page, through word of mouth as well as booking labeling events in order to sell tickets</t>
  </si>
  <si>
    <t>contestants including eboard members and helpers will be eating catered food individually packed by De Island Breeze.2 pans of Jerk Chicken = $1122 full pans of rice and peas= $981 Full pan of Coconut Shrimp = $1081 Full pan of Plantains = $521 Full pan of Oxtails = $1632 Mac and Cheese Full = 89$1 Mac and Cheese Half pan = $30Delivery Fee = 45$</t>
  </si>
  <si>
    <t>14 Flags for each contestant: $200Judges Materials and voting ballots: $35Check Materials (Big check with winners names on it): $50Flower pieces for stage, colored napkins, center pieces: $50Balloons: $40</t>
  </si>
  <si>
    <t>Description here DJ Jay Beatz - Music : $1000, Host: S.M.B.E Productions: $1000, DJ Showcase - Flyer maker: $80, Photographer: Emmanuel photography: $950, Yvel Moreau Videographer: $500</t>
  </si>
  <si>
    <t>Organization Name: Sangam</t>
  </si>
  <si>
    <t>Guhan Iyer</t>
  </si>
  <si>
    <t>guhan.iyer@rutgers.edu</t>
  </si>
  <si>
    <t>The purpose of this organization is to spread the awareness of South Indian Culture. Sangam will hold events to spread awareness of the culture through events such as Jeopardy Night, Rangoli night, and Dance workshops</t>
  </si>
  <si>
    <t>SABO #: 1292</t>
  </si>
  <si>
    <t>Program 1 Name: Sangam Formal</t>
  </si>
  <si>
    <t>Program 2 Name: Chaat and Chai</t>
  </si>
  <si>
    <t>Event Description:  We host a formal every year. This formal is to celebrate South Indian culture through music, dance, performances, and food.</t>
  </si>
  <si>
    <t>Date: 2022-10-26 00:00:00</t>
  </si>
  <si>
    <t>Location: Student Center MPR</t>
  </si>
  <si>
    <t>Event Description We intend on hosting a Chai house event, called Chaat and Chai, where we will serve food and host performances.</t>
  </si>
  <si>
    <t>Date: 2022-11-30 00:00:00</t>
  </si>
  <si>
    <t>We will need to rent the room, as well as any additional packages for stage and mic equipment.</t>
  </si>
  <si>
    <t>We will need to rent the room and any necessary packages</t>
  </si>
  <si>
    <t>We will print fliers and posters for advertising the formal.</t>
  </si>
  <si>
    <t>Printing fliers to post in student centers</t>
  </si>
  <si>
    <t>We will order authentic Indian Food which will be served to all guests. We will also include live stations for finger food.</t>
  </si>
  <si>
    <t>We intend on purchasing authentic chaat and chai from contracted vendors</t>
  </si>
  <si>
    <t>We will need to buy authentic South Indian Decor, and set it up carefully</t>
  </si>
  <si>
    <t>We will need to buy appropriate themed decor for the event</t>
  </si>
  <si>
    <t>Description here We intend to hire a professional artist as a live performer. Currently we are targeting Anirudh Ravichander or Sid Sriram. We expect them to ask for 8,000. For DJ, we would like to contract DJ Amplifier. They charge approximately 1,000.</t>
  </si>
  <si>
    <t>We'd like to rent new equipment like the projector and sound equipment</t>
  </si>
  <si>
    <t>We need new arts and crafts based office supplies in order to host our gen mem meetings</t>
  </si>
  <si>
    <t>We would like to print fliers for advertising the general meetings, and promote them through paid facebook ads, and use different softwares for ads.</t>
  </si>
  <si>
    <t>We would like to buy individually packaged food for general members for the general meetings</t>
  </si>
  <si>
    <t>We want to make Sangam shirts and give them away during meetings to anyone interested.</t>
  </si>
  <si>
    <t>Website domain hosting and ad development</t>
  </si>
  <si>
    <t>*Did not fund phone charges due to lack of description</t>
  </si>
  <si>
    <t>Organization Name: Douglass D.I.V.A.S.</t>
  </si>
  <si>
    <t>Ryan Milne-Hood</t>
  </si>
  <si>
    <t>douglassdivas14@gmail.com</t>
  </si>
  <si>
    <t>The purpose of the organization shall provide a network for students with a strong interest in contemporary women's issues, by providing a forum for students to discuss, debate, socialize and create a bond that will positively contribute to each member's academic experience.</t>
  </si>
  <si>
    <t>SABO #: 1294</t>
  </si>
  <si>
    <t>Program 1 Name: Cultural Beauty</t>
  </si>
  <si>
    <t>Program 2 Name: The Get Down</t>
  </si>
  <si>
    <t>Event Description:  Celebration of different cultures through performances, cuisines, and music. The goal of this event is to introduce the student body to different cultures around the world and on campus.</t>
  </si>
  <si>
    <t>Location: Trayes Hall DSC</t>
  </si>
  <si>
    <t>Event Description This is a charity donation event where we would like attendees to donate different necessities to people who may live in a shelter etc.</t>
  </si>
  <si>
    <t>Date: 2022-10-07 00:00:00</t>
  </si>
  <si>
    <t>Location: Henry's Lawn</t>
  </si>
  <si>
    <t>Stage-$135Tables, Chairs- $225Table cloths- $40</t>
  </si>
  <si>
    <t>Tables, trash bags, outdoor space rental, fee for outdoor worker</t>
  </si>
  <si>
    <t>Noodle Gourmet-  $150 Kebab &amp; Curry Express- $220Garden City Restaurant-  $130La Catrina- $200</t>
  </si>
  <si>
    <t>Snacks, desserts, beverages for event</t>
  </si>
  <si>
    <t>Balloons- $150Plates, utensils - $100Table decorations- $100</t>
  </si>
  <si>
    <t>Games, utensils, decorations specifically balloons</t>
  </si>
  <si>
    <t>Description here Dj fee- $550</t>
  </si>
  <si>
    <t>Provides funding for food for multiple general meetings that we have planned for next semester.</t>
  </si>
  <si>
    <t>*Food must be from a Rutgers approved vendor. Outdoor worker?</t>
  </si>
  <si>
    <t>Organization Name: Student Organized Rutgers Against Hunger</t>
  </si>
  <si>
    <t>Robert Reisler</t>
  </si>
  <si>
    <t>rcr115@rutgers.edu</t>
  </si>
  <si>
    <t>The purpose of the Student-Organized Rutgers Against Hunger organization is to branch out from the administrative aspects of RAH and become a student extension of the program which aims to address the complex and pressing issues of hunger through education, outreach and activism among the Rutgers community. Through raising awareness of hunger in New Brunswick, New Jersey, SO RAH will focus on coordinating food drives and hosting fundraising events.</t>
  </si>
  <si>
    <t>SABO #: 1306</t>
  </si>
  <si>
    <t>Program 1 Name: Brown Bag Lunch Packing for Elijah's Promise</t>
  </si>
  <si>
    <t>Event Description:  Members of SORAH will gather and make brown bag lunches for the Elijah's Promise food kitchen for local people of the community who do not have access to meals. Members will socialize with refreshments while packing and decorating lunch bags to be donated. During this time board members will talk about and educate members about the extent to which the community is facing hunger including statistics and action steps we as students can take.</t>
  </si>
  <si>
    <t>Date: September, 2022</t>
  </si>
  <si>
    <t>Location: College Ave. Student Center</t>
  </si>
  <si>
    <t>Fruit cups, granola bars, water bottles, trail mix, pizza, soda, water.</t>
  </si>
  <si>
    <t>Napkins, brown bags, Ziploc sandwich bags, plastic utensils, markers, hand sanitizer, cups, plates.</t>
  </si>
  <si>
    <t>Description here NA</t>
  </si>
  <si>
    <t>Location: Hauser Hill, 261 Ticetown Rd, Old Bridge, NJ 08857</t>
  </si>
  <si>
    <t>Farm Gleaning is an annual trip during the end of the harvest season where SORAH members assist in collecting leftover produce that the farmers were unable to commercially harvest. Collected produce is then donated to local food banks or soup kitchens to help combat food insecurity.</t>
  </si>
  <si>
    <t>Date: 2022-10-09 00:00:00</t>
  </si>
  <si>
    <t>Transportation to the farm systems in Middlesex County requires multiple cars, gas, and parking.</t>
  </si>
  <si>
    <t>NA</t>
  </si>
  <si>
    <t>Water</t>
  </si>
  <si>
    <t>Organization Name: Hebrew Club</t>
  </si>
  <si>
    <t>Edward Walker</t>
  </si>
  <si>
    <t>Co-President</t>
  </si>
  <si>
    <t>evw19@rutgers.edu</t>
  </si>
  <si>
    <t>Calling all Israeli-American students at Rutgers and any other students who love Israel or want to learn more about its culture!This is group for any students to come together and meet Israeli-American students on campus, and students who are connected to Israel.If you are looking to get people together to feel like in Israel, catch a movie, go out for drinks, go dancing, or whatever it may be, this is the place to do it!Just like in Israel!</t>
  </si>
  <si>
    <t>SABO #: 1412</t>
  </si>
  <si>
    <t>Location: Hillel Building</t>
  </si>
  <si>
    <t>Installments: 6</t>
  </si>
  <si>
    <t>Bringing in speakers to talk about their and experience and engage our members in various on-campus on international events (such as International Women's Day or Jewish Holidays)</t>
  </si>
  <si>
    <t>Attendance: 120</t>
  </si>
  <si>
    <t>Date: Undecided, but apprx. every 2 weeks on Wednesday / Thursday nights</t>
  </si>
  <si>
    <t>Art /crafts supplies for members coming to eventsExample: Paint Night event requiring paint supplies, canvases, paintbrushes</t>
  </si>
  <si>
    <t>Print flyers for advertising</t>
  </si>
  <si>
    <t>Kosher food items from grocery store needed, roughly $150 per event</t>
  </si>
  <si>
    <t>Must buy Kosher food from supermarkets to accommodate students; some events we hold require cooking food, in addition to buying supplies to serve the food, as well. We hold 6 events per semester, with an average of $150 in food expenses.</t>
  </si>
  <si>
    <t>Supplies for art events, decor for events, etc</t>
  </si>
  <si>
    <t>Promote club to students by making custom t-shirts, sweatshirts, etc, and  distributing it to all associated members with the club at no cost. In Fall 2021 semester we purchased 30 sweatshirts, and Spring 2022 we have just purchased 30 long sleeve T-Shirts. Average cost of orders are about $600.</t>
  </si>
  <si>
    <t>Description here Hussein Aboubakr- Speaker Fee : $200Ashagar Araro - Speaker Fee : Undetermined, but around $300</t>
  </si>
  <si>
    <t>Funding to allow for guest speakers to come in to speak about relevant issues in American Jewish life, or the lives of Israelis living abroad in the US. Most of our club includes first-generation Americans, or international students, who speak in Hebrew during our meetings, and bringing someone to discuss their shared experiences would be very important for us as an organization.</t>
  </si>
  <si>
    <t>Organization Name: Association of Punjabi Students</t>
  </si>
  <si>
    <t>Foram Vaidya</t>
  </si>
  <si>
    <t>fhv3@scarletmail.rutgers.edu</t>
  </si>
  <si>
    <t>The purpose of the organization is to unite the Punjabi students and aware them about the rich heritage of the Punjabi culture.</t>
  </si>
  <si>
    <t>SABO #: 1410</t>
  </si>
  <si>
    <t>Program 1 Name: APRU Fall Formal 2022</t>
  </si>
  <si>
    <t>Program 2 Name: APRU Underground Charity Event 2021</t>
  </si>
  <si>
    <t>Event Description:  The purpose of this event is to showcase the elaborate and inclusive Punjabi culture. The board members strive to bring together students of South Asian backgrounds in an interactive environment to share their commonalities of food, ethnic wear, music, and performances. During this formal our main attraction will be a commonly known headliner who will perform cultural music and perform for the students. This allows students to experience art in a fun and enthusiastic space in which they can socialize in and meet other students as well.We will have a Punjabi DJ, who is trained in playing Punjabi/Hindi/American music to ensure all types of students are being catered to in terms of entertainment. He also MCs the dance floor ensuring a fun and interactive environment for the attendees.Food will be catered from Guru Palace, a North Indian Cuisine and Rutgers approved vendor. The full course menu will consist of appetizers, dinner, and dessert. The food items are carefully picked to ensure vegetarian and non vegetarian students are both catered to. Students get to enjoy food that tastes homemade and is different from their routine meals at Rutgers.Our decor will be done by a professional decorator to ensure the vision of Punjabi culture is captured in the most accurate manner. This setup will include draping by the entrance, backdrop for the ticketing area -set up right outside of the venue, photo-booth backdrop, along with props placed around the venue. This will all be done while adhering to student center policies as decorators we’ve worked with in the past and are knowledgeable about the rules and regulations as are we. The decor will consist of colorful fabrics, and traditional prop pieces to make the venue appear as a “real-life experience of being in Punjab”. The formal will consist of an array of dance and musical organizations from the Rutgers community. This will allow students, especially first year students, to see how inclusive Punjabi culture is, as well as the immense number of cultural groups on campus. In efforts to increase relationships with other organizations, we will be asking them to come out to our event and attend their events in return. The formal is designed for students to feel at home with their culture, and feel connected to their roots, which many students struggle to do in their everyday lives with their peers. Many students across Rutgers campus that are regular attendees of our formals come from lesser diverse schools previously and find comfort and acceptance in the formal. In the past this event has exposed many students of different backgrounds to Punjabi culture and have consequently become deeply invested in learning more about the culture. Many of our current members have gotten involved in the organization after attending one of our formals their freshman or sophomore year.</t>
  </si>
  <si>
    <t>Date: 2022-12-01 00:00:00</t>
  </si>
  <si>
    <t>Attendance: 225</t>
  </si>
  <si>
    <t>Location: College Ave Student Center MPR or DSC Trayes Hall</t>
  </si>
  <si>
    <t>Event Description APRU Underground is an annual event held by APRU in the fall semester. This event showcases varying performances like spoken word, poetry and singing. Additionally, the event presents various art pieces that are donated by artists from the Rutgers student body for the evening. A big reason for doing this event is to present the Punjabi culture of art appreciation. Punjabi culture is very vibrant in not only it’s clothing and food, but also its expansive appreciation and celebration of the various forms of art such as dance, martial arts, music, paintings and crafts amongst many others. All the attendees as well as participants get an opportunity to immerse themselves in a night full of talent and get to pair it with a cup of hot chocolate and cultural finger foods like samosas and pakoras. Each year of holding this event, we have had more and more participants of all different backgrounds share their talents and collectively act as a multicultural event.  All the proceeds raised during APRU Underground are donated to a charitable organization that supports the Punjabi Culture of encouraging education, art, and growth.</t>
  </si>
  <si>
    <t>Date: November 3, 2022 or Novemeber 4, 2022</t>
  </si>
  <si>
    <t>Attendance: 125</t>
  </si>
  <si>
    <t>Location: Red Lion Cafe (College Ave Student Center)</t>
  </si>
  <si>
    <t>Equipment (stage): $101.25Miscellaneous Charges(setup): $50.00Room Charge: $525.00</t>
  </si>
  <si>
    <t>Room Rental: $200Setup Charge: $50 Portable Walls(2): $60</t>
  </si>
  <si>
    <t>Facebook Advertising: $18 - Promoting our event 5 days leading up. Facebook charges $ 3.60 per daySnapchat Filter: $15 (The day of the event)Printed flyers: $25 (100 colored copies @ $0.25) - promoting our event via bulletin boards across campus</t>
  </si>
  <si>
    <t>Facebook Promotion: $18 ($3.60 a day for 5 days)Snapchat filter: $15 (for the day of event)Printed flyers: $25 (100 colored copies @ $0.25) - promoting our event via bulletin boards across campus</t>
  </si>
  <si>
    <t>The food will be catered from Guru Palace. There will be an invoice for the same. Due to COVID-19 and staffing issues, Guru Palace significantly increased their prices. 2 Extra large chili chicken: $3502 Extra large gobi manchurian gravy: $3002 Extra large chicken tikka masala: $3502 Extra large dal makhni: $3002 Extra large paneer pasanda: $3002 Extra Large Kadai Fish: $4003 Extra large Naan: $3003 Extra large Rice:$2852 Extra large gulab jamun: $2505 Gallons of Mango Lassi: $150125packs of 24 Water: (10 Dasani 16.9 oz/24 pack at $7.18 each): $107.70 (We wish to ensure enough water for everyone since we ran out of it last year)6 packs of Soda (Sprite and Coca Cola- 3 each of 35 ct packs of canned soda at $12.82 each)- $76.92</t>
  </si>
  <si>
    <t>Catered by Guru Palace.Samosas (100 ct-$2 per samosa): $200Pakoras: $150Matthis: $150Large Tray of Gulab Jamun: $100 8 packs of 24 Water (8 Dasani 16.9 oz/24 pack at $7.18 each): $57.44 (We wish to ensure enough water for everyone since we ran out of it last year)4 packs of Soda (Sprite and Coca Cola-2 of each of 35 ct packs of canned soda at $11.48 each): $45.922 packs of 50 each Swiss Miss hot chocolate packs (each at $15.98): $31.962 Packs Marshmallows: $6Whipped cream: $14.952 50ct variety Chip packs ($14 each Chips) : $28</t>
  </si>
  <si>
    <t>DECORATION:Vases: $40 ($1 each for 40 pieces for 2 per table)Artificial Flowers: $75 - Used within centerpieces as well as in the draping and entrance fabricsFloral garland: $20 (20 @ $1 each) - These floral garlands are used for our photo booth wall/backdropVase Lights: $51.96 - ($12.99/10 pack, total of 4 packs)- These lights go within the vases to add colorPlacemats: $79.80 (3.99/each for 20 tables)- These placemats get placed below the centerpiece vases.Petals: $7.99 (for 1000 pieces)- To be used as decoration on the table as well.Gravel: $43.92 (8 bags at $5.49/5lb to fill 40 vases) - Added to each vase that is on the table to weigh it down ensuring they don’t easily fall over and breakBanner: $59.99- Will explain the educational purpose of our event, placed by the entrance/ticketing area to attract more students. The banner will include a breakdown of the event as well as our purpose behind it.Decorative Cloth (of different colors) : $100- Used as table accessories and for draping to add to decorations including entrance and photo areas for attendeesTraditional Props: Charka, Manja, Pakhi (all traditional names for cultural decor items that can be rented out): $150- To be placed on the stage for students to view; each item adds cultural value and provides a look into a typical cultural life that a Punjabi world experiences. The Manja (a four legged woven bed) is available for the members to sit on and take pictures with as a remembrance. As South Asians, a lot of students get to experience the props as something they would see at their grandparents house, or it could even be a new experience that they were never familiar with. The charka is a tool used to weave cotton, used in the old days in almost every household. It was a signature piece that is now usually only remembered through pictures. The actual charka will be displayed on stage for attendees to see and even get the chance to use. It will be a valuable educational experience as well as an effort to preserve history through teaching.SUPPLIES AND MATERIALS:Plastic Tablecloths: $16 ($1 each 16 ct)- To avoid damage and staining of student center property, we use plastic tablecloths both on and below our tables that serve food. This avoids spillage, and potential harm to the tables and floor.Tape: $4.49- Miscellaneous set up itemScissors: $4- Miscellaneous set up itemSharpies: $11 for a 12 pack - Used for marking wristbands with names of dance teams for easy recognition, given to assigned board membersAssorted colored wristbands:$13.99 (400 count of 5 colors) - Used to differentiate between general admission attendees, VIP attendees (who purchase meet and greet tickets), DJ helpers, performers. Helps find people quicker and spot anyone who may not have purchased a ticketCard stock: $5.99 (100 sheets) Used to display information; multiple pieces placed on each of the tables about our vendors, participating student performance teams, sponsors, and more info about the event itselfUtensils: $25.98 (2 packs of 300 ct of utensils at $12.99 Each) - For the food.Plates: $23.97( $7.99/125 ct for 3 packs)- The sectioned plates work best for Indian Punjabi Cuisine.Serving Spoons: $18.99 (8 pack set of serving spoons)- One spoon per dishServing Tongs: $3.99 (2 pack)- For Naan and saladNapkins: $17.98 (for 2 packs of 300 dinner napkins at $8.99)Henna Cones: $5.97 (3 Cones for $1.99 each)- While we do not get a professional henna artist, we usually have a member who is familiar with the cultural significance of henna, give small meaningful henna tattoos to event attendees.Program booklets: $183 for a 100 pack of custom program booklets for our Spring Formal EventPolaroid pictures: $20 Table runners: $34.75 (25 table runners at $1.39 each) Chair covers: $81.36 (36 sets of 5 chair cover ribbons at $2.26 each) Tealight Battery candles: $16.38 (48 pack) Utensil container: $15- for a container to hold the utensils during the formal to avoid them fallingPipes for background : $49.99- Background that will be used as a photobooth to showcase the Punjabi culture Safety pins: $1.99: miscellaneous setup item  Chalk: $1.99- To be used on the food labels Foil trays : $13.99 (pack of 20) to be used as a base for heating up food for formal Food burners : $35.05 (pack of 28) to be used for heating up food during formalFood lighter : $5.29- for heating up the food burners for food Duct tape: $3.90 To set up the photo backdrop Sticky tack : $2.99 - miscellaneous set up item, to be used to hold the food labels on the table cloths Food labels: $8.98 (two packs of 10 food label stands at $4.49) - to display the food Foil + Saran wrap- $5Balloons- APRU ($10 per letter): $40- to be displayed during the formal near the photo booth Streamers + Ribbon + weight: $8.99 miscellaneous to be accompanied with the balloons Wire Racks: $65.80 (10 2-packs @ $6.58 each) - Due to the pandemic, Guru Palace no longer provides us with wire racks and we will have to purchase this on our own.</t>
  </si>
  <si>
    <t>Centerpieces: $12-(12 centerpieces for $1 each) String lights: $18.90(3 packs of 100 led string light at $6.30 each)- to be used as decoration around the stage and entrance, as well as for the art pieces. Tea lights(battery operated): $12.25 - pack of 24 led lights to be placed inside the centerpieces Signs for paintings: $7.99 (pack of 20 stands)- to hold the art information (by permission of artist) Food labels: $4.49 (10 pack of food label stands) - to be used to label the food Cutlery: $12.99 ( pack of 300 ct of utensils) - For the food.Tablecloths: $10 ( 10 plastic tablecloths at $1 each)-To avoid damage and staining of student center property, we use plastic tablecloths both on and below our tables that serve food. This avoids spillage, and potential harm to the tables and floor.Tape: $4.49- Miscellaneous set up itemScissors: $4- Miscellaneous set up itemSharpies: $11 for a 12 pack - Used for the smooth execution of the event, marking the performers’ bands etc. Card stock: $5.99 (100 sheets)-Used to display information; placed on each of the tables about our vendors, participating students, sponsors, and more info about the event itselfEasel: $13.99- foldable easel to be used as a stand for the art showcase. Acrylic Paint: $19.99-for a set of 24 acrylic paints that will be used to paint the signsPaint brushes: $7.47- set of paintbrushes used to paint the signs Canvases: $24.90 (Set of 20 canvases)- to be used as props to be placed in the venue to point to food, ticketing table, information tables etc. Chalk: $1.99- To be used on the food labels Dish soap: $4.99 - To clean the serving utensils after the eventDish Sponge: $4.49 (2 pack) - To clean the serving utensils after the eventNapkins: $6.99 (for 200 dinner napkins) - For food at the eventPlates: $15.98 (2 packs of 100 plates)- To serve food in at the eventServing gloves: $2.97 (100 gloves) - For the safe handling of food, and ensuring hygiene.Serving Spoons: $8.99 (3 pack set of serving spoons)- One spoon per dishServing Tongs: $3.99 (2 pack)- for serving the food Poster that describes the charity we are raising the money towards that doubles as a photo backdrop:  $49.99 Bottle of Hand Sanitizer: $12- Keeping the current conditions in mind, as an organization, we would like to have in place preventative measures during our meetings and events. The hand sanitizer will be for the attendees and members to use. Foil trays : $8 (pack of 10)- to be used as a base for heating up food for the eventFood burners : $12 (pack of 5)- to be used for heating up food during the eventFood lighter : $5.29- for heating up the food burners for food Duct tape: $3.90 -To set up the photo backdrop Sticky tack : $2.99 - miscellaneous set up item, to be used to hold the food labels on the table cloths Food labels: $8.98 (two packs of 10 food label stands at $4.49) - to display the food Foil + Saran wrap: $5Stirrers: $5.39 (Pack of 1000 stirrers)- to be used to mix the hot chocolate packs.</t>
  </si>
  <si>
    <t>Description here Photo Booth: $525 - Will cover the costs of labor, setting up, and taking down the photo booth during the eventPhoto wall: $1000 - TV wall to display board, performer, and past event pictures.Platinum Roadshow: $2000 (DJ Raj provides us with Punjabi Music, and sound and visuals)Dholi: $500 - Dhol is a traditional Punjabi instrument often played by an expert at celebratory events. It is crucial to Punjabi culture and our performers. Durga Balusu (Vedika Creations): $1200- Durga is familiar with the Punjabi color themes, and is known around the community for her mesmerizing ways of displaying the culturePerformer/Headliner: $12,000-Each year we bring a performer, (dancer/singer) who speaks to the youth, and acts as a catalyst to bring in the crowd to the formal. The Performer is the key component to the success of each formal. We aim to bring someone who has worked on social issues and strives to bring a positive change in the Punjabi and South Asian community through the means of Art like music and dance. The performer acts as a bridge to connect different cultures and allows us to maximize our cultural emphasis through our decor and food options.</t>
  </si>
  <si>
    <t>Description here 56.95</t>
  </si>
  <si>
    <t>Bottle of Hand Sanitizer: $12.00 - Keeping the current conditions in mind, as an organization, we would like to have in place preventative measures during our meetings and events. The hand sanitizer will be for the general members to use. Masks: $33.00 (3 packs of 100 at $11 each) - For the safety of others, we will also have some masks to distribute during our events. Clorox wipes and Lysol spray : $8.98 Keeping the current conditions in mind, as an organization, we would like to have in place preventative measures during our meetings and events. The wipes and spray will be used to keep the space we use clean and hygienic during our meetings. Serving gloves: $2.97 (100 gloves) - For the safe handling of food, and ensuring hygiene.</t>
  </si>
  <si>
    <t>Bottle of Hand Sanitizer: $12.00 - Keeping the current conditions in mind, as an organization, we would like to have in place preventative measures during our meetings and events. The hand sanitizer will be for the general members to use. Masks: $33.00 (3 packs of 100 at $11 each) - For the safety of others, we will also have some masks to distribute during our events. Clorox wipes and Lysol spray : $8.98 Keeping the current conditions in mind, as an organization, we would like to have in place preventative measures during our meetings and events. The wipes and spray will be used to keep the space we use clean and hygienic during our meetings. Serving gloves: $2.97 (100 gloves) - For the safe handling of food, and ensuring hygiene.Garbage bag: $9.59 (106 bags)</t>
  </si>
  <si>
    <t>For our general meetings, to be more interactive with the members, we expect to change the room set up often, as well as request equipment such as projectors and projector screens. Occasionally, for meetings with high attendance, we may request a larger room.Additionally, once a semester, we book a room to have a philanthropic event such as blood drive, or donation drives, which require a certain type of setup.</t>
  </si>
  <si>
    <t>Sharpies: $11 (12 pack)- for making name tags, food labels, and miscellaneous ice breaker exercises.Colored pencils: $20 (120 Pack)- Are used for crafts for general meetings such as writing Holiday cards for children.Crayons: $10.35 (6 Pack of 24 ct)- Are used for crafts for general meetings such as writing Holiday cards for children.Construction Paper: $8.99 (for 200)- Are used for crafts for general meetings such as writing Holiday cards for children.Cardstock: $14.99 - Are used for flyer printing and writing Holiday cards for children Scissors: $4 - Are used for crafts for general meetings such as writing Holiday cards for children. Also used miscellaneously during the year.Tape: $4.49- Are used for crafts for general meetings such as writing Holiday cards for children. Also used miscellaneously during the year.Binders: $5.79 - For the secretary to be able to organize all the documents, membership policies, and SOPs.Stapler: $6 - For the secretary to group documents, such as membership requirement policies etc.Envelope: $2.79 (25 pack)- For sending and collecting organization documents such as thank you letters, Confirmation letters, completed forms. Also used by the treasurer for collecting receipts for reimbursements, for safekeeping till submitted.Trifold: $3.29- For events like Involvement Fair and Rutgers Day, we prepare a trifold that shows the events and meetings that happened in the past year. Polaroid photo films: $20.75 (for a 50 pack of polaroid picture films)- To be used during our general meetings so that our general members have a memento for the general meeting that they attended. Disposable camera: $24.96 (camera) + $12.99 (cost to get film developed) - to be used during general meetings to take pictures of our general members to make a collage for marketing purposes, especially during Involvement FairWhite board: $21.99- to be used in general meetings as a means to conduct ice breakers and make sure that when we have games involved, the points are noted accurately. Dry erase Markers: $6.99- for a set of dry erase markers and erasers to be used on the white board. Name tags: $4.79 for 100 - name tags to be used at General Member meetings.</t>
  </si>
  <si>
    <t>Facebook Advertising: $144 - Promoting each of our events 5 days leading up. Facebook charges $3.60 per day (we plan to have 6-8 events including general meetings and fundraisers)Snapchat Filter: $30; ($15 per major event) (2 Major events per semester)Table Banner (with our logo): $68 (to be used at tabling events such as involvement fair, Rutgers Day, bake sales and other fundraisers)Table Cloth (with our logo): $120 (to be used at tabling events such as involvement fair, Rutgers Day, bake sales and other fundraisers)APRU Retractable banner: $189.99- Used for advertising our organization before our meetings and events Pipes for Retractable Banner: $179.99 (stand) + $39.99 (screw-on holders) - Used to hold up the retractable banner for marketing purposes</t>
  </si>
  <si>
    <t>Chips: $28 (2 50ct variety packs for $14 each)Pizza: $62 (Gerlanda's Catering in student center - 4 Cheese Pies @ $15.50 each)Samosas: $80 ($2 per samosa; Used at one general meeting- Catered from Guru Palace)Indian snack: $7.99 (for 36 individually packaged 10 Parle-G biscuit packs)Water: $35.90 (5 Dasani 20 oz/24 pack at $7.18 each)Soda: $51.82 (5 35 ct packs of canned soda at $13.82 each)</t>
  </si>
  <si>
    <t>Magnets: $39 (for 100 ct magnets with our social media and contact information to be given at general meetings and involvement fair)Pens: $85 (500 promotional custom pens to be given out at tabling events)Lanyards: $180 (for 100 at $1.80 each to be distributed to potential new members at involvement fair)Shirts: $450.00 (50 shirts @ $9 each) - We will purchase these shirts from the Rutgers Swag web store to distribute during Involvement Fair and other General Meetings. Giftcards: $150 (10 gift cards at $15 each to Nirvanis) - as we have done in the past, we will be giving out 10 $15 gift cards to Nirvanis, an Indian restaurant located near campus.</t>
  </si>
  <si>
    <t>Canva Pro: $120 - To be used for creating promotional flyers and marketing material for events2 TB Hard drive: $62.99 - to be used to store promotional material and pictures/videos from previous events</t>
  </si>
  <si>
    <t>$183 for a 200 pack of custom program booklets for our Spring Formal Event</t>
  </si>
  <si>
    <t>Dish soap: $4.99 - To clean the serving utensils after meetingsDish Sponge: $4.49 (2 pack) - To clean the serving utensils after meetingsServing Tongs: $8.99 (for a 3 pack)- To serve the samosas at general meetingsUtensils: $12.99 (300 ct of utensils) - For food at general meetingsNapkins: $6.99 (for 200 dinner napkins) - For food at general meetingsPlates: $7.99 (125 pack of plates)- To serve food in at general meetings (pizza, samosas)Serving gloves: $2.97 (100 gloves) - For the safe handling of food, and ensuring hygiene.Bottle of Hand Sanitizer: $12.00 - Keeping the current conditions in mind, as an organization, we would like to have in place preventative measures during our meetings and events. The hand sanitizer will be for the general members to use. Masks: $33.00 (3 packs of 100 at $11 each) - For the safety of others, we will also have some masks to distribute during our events. Google drive storage: $9.95 (at $1.99 per month) to hold our organizations documents, photos, and emails all in one place. Clorox wipes and Lysol spray : $8.98 Keeping the current conditions in mind, as an organization, we would like to have in place preventative measures during our meetings and events. The wipes and spray will be used to keep the space we use clean and hygienic during our meetings. Cutlery basket: $36 (3 baskets @ $12 each) - Used to serve cutlery at our general meetings. Storage Boxes: $46.45 (5 boxes @ $9.29 each) - used to store inventory, such as napkins, paper towels, plates, and utensils</t>
  </si>
  <si>
    <t>*We do not fund gift cards</t>
  </si>
  <si>
    <t>Organization Name: Indigenous Turtle Island Club</t>
  </si>
  <si>
    <t>Jesskomar Velarde Gargot</t>
  </si>
  <si>
    <t>jvg51@scarletmail.rutgers.edu</t>
  </si>
  <si>
    <t>The mission of this organization shall be to establish and steadily increase the awareness of Native American identity - past, present and future – within the Rutgers University community and the surrounding communities. Tied to this mission is the goal to create a network of students of Native American background and to help them to connect with their collective culture and indigenous cultures in general, as well as to help them to appreciate and know more about their specific tribal affiliation/lineage. This will assist others in learning about specific aspects of Native American history.</t>
  </si>
  <si>
    <t>SABO #: 1592</t>
  </si>
  <si>
    <t>Program 1 Name: Thanksgiving: a Day of Mourning</t>
  </si>
  <si>
    <t>Event Description:  The purpose of this program will be to dispel the myths surrounding colonist and indigenous relations from pre-American times up until today. We will invite an indigenous scholar to give a lecture about the historicity of these thanksgiving myths and to present students with the indigenous perspective on Thanksgiving Day. We believe this will help students analyze the founding ideologies and myths regarding the treatment of the Indigenous peoples of our country.</t>
  </si>
  <si>
    <t>Date: 2022-10-21 00:00:00</t>
  </si>
  <si>
    <t>Location: Busch Student Center - Center Hall</t>
  </si>
  <si>
    <t>600 to reserve the Busch student center hall and 2 speakers for audio amplification.</t>
  </si>
  <si>
    <t>To print and design poster to distribute.</t>
  </si>
  <si>
    <t>Food for the 150 in attendance.</t>
  </si>
  <si>
    <t>table decorations as well as food utensils.</t>
  </si>
  <si>
    <t>Not applicable</t>
  </si>
  <si>
    <t>Location: Livingston Student Center Collaborative Learning Center</t>
  </si>
  <si>
    <t>Installments: 7</t>
  </si>
  <si>
    <t>To expose students to Indigenous media and help them critically analyze misconceptions about the indigenous. Also, to enrich the Rutgers community by bringing indigenous cultural representation to our campus.</t>
  </si>
  <si>
    <t>Date: 9/15/2022, 9/29/2022, 10/13/2022, 10/ 27/2022, 11/10/2022, 11/24/2022, 12/8/2022</t>
  </si>
  <si>
    <t>This is the cost of renting a room in the Livingston Student Center for one day which is $87 multiplied by 7 for our biweekly movie night.</t>
  </si>
  <si>
    <t>87 per rental, times 7 for the number of meetings per semester</t>
  </si>
  <si>
    <t>Notebooks, dry erase markers, and post it notes</t>
  </si>
  <si>
    <t>To design and distribute posters.</t>
  </si>
  <si>
    <t>Posters with our club's name and logo that present information about indigenous history, culture, and maps of the tradition tribal territory of tribes in and around NJ. This is to give prospective members a sample of the information they can expect to learn as active members of our organization. Fliers to be printed and distributed to advertise our events and our organization as a whole. T shirts and Hoodies with our club logo and name along with infographics or quotes that advertise the message about indigenous history and culture that our organization wants to send.</t>
  </si>
  <si>
    <t>To get a few pizzas and drinks for every meeting.</t>
  </si>
  <si>
    <t>Our E-board noticed that food is an important imperative when advertising or events. We noticed a big difference in attendance when food was promised in contrast to the opposite. So, we want to make offering food and drink a staple of our general meetings to attract higher turnout.</t>
  </si>
  <si>
    <t>We want to give away our T shirts and hoodies with our club's name and logo printed on them to spread awareness regarding the name and the message of our organization.</t>
  </si>
  <si>
    <t>Description here Not applicable.</t>
  </si>
  <si>
    <t>Organization Name: Mexican American Student Association (MASA)</t>
  </si>
  <si>
    <t>Arlyn Fuentes</t>
  </si>
  <si>
    <t>af794@scarletmail.rutgers.edu</t>
  </si>
  <si>
    <t>The mission of this organization is to: Establish a group that supports and empowers Mexican American Students and their allies at Rutgers. To learn to embrace the richnessof Mexican and Mexican-American cultures and histories. To reach out to other Mexican-American communities, especially in the greater New Brunswick are to organizeevents around these goals and interests</t>
  </si>
  <si>
    <t>SABO #: 1801</t>
  </si>
  <si>
    <t>Program 1 Name: Day of the Dead</t>
  </si>
  <si>
    <t>Program 2 Name: MASA Que Mas Aplauda</t>
  </si>
  <si>
    <t>Event Description:  Day of the Dead is a holiday celebrated between October 31st to November 2nd in Mexico and other Latinx countries to honor the lives of our loved ones who have passed. For our event, we would like to recreate many of the traditions of Day of the Dead, such as providing an altar, the food that is eaten, and teach about the traditions while also providing some activities for students to participate in. We found that not many people are able to celebrate Day of the Dead the same way it is done in Mexico and other countries, either from a lack of resources or the traditions being forgotten. By celebrating Day of Dead on campus, we hope that students of Mexican descent are able to reconnect with their traditions or even experience it for the first time if they haven't celebrated it.</t>
  </si>
  <si>
    <t>Date: 2022-10-31 00:00:00</t>
  </si>
  <si>
    <t>Location: CLAC</t>
  </si>
  <si>
    <t>Event Description There aren't many places where a Mexican or Latinx individual may freely express themselves through their art or may find it harder to showcase their talents in differentspaces. In hosting "MASA Que Mas Aplauda," we intend on creating a safe space for Latinx students to demonstrate their art and/or talents, and everyone is welcome to present their art.</t>
  </si>
  <si>
    <t>Location: CASC Red Lion Cafe</t>
  </si>
  <si>
    <t>Renting a 10x30 tent from Walmart of Home Depot to provide shelter for the performers from the rain or maintain heat</t>
  </si>
  <si>
    <t>Cost of reserving Red Lion Cafe</t>
  </si>
  <si>
    <t>Food, beverages, plates, cups, and utensils for the expected 150 people to arrive. We will be ordering food from La Catrina which will include tamales, sweet bread, hot chocolate, and horchata (Mexican beverage). Tamales are always eaten on important Mexican holidays (such as Day of the Dead), and there is always sweet bread (such as "pan de muerto"), either on the altars for loved ones or to eat. The bread is also paired with hot chocolate and horchata will be served for anyone that may not like hot chocolate.</t>
  </si>
  <si>
    <t>In fall 2021, we ordered food from Gerlandas and paid $621 and a little over $80 for refreshments</t>
  </si>
  <si>
    <t>Mini pumpkins - $40 Paint and Brushes - $40Face paint - $35 ($11 each palette plus tax)Tissue paper - $50; we will teach members and have them participate in learning how to make cempasuchil (Mexican marigolds used for Day of the Dead) flowers and "papel picado" out of tissue paperArtificial marigolds - $50 ($7 per bouquet); marigolds are placed on the altars</t>
  </si>
  <si>
    <t>four large gold letter balloons - $48 ($12 each)bags of candies - $20photo booth (backdrop, balloons, props) - $52We would like to be able to decorate the Red Lion Cafe by providing a photo booth space for guests to take pictures, props, candies, and potentially add centerpieces tothe tables. This will contribute to the performers' space to present and for everyone to make good memories.</t>
  </si>
  <si>
    <t>We will be reserving one of the rooms in the CLAC, free of charge for the GBMs. However, we noticed that many more people show up to the first GBM of the semester andthe main room in the CLAC doesn't accommodate everyone without running out of seats or becoming crowded so we will be reserving a different space for the first GBM.</t>
  </si>
  <si>
    <t>To pay for the supplies our members will use (e.g. paper, printing, stickers)We would like to do an art and crafts general body meeting allowing members to make their own vision boards decorated with different images to express themselves andremind them of their goals. This will require glue, scissors, tape, paper, and magazines</t>
  </si>
  <si>
    <t>Snacks for about 40 people that usually arrive at the weekly general body meetings. In addition to rewarding a member's participation at a GBM, we want to ensure people have a light snack at our meetings; as students, we may not end up eating as often due to the high stress from school and from any involvement in extra-curriculars. We intend on dividing the amount equally throughout the semester.</t>
  </si>
  <si>
    <t>For one of our bigger events, we would like to give away pins with the MASA logo as well as some T-shirts. This will help students get involved with our organization and remember who we are for future events or GBMs. At the CLAC we have the machine available to us to make the pins but we would need to buy the materials to make pins.</t>
  </si>
  <si>
    <t>Organization Name: Hong Kong Student Association</t>
  </si>
  <si>
    <t>Jane-Marie Lai</t>
  </si>
  <si>
    <t>yl1400@scarletmail.rutgers.edu</t>
  </si>
  <si>
    <t>Hong Kong Student Association is a multilingual and multicultural society that works to expand the knowledge of cultural adjustment, education, and to create a community for students from different cultural backgrounds at Rutgers. Additionally, we are dedicated to spreading Hong Kong culture through organizational events and meetings. Our ultimate mission is to provide a warm and welcoming community for students at Rutgers to embrace their cultural heritage as well as to learn about Hong Kong culture such as famous Hong Kong street foods and unique landmarks.</t>
  </si>
  <si>
    <t>SABO #: 1944</t>
  </si>
  <si>
    <t>Program 1 Name: HKSA Cha Cha Cha</t>
  </si>
  <si>
    <t>Program 2 Name: HKSA Mocktail Night</t>
  </si>
  <si>
    <t>Event Description:  HKSA Cha Cha Cha is our organization’s flagship event. Cha means tea in Cantonese. The name Cha Cha Cha is a catchy phrase that also shares a similar name as the dance, Cha Cha. Our event is tea party-themed since Hong Kong culture is very big on afternoon tea time. We will serve Hong Kong dishes, pastries and drinks along with various cultural performances, from singing to dancing to martial arts. HKSA Cha Cha Cha aims to continue HKSA’s mission of providing a welcoming community for Rutgers students to celebrate cultural heritage and learn about HK culture.</t>
  </si>
  <si>
    <t>Date: 2022-12-04 00:00:00</t>
  </si>
  <si>
    <t>Location: TBD (Maybe MPR)</t>
  </si>
  <si>
    <t>Event Description An interactive opportunity for HKSA members to try out all the different types of Hong Kong drinks, ranging from the classic Hong Kong milk tea to the various mountain teas. It is an opportunity for members to learn more about the British and Chinese influences on Hong Kong's food and culture. Members are able to grab a drink and enjoy and/or learn how to create their own!</t>
  </si>
  <si>
    <t>Date: 2022-10-10 00:00:00</t>
  </si>
  <si>
    <t>Attendance: 70</t>
  </si>
  <si>
    <t>Location: LSC</t>
  </si>
  <si>
    <t>Cost of renting event room, the projector, the stage, tables and chairs, plus sound system (mics and speakers)</t>
  </si>
  <si>
    <t>Cost of room rental, tables and chairs, projector.</t>
  </si>
  <si>
    <t>Flyer and email lists to promote the event</t>
  </si>
  <si>
    <t>Posters and flyers</t>
  </si>
  <si>
    <t>Includes cost of food catering, miscellaneous snacks, drinks, utensils, and plates/bowls.</t>
  </si>
  <si>
    <t>Cost of all the different types of Hong Kong drinks (from a caterer or restaurant), cost of cups, jugs, napkins, sugar, tea bags, water, milk, cream, etc.</t>
  </si>
  <si>
    <t>Decorations for photobooth, organizing the tables, creating a hospitable and fun environment</t>
  </si>
  <si>
    <t>Cost of a blender, water cooler, ice cooler, thermos, kettle/boiler, knives, spoons, cutting boards, straws.Also cost of decorations to decorate the room, for the photobooth, and table cloths to prevent spills.</t>
  </si>
  <si>
    <t>Description here MCJ live music: $5000</t>
  </si>
  <si>
    <t>Filming supplies and cost of video editing</t>
  </si>
  <si>
    <t>Projector, sounds equipment, and room rentals</t>
  </si>
  <si>
    <t>Stationary and decorations</t>
  </si>
  <si>
    <t>Packaged food for about 60 students</t>
  </si>
  <si>
    <t>Website cost</t>
  </si>
  <si>
    <t>Flyers to be distributed during an event</t>
  </si>
  <si>
    <t>Storage fees</t>
  </si>
  <si>
    <t>HKSA Dim Sum Interactive Event</t>
  </si>
  <si>
    <t>Location: 518 Old Post Road Suite 3, Edison, NJ 08817</t>
  </si>
  <si>
    <t>The HKSA Dim Sum Interactive Event is a series that creates a warm and welcoming environment for students at Rutgers to have dim sum at an authentic Chinese restaurant. The series program will provide an opportunity for Rutgers Students to learn how to use Cantonese and Mandarin to order dim sum and talk with other Rutgers Students. Members of HKSA can also utilize this opportunity to expand their knowledge of Hong Kong culture.</t>
  </si>
  <si>
    <t>Date: 9/25, 10/23, 11/20, 12/11</t>
  </si>
  <si>
    <t>Parking fees, gas, toll fees</t>
  </si>
  <si>
    <t>Flyers, posters, online social media advertising</t>
  </si>
  <si>
    <t>Cost of total dim sum orders</t>
  </si>
  <si>
    <t>Trip was not funded as a maximum of 2 events can be funded. Appeal if you want to replace an event. $400 in storage costs for other were moved to rental and equipment costs.</t>
  </si>
  <si>
    <t>AM</t>
  </si>
  <si>
    <t>Organization Name: Asian Pacific American Student Association</t>
  </si>
  <si>
    <t>Alyanna Tam</t>
  </si>
  <si>
    <t>alyanna.tam@rutgers.edu</t>
  </si>
  <si>
    <t>Karen Ardizzone (kardizzone@echo.rutgers.edu)</t>
  </si>
  <si>
    <t>Our goals are to empower Asians and Asian Pacific Islanders by developing cultural competencies in people of all backgrounds, ethnicities, and cultures in healthcare-related fields, including medicine, dentistry, physician assistant, physical therapy, nursing, research, public health, and pharmaceutics; we wish to promote deeper understanding and sensitivity of Asian minority groups within the community and also to create lifelong connections for our members which will transcend beyond Rutgers into the professional world. We are becoming part of the National APAMSA (Asian Pacific American Medical Student Association) organization which is dedicated to addressing the unique health and societal challenges of APIA (Asian Pacific Islander American) communities through education, outreach, advocacy, and service.</t>
  </si>
  <si>
    <t>SABO #: 1972</t>
  </si>
  <si>
    <t>Program 1 Name: Mentorship mixer</t>
  </si>
  <si>
    <t>Program 2 Name: Community service food packing event</t>
  </si>
  <si>
    <t>Event Description:  This program aims to provide an event to connect undergraduate mentees with their graduate/ professional school mentors assigned through the club. This meeting will provide an overview of the mentorship program, its requirements along with other updates about the club. Mentors and mentees will have time to get to know each other better and hear about their experiences and journeys. There will also be a panel with current medical students, PA students and dental students that will provide insight for undergrads in terms of the graduate school admissions process.</t>
  </si>
  <si>
    <t>Date: 11/20 - tentative date</t>
  </si>
  <si>
    <t>Location: BSC</t>
  </si>
  <si>
    <t>Event Description The goal of this event is to provide undergraduate students the opportunity to give back to their community and highlights the club's focus on service, something very relevant in most of our members' future careers. We want to purchase food items that club members can use to prepare meals, which will then be delivered to an organization that provides meals for homeless people in the New Brunswick area.</t>
  </si>
  <si>
    <t>Date: 10/25 - tentative date</t>
  </si>
  <si>
    <t>This fee takes into account the rental fee for a room (ideally The Cove), as well as equipment for the event. We need a large space for a gathering as well as a stage, microphone and projector.</t>
  </si>
  <si>
    <t>This fee will be used to rent a smaller room in the CASC/BCC to create meal packages. No equipment will be necessary.</t>
  </si>
  <si>
    <t>This should cover the cost of food and beverages for 30 people. Specifically, 7-8 pies of pizza as well as drinks from approved vendors.</t>
  </si>
  <si>
    <t>This covers food for the event. We expect to buy about 3-4 pies with soft drinks as well.</t>
  </si>
  <si>
    <t>This covers table coverings, and decorations for the room for the event.</t>
  </si>
  <si>
    <t>This includes packaging supplies such as tape, boxes, etc.</t>
  </si>
  <si>
    <t>We want to provide mentors with a gift for taking the time to guide the undergraduate students. We anticipate about 20 mentors to come and want to spend about $10 on each gift. The gifts we would purchase would be along the lines of succulents, candles or cups, as well as thank you cards.</t>
  </si>
  <si>
    <t>We anticipate having 4 general body meetings. $100 (x4) = $400 for room rental feed $75 (x4) = $300 for equipment such as a projector</t>
  </si>
  <si>
    <t>$75 per meeting. This would be used to buy around 3 pies of pizza and some beverages.</t>
  </si>
  <si>
    <t>We plan to do incentives during meetings and promotional giveaways</t>
  </si>
  <si>
    <t>Organization Name: Society of Latin American Men</t>
  </si>
  <si>
    <t>Alan Martinez</t>
  </si>
  <si>
    <t>ajm456@scarletmail.rutgers.edu</t>
  </si>
  <si>
    <t>The Society of Latin American Men (S.L.A.M.) was founded at Rutgers University, New Brunswick/Piscataway Campuses in 2002.  The mission of SLAM shall be to promote academic excellence, political and cultural awareness through addressing the obstacles Latino men face both in college and at all ages.  This organization will strive to be a support system dedicated to the betterment of Latinos.  SLAM will promote the characteristics and goals of family, honor, respect, and success through various programming, community service, and social events.  SLAM's main purpose is to encourage retention and promotion of Latino Men at Rutgers University.</t>
  </si>
  <si>
    <t>SABO #: 1974</t>
  </si>
  <si>
    <t>Program 1 Name: How are you?</t>
  </si>
  <si>
    <t>Program 2 Name: Intersectional Feminism</t>
  </si>
  <si>
    <t>Event Description:  A mental health Workshop</t>
  </si>
  <si>
    <t>Date: 2022-02-09 00:00:00</t>
  </si>
  <si>
    <t>Location: Center of Latino Arts and Culture</t>
  </si>
  <si>
    <t>Event Description A discussion on the complexities of intersectional feminism and how to be an ally. Gender inequality is an issue that affects everyone, which is why SLAM feels it is important to host this event.</t>
  </si>
  <si>
    <t>Date: 2022-03-08 00:00:00</t>
  </si>
  <si>
    <t>Installments: The purpose of this program is to discuss the book "This is how you lose her" by Junot Diaz. This book is to spark discussions among the audience and touch on topics that relate to relationships and personal development.</t>
  </si>
  <si>
    <t>02/24/2022, 03/30/2022, 04/19/2022</t>
  </si>
  <si>
    <t>Attendance: Center of Latino Arts and Culture</t>
  </si>
  <si>
    <t>Date: 2022-10-16 00:00:00</t>
  </si>
  <si>
    <t>Organization Name: Peruvian American Student Association</t>
  </si>
  <si>
    <t>Ana Rita Principe</t>
  </si>
  <si>
    <t>rutgerspasa@gmail.com</t>
  </si>
  <si>
    <t>Our mission is to unite and empower all Peruvian Americans within Rutgers University, educate our community about the Peruvian culture and traditions, form lifetime connections and relationships with outside Peruvian Organizations, and increase the recruitment and retention of Peruvian Americans at Rutgers.</t>
  </si>
  <si>
    <t>SABO #: 1995</t>
  </si>
  <si>
    <t>Program 1 Name: Bienvenidos!</t>
  </si>
  <si>
    <t>Program 2 Name: Dia de la Cancion Criolla</t>
  </si>
  <si>
    <t>Event Description:  PASA would like to welcome back Rutgers students to the new Fall Semester. We will introduce our organization and provide refreshments to the incoming and existing members.</t>
  </si>
  <si>
    <t>Date: 2022-09-15 00:00:00</t>
  </si>
  <si>
    <t>Attendance: 75</t>
  </si>
  <si>
    <t>Location: College Ave</t>
  </si>
  <si>
    <t>Event Description Dia de la Cancion Criolla celebrated on October 31st celebrates Peruvian Music. We would like to have an event that does this and showcases the talents of our Rutgers community.</t>
  </si>
  <si>
    <t>We will need a room and table setup. As well as speakers and a projector.</t>
  </si>
  <si>
    <t>We will need a room and stage for performers.</t>
  </si>
  <si>
    <t>Flyers will be posted around campus.</t>
  </si>
  <si>
    <t>Flyers will be displayed over campus.</t>
  </si>
  <si>
    <t>Food and refreshments will be provided to the attendees.</t>
  </si>
  <si>
    <t>Appetizer foods will be given to the guest at the start of the event.</t>
  </si>
  <si>
    <t>Room decor and table clothes will be needed.</t>
  </si>
  <si>
    <t>The decor will be needed for the room as well as a pinata for treats.</t>
  </si>
  <si>
    <t>We would like to have a projector accessible for every general body meeting for our PowerPoint presentations.</t>
  </si>
  <si>
    <t>Tape to hang our banners, wall tacks, and other office supplies to decorate and prep meetings rooms.</t>
  </si>
  <si>
    <t>Flyers to advertise PASA around campus.</t>
  </si>
  <si>
    <t>Food is an important aspect of our culture and we would like to give our general body members something to eat.</t>
  </si>
  <si>
    <t>We want to have PASA merch giveaways to celebrate coming back to campus for the fall semester.</t>
  </si>
  <si>
    <t>Organization Name: Malayali Association at Rutgers</t>
  </si>
  <si>
    <t>Sneha Sreejith</t>
  </si>
  <si>
    <t>ss3595@scarletmail.rutgers.edu</t>
  </si>
  <si>
    <t>Our purpose is to simultaneously unite students to educate them about the rich cultural heritage of Kerala. In addition, we will spread awareness about environmental, social, and cultural issues in Asia through service projects, events, activities, and meetings. Our main focus will be on the conservation and sustainability of the environment, and the educational issues of children in India. Our principal aim is to foster closer cooperation with Malayali students at Rutgers along with the other Indian organizations for the betterment of the Indian community at this diverse university.</t>
  </si>
  <si>
    <t>SABO #: 2003</t>
  </si>
  <si>
    <t>Program 1 Name: Onam Formal</t>
  </si>
  <si>
    <t>Event Description:  Onam is one of the largest festivals that Malayalis celebrate. This cultural event comprises of sadhya(feast), music, dance, and games.</t>
  </si>
  <si>
    <t>Date: 2022-09-18 00:00:00</t>
  </si>
  <si>
    <t>Attendance: 100-200</t>
  </si>
  <si>
    <t>Location: CASC Multi Purpose Room and Main Lounge</t>
  </si>
  <si>
    <t>Admission Fee Rutgers Students-7/Non-Rutgers-10</t>
  </si>
  <si>
    <t>Money needed for speaker, mic setup, projector and renting the room  for onam formal</t>
  </si>
  <si>
    <t>Money needed for advertising  using flyers, Instagram, and Facebook  to established  Malayali Association in New Jersey</t>
  </si>
  <si>
    <t>Ethnic food purchased from an approved vendor serving traditional Onam food for the event.</t>
  </si>
  <si>
    <t>We will be purchasing traditional Onam decorations for the room and costumes to be worn by select people.</t>
  </si>
  <si>
    <t>We will have roughly 4-6 general meetings per semester in the student center rooms, and at least 3 of them will require a presentation package.</t>
  </si>
  <si>
    <t>We will have arts and crafts at one of the general meeting; we will use about $100 on materials for the arts and crafts. We also plan to table at the student centers about four times to promote the club and our events, which will require office supplies each time.</t>
  </si>
  <si>
    <t>We will spend roughly $100 per meeting on food for our members, and we plan to have 6 general meetings this semester.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</si>
</sst>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yyyy\-mm\-dd\ h:mm:ss"/>
  </numFmts>
  <fonts count="14">
    <font>
      <sz val="10.0"/>
      <color rgb="FF000000"/>
      <name val="Arial"/>
      <scheme val="minor"/>
    </font>
    <font>
      <b/>
      <sz val="11.0"/>
      <color theme="1"/>
      <name val="Calibri"/>
    </font>
    <font>
      <sz val="11.0"/>
      <color theme="1"/>
      <name val="Calibri"/>
    </font>
    <font>
      <sz val="11.0"/>
      <color rgb="FF000000"/>
      <name val="Calibri"/>
    </font>
    <font>
      <sz val="11.0"/>
      <color rgb="FF222222"/>
      <name val="Calibri"/>
    </font>
    <font>
      <b/>
      <sz val="12.0"/>
      <color theme="1"/>
      <name val="Arial"/>
    </font>
    <font>
      <sz val="10.0"/>
      <color rgb="FF000000"/>
      <name val="Arial"/>
    </font>
    <font>
      <b/>
      <sz val="12.0"/>
      <color rgb="FF000000"/>
      <name val="Arial"/>
    </font>
    <font>
      <b/>
      <sz val="10.0"/>
      <color theme="1"/>
      <name val="Arial"/>
    </font>
    <font>
      <sz val="10.0"/>
      <color theme="1"/>
      <name val="Arial"/>
    </font>
    <font>
      <i/>
      <sz val="10.0"/>
      <color rgb="FF000000"/>
      <name val="Arial"/>
    </font>
    <font>
      <b/>
      <sz val="10.0"/>
      <color rgb="FF000000"/>
      <name val="Arial"/>
    </font>
    <font>
      <b/>
      <i/>
      <sz val="10.0"/>
      <color theme="1"/>
      <name val="Arial"/>
    </font>
    <font/>
  </fonts>
  <fills count="20">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FFE599"/>
        <bgColor rgb="FFFFE599"/>
      </patternFill>
    </fill>
    <fill>
      <patternFill patternType="solid">
        <fgColor rgb="FFFFD966"/>
        <bgColor rgb="FFFFD966"/>
      </patternFill>
    </fill>
    <fill>
      <patternFill patternType="solid">
        <fgColor rgb="FFC9DAF8"/>
        <bgColor rgb="FFC9DAF8"/>
      </patternFill>
    </fill>
    <fill>
      <patternFill patternType="solid">
        <fgColor rgb="FFA4C2F4"/>
        <bgColor rgb="FFA4C2F4"/>
      </patternFill>
    </fill>
    <fill>
      <patternFill patternType="solid">
        <fgColor rgb="FFE6B8AF"/>
        <bgColor rgb="FFE6B8AF"/>
      </patternFill>
    </fill>
    <fill>
      <patternFill patternType="solid">
        <fgColor rgb="FFDD7E6B"/>
        <bgColor rgb="FFDD7E6B"/>
      </patternFill>
    </fill>
    <fill>
      <patternFill patternType="solid">
        <fgColor rgb="FFB6D7A8"/>
        <bgColor rgb="FFB6D7A8"/>
      </patternFill>
    </fill>
    <fill>
      <patternFill patternType="solid">
        <fgColor rgb="FF93C47D"/>
        <bgColor rgb="FF93C47D"/>
      </patternFill>
    </fill>
    <fill>
      <patternFill patternType="solid">
        <fgColor rgb="FFF9CB9C"/>
        <bgColor rgb="FFF9CB9C"/>
      </patternFill>
    </fill>
    <fill>
      <patternFill patternType="solid">
        <fgColor rgb="FFF6B26B"/>
        <bgColor rgb="FFF6B26B"/>
      </patternFill>
    </fill>
    <fill>
      <patternFill patternType="solid">
        <fgColor rgb="FFD5A6BD"/>
        <bgColor rgb="FFD5A6BD"/>
      </patternFill>
    </fill>
    <fill>
      <patternFill patternType="solid">
        <fgColor rgb="FFC27BA0"/>
        <bgColor rgb="FFC27BA0"/>
      </patternFill>
    </fill>
    <fill>
      <patternFill patternType="solid">
        <fgColor rgb="FFB4A7D6"/>
        <bgColor rgb="FFB4A7D6"/>
      </patternFill>
    </fill>
    <fill>
      <patternFill patternType="solid">
        <fgColor rgb="FF8E7CC3"/>
        <bgColor rgb="FF8E7CC3"/>
      </patternFill>
    </fill>
    <fill>
      <patternFill patternType="solid">
        <fgColor rgb="FFA2C4C9"/>
        <bgColor rgb="FFA2C4C9"/>
      </patternFill>
    </fill>
    <fill>
      <patternFill patternType="solid">
        <fgColor rgb="FF76A5AF"/>
        <bgColor rgb="FF76A5AF"/>
      </patternFill>
    </fill>
  </fills>
  <borders count="19">
    <border/>
    <border>
      <left style="thin">
        <color rgb="FF000000"/>
      </left>
      <right style="thin">
        <color rgb="FF000000"/>
      </right>
      <top style="thin">
        <color rgb="FF000000"/>
      </top>
      <bottom style="thin">
        <color rgb="FF000000"/>
      </bottom>
    </border>
    <border>
      <bottom style="thin">
        <color rgb="FF000000"/>
      </bottom>
    </border>
    <border>
      <bottom style="medium">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right/>
      <top/>
      <bottom/>
    </border>
    <border>
      <left/>
      <right style="medium">
        <color rgb="FF000000"/>
      </right>
      <top style="medium">
        <color rgb="FF000000"/>
      </top>
      <bottom/>
    </border>
    <border>
      <left/>
      <right style="medium">
        <color rgb="FF000000"/>
      </right>
      <top/>
      <bottom/>
    </border>
    <border>
      <left style="medium">
        <color rgb="FF000000"/>
      </left>
      <right/>
      <top/>
      <bottom/>
    </border>
    <border>
      <left style="medium">
        <color rgb="FF000000"/>
      </left>
      <right/>
      <top style="medium">
        <color rgb="FF000000"/>
      </top>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164" xfId="0" applyAlignment="1" applyBorder="1" applyFont="1" applyNumberFormat="1">
      <alignment vertical="bottom"/>
    </xf>
    <xf borderId="0" fillId="0" fontId="2" numFmtId="0" xfId="0" applyAlignment="1" applyFont="1">
      <alignment vertical="bottom"/>
    </xf>
    <xf borderId="0" fillId="0" fontId="2" numFmtId="0" xfId="0" applyAlignment="1" applyFont="1">
      <alignment vertical="bottom"/>
    </xf>
    <xf borderId="0" fillId="0" fontId="2" numFmtId="0" xfId="0" applyFont="1"/>
    <xf borderId="0" fillId="0" fontId="2" numFmtId="0" xfId="0" applyAlignment="1" applyFont="1">
      <alignment readingOrder="0"/>
    </xf>
    <xf borderId="0" fillId="0" fontId="2" numFmtId="164" xfId="0" applyAlignment="1" applyFont="1" applyNumberFormat="1">
      <alignment horizontal="right" vertical="bottom"/>
    </xf>
    <xf borderId="0" fillId="0" fontId="2" numFmtId="0" xfId="0" applyAlignment="1" applyFont="1">
      <alignment shrinkToFit="0" vertical="bottom" wrapText="0"/>
    </xf>
    <xf borderId="0" fillId="0" fontId="2" numFmtId="164" xfId="0" applyAlignment="1" applyFont="1" applyNumberFormat="1">
      <alignment vertical="bottom"/>
    </xf>
    <xf borderId="0" fillId="2" fontId="3" numFmtId="0" xfId="0" applyAlignment="1" applyFill="1" applyFont="1">
      <alignment readingOrder="0"/>
    </xf>
    <xf borderId="0" fillId="0" fontId="2" numFmtId="164" xfId="0" applyAlignment="1" applyFont="1" applyNumberFormat="1">
      <alignment horizontal="right" readingOrder="0" vertical="bottom"/>
    </xf>
    <xf borderId="0" fillId="2" fontId="4" numFmtId="0" xfId="0" applyAlignment="1" applyFont="1">
      <alignment readingOrder="0"/>
    </xf>
    <xf borderId="0" fillId="0" fontId="2" numFmtId="0" xfId="0" applyAlignment="1" applyFont="1">
      <alignment readingOrder="0" vertical="bottom"/>
    </xf>
    <xf borderId="2" fillId="0" fontId="2" numFmtId="164" xfId="0" applyAlignment="1" applyBorder="1" applyFont="1" applyNumberFormat="1">
      <alignment horizontal="right" vertical="bottom"/>
    </xf>
    <xf borderId="3" fillId="0" fontId="2" numFmtId="164" xfId="0" applyAlignment="1" applyBorder="1" applyFont="1" applyNumberFormat="1">
      <alignment horizontal="right" vertical="bottom"/>
    </xf>
    <xf borderId="0" fillId="0" fontId="2" numFmtId="164" xfId="0" applyFont="1" applyNumberFormat="1"/>
    <xf borderId="4" fillId="3" fontId="5" numFmtId="0" xfId="0" applyBorder="1" applyFill="1" applyFont="1"/>
    <xf borderId="5" fillId="3" fontId="5" numFmtId="0" xfId="0" applyBorder="1" applyFont="1"/>
    <xf borderId="6" fillId="3" fontId="5" numFmtId="0" xfId="0" applyBorder="1" applyFont="1"/>
    <xf borderId="0" fillId="0" fontId="6" numFmtId="0" xfId="0" applyFont="1"/>
    <xf borderId="4" fillId="3" fontId="5" numFmtId="164" xfId="0" applyBorder="1" applyFont="1" applyNumberFormat="1"/>
    <xf borderId="6" fillId="3" fontId="7" numFmtId="0" xfId="0" applyBorder="1" applyFont="1"/>
    <xf borderId="7" fillId="3" fontId="5" numFmtId="164" xfId="0" applyBorder="1" applyFont="1" applyNumberFormat="1"/>
    <xf borderId="8" fillId="3" fontId="8" numFmtId="0" xfId="0" applyBorder="1" applyFont="1"/>
    <xf borderId="9" fillId="3" fontId="8" numFmtId="0" xfId="0" applyBorder="1" applyFont="1"/>
    <xf borderId="9" fillId="3" fontId="9" numFmtId="164" xfId="0" applyBorder="1" applyFont="1" applyNumberFormat="1"/>
    <xf borderId="5" fillId="3" fontId="8" numFmtId="0" xfId="0" applyBorder="1" applyFont="1"/>
    <xf borderId="10" fillId="3" fontId="9" numFmtId="164" xfId="0" applyBorder="1" applyFont="1" applyNumberFormat="1"/>
    <xf borderId="11" fillId="3" fontId="8" numFmtId="164" xfId="0" applyBorder="1" applyFont="1" applyNumberFormat="1"/>
    <xf borderId="11" fillId="3" fontId="8" numFmtId="0" xfId="0" applyBorder="1" applyFont="1"/>
    <xf borderId="12" fillId="3" fontId="9" numFmtId="164" xfId="0" applyBorder="1" applyFont="1" applyNumberFormat="1"/>
    <xf borderId="11" fillId="3" fontId="10" numFmtId="0" xfId="0" applyAlignment="1" applyBorder="1" applyFont="1">
      <alignment readingOrder="0" shrinkToFit="0" wrapText="1"/>
    </xf>
    <xf borderId="13" fillId="3" fontId="8" numFmtId="164" xfId="0" applyBorder="1" applyFont="1" applyNumberFormat="1"/>
    <xf borderId="11" fillId="4" fontId="11" numFmtId="0" xfId="0" applyAlignment="1" applyBorder="1" applyFill="1" applyFont="1">
      <alignment shrinkToFit="0" wrapText="1"/>
    </xf>
    <xf borderId="11" fillId="5" fontId="9" numFmtId="164" xfId="0" applyBorder="1" applyFill="1" applyFont="1" applyNumberFormat="1"/>
    <xf borderId="11" fillId="5" fontId="9" numFmtId="164" xfId="0" applyAlignment="1" applyBorder="1" applyFont="1" applyNumberFormat="1">
      <alignment shrinkToFit="0" wrapText="1"/>
    </xf>
    <xf borderId="11" fillId="4" fontId="8" numFmtId="0" xfId="0" applyBorder="1" applyFont="1"/>
    <xf borderId="11" fillId="5" fontId="9" numFmtId="164" xfId="0" applyAlignment="1" applyBorder="1" applyFont="1" applyNumberFormat="1">
      <alignment readingOrder="0"/>
    </xf>
    <xf borderId="13" fillId="5" fontId="9" numFmtId="164" xfId="0" applyAlignment="1" applyBorder="1" applyFont="1" applyNumberFormat="1">
      <alignment readingOrder="0"/>
    </xf>
    <xf borderId="11" fillId="6" fontId="8" numFmtId="0" xfId="0" applyBorder="1" applyFill="1" applyFont="1"/>
    <xf borderId="11" fillId="7" fontId="9" numFmtId="164" xfId="0" applyBorder="1" applyFill="1" applyFont="1" applyNumberFormat="1"/>
    <xf borderId="11" fillId="7" fontId="9" numFmtId="164" xfId="0" applyAlignment="1" applyBorder="1" applyFont="1" applyNumberFormat="1">
      <alignment shrinkToFit="0" wrapText="1"/>
    </xf>
    <xf borderId="11" fillId="7" fontId="9" numFmtId="164" xfId="0" applyAlignment="1" applyBorder="1" applyFont="1" applyNumberFormat="1">
      <alignment readingOrder="0"/>
    </xf>
    <xf borderId="13" fillId="7" fontId="9" numFmtId="164" xfId="0" applyAlignment="1" applyBorder="1" applyFont="1" applyNumberFormat="1">
      <alignment readingOrder="0"/>
    </xf>
    <xf borderId="13" fillId="5" fontId="9" numFmtId="164" xfId="0" applyBorder="1" applyFont="1" applyNumberFormat="1"/>
    <xf borderId="13" fillId="7" fontId="9" numFmtId="164" xfId="0" applyBorder="1" applyFont="1" applyNumberFormat="1"/>
    <xf borderId="11" fillId="4" fontId="9" numFmtId="164" xfId="0" applyBorder="1" applyFont="1" applyNumberFormat="1"/>
    <xf borderId="13" fillId="4" fontId="9" numFmtId="164" xfId="0" applyBorder="1" applyFont="1" applyNumberFormat="1"/>
    <xf borderId="11" fillId="6" fontId="8" numFmtId="164" xfId="0" applyBorder="1" applyFont="1" applyNumberFormat="1"/>
    <xf borderId="11" fillId="6" fontId="9" numFmtId="0" xfId="0" applyAlignment="1" applyBorder="1" applyFont="1">
      <alignment shrinkToFit="0" wrapText="1"/>
    </xf>
    <xf borderId="11" fillId="6" fontId="9" numFmtId="164" xfId="0" applyBorder="1" applyFont="1" applyNumberFormat="1"/>
    <xf borderId="13" fillId="6" fontId="9" numFmtId="164" xfId="0" applyBorder="1" applyFont="1" applyNumberFormat="1"/>
    <xf borderId="11" fillId="4" fontId="11" numFmtId="0" xfId="0" applyAlignment="1" applyBorder="1" applyFont="1">
      <alignment horizontal="left"/>
    </xf>
    <xf borderId="11" fillId="6" fontId="8" numFmtId="0" xfId="0" applyAlignment="1" applyBorder="1" applyFont="1">
      <alignment horizontal="left"/>
    </xf>
    <xf borderId="11" fillId="4" fontId="8" numFmtId="0" xfId="0" applyAlignment="1" applyBorder="1" applyFont="1">
      <alignment shrinkToFit="0" wrapText="1"/>
    </xf>
    <xf borderId="11" fillId="4" fontId="8" numFmtId="164" xfId="0" applyBorder="1" applyFont="1" applyNumberFormat="1"/>
    <xf borderId="11" fillId="6" fontId="8" numFmtId="0" xfId="0" applyAlignment="1" applyBorder="1" applyFont="1">
      <alignment shrinkToFit="0" wrapText="1"/>
    </xf>
    <xf borderId="11" fillId="4" fontId="12" numFmtId="0" xfId="0" applyBorder="1" applyFont="1"/>
    <xf borderId="11" fillId="4" fontId="12" numFmtId="164" xfId="0" applyBorder="1" applyFont="1" applyNumberFormat="1"/>
    <xf borderId="11" fillId="4" fontId="12" numFmtId="0" xfId="0" applyAlignment="1" applyBorder="1" applyFont="1">
      <alignment shrinkToFit="0" wrapText="1"/>
    </xf>
    <xf borderId="11" fillId="6" fontId="9" numFmtId="0" xfId="0" applyBorder="1" applyFont="1"/>
    <xf borderId="13" fillId="4" fontId="8" numFmtId="164" xfId="0" applyBorder="1" applyFont="1" applyNumberFormat="1"/>
    <xf borderId="10" fillId="6" fontId="8" numFmtId="164" xfId="0" applyBorder="1" applyFont="1" applyNumberFormat="1"/>
    <xf borderId="4" fillId="3" fontId="8" numFmtId="0" xfId="0" applyBorder="1" applyFont="1"/>
    <xf borderId="5" fillId="3" fontId="8" numFmtId="0" xfId="0" applyAlignment="1" applyBorder="1" applyFont="1">
      <alignment shrinkToFit="0" wrapText="1"/>
    </xf>
    <xf borderId="5" fillId="3" fontId="9" numFmtId="164" xfId="0" applyBorder="1" applyFont="1" applyNumberFormat="1"/>
    <xf borderId="6" fillId="3" fontId="9" numFmtId="164" xfId="0" applyBorder="1" applyFont="1" applyNumberFormat="1"/>
    <xf borderId="6" fillId="3" fontId="8" numFmtId="0" xfId="0" applyBorder="1" applyFont="1"/>
    <xf borderId="11" fillId="3" fontId="8" numFmtId="0" xfId="0" applyAlignment="1" applyBorder="1" applyFont="1">
      <alignment shrinkToFit="0" wrapText="1"/>
    </xf>
    <xf borderId="11" fillId="3" fontId="9" numFmtId="164" xfId="0" applyBorder="1" applyFont="1" applyNumberFormat="1"/>
    <xf borderId="13" fillId="3" fontId="9" numFmtId="164" xfId="0" applyBorder="1" applyFont="1" applyNumberFormat="1"/>
    <xf borderId="11" fillId="3" fontId="8" numFmtId="164" xfId="0" applyAlignment="1" applyBorder="1" applyFont="1" applyNumberFormat="1">
      <alignment shrinkToFit="0" wrapText="1"/>
    </xf>
    <xf borderId="11" fillId="3" fontId="9" numFmtId="0" xfId="0" applyBorder="1" applyFont="1"/>
    <xf borderId="11" fillId="3" fontId="11" numFmtId="164" xfId="0" applyAlignment="1" applyBorder="1" applyFont="1" applyNumberFormat="1">
      <alignment shrinkToFit="0" wrapText="1"/>
    </xf>
    <xf borderId="11" fillId="8" fontId="8" numFmtId="0" xfId="0" applyBorder="1" applyFill="1" applyFont="1"/>
    <xf borderId="11" fillId="9" fontId="9" numFmtId="164" xfId="0" applyAlignment="1" applyBorder="1" applyFill="1" applyFont="1" applyNumberFormat="1">
      <alignment readingOrder="0"/>
    </xf>
    <xf borderId="11" fillId="9" fontId="9" numFmtId="164" xfId="0" applyAlignment="1" applyBorder="1" applyFont="1" applyNumberFormat="1">
      <alignment shrinkToFit="0" wrapText="1"/>
    </xf>
    <xf borderId="13" fillId="9" fontId="9" numFmtId="164" xfId="0" applyAlignment="1" applyBorder="1" applyFont="1" applyNumberFormat="1">
      <alignment readingOrder="0"/>
    </xf>
    <xf borderId="11" fillId="10" fontId="11" numFmtId="0" xfId="0" applyAlignment="1" applyBorder="1" applyFill="1" applyFont="1">
      <alignment shrinkToFit="0" wrapText="1"/>
    </xf>
    <xf borderId="11" fillId="11" fontId="9" numFmtId="164" xfId="0" applyBorder="1" applyFill="1" applyFont="1" applyNumberFormat="1"/>
    <xf borderId="11" fillId="11" fontId="9" numFmtId="164" xfId="0" applyAlignment="1" applyBorder="1" applyFont="1" applyNumberFormat="1">
      <alignment shrinkToFit="0" wrapText="1"/>
    </xf>
    <xf borderId="11" fillId="10" fontId="8" numFmtId="0" xfId="0" applyBorder="1" applyFont="1"/>
    <xf borderId="13" fillId="11" fontId="9" numFmtId="164" xfId="0" applyBorder="1" applyFont="1" applyNumberFormat="1"/>
    <xf borderId="11" fillId="9" fontId="9" numFmtId="164" xfId="0" applyBorder="1" applyFont="1" applyNumberFormat="1"/>
    <xf borderId="13" fillId="9" fontId="9" numFmtId="164" xfId="0" applyBorder="1" applyFont="1" applyNumberFormat="1"/>
    <xf borderId="11" fillId="9" fontId="6" numFmtId="164" xfId="0" applyAlignment="1" applyBorder="1" applyFont="1" applyNumberFormat="1">
      <alignment readingOrder="0"/>
    </xf>
    <xf borderId="11" fillId="9" fontId="6" numFmtId="164" xfId="0" applyBorder="1" applyFont="1" applyNumberFormat="1"/>
    <xf borderId="11" fillId="10" fontId="8" numFmtId="164" xfId="0" applyBorder="1" applyFont="1" applyNumberFormat="1"/>
    <xf borderId="11" fillId="10" fontId="8" numFmtId="0" xfId="0" applyAlignment="1" applyBorder="1" applyFont="1">
      <alignment shrinkToFit="0" wrapText="1"/>
    </xf>
    <xf borderId="11" fillId="10" fontId="9" numFmtId="164" xfId="0" applyBorder="1" applyFont="1" applyNumberFormat="1"/>
    <xf borderId="13" fillId="10" fontId="9" numFmtId="164" xfId="0" applyBorder="1" applyFont="1" applyNumberFormat="1"/>
    <xf borderId="11" fillId="8" fontId="8" numFmtId="0" xfId="0" applyAlignment="1" applyBorder="1" applyFont="1">
      <alignment shrinkToFit="0" wrapText="1"/>
    </xf>
    <xf borderId="13" fillId="8" fontId="8" numFmtId="0" xfId="0" applyBorder="1" applyFont="1"/>
    <xf borderId="11" fillId="10" fontId="8" numFmtId="0" xfId="0" applyAlignment="1" applyBorder="1" applyFont="1">
      <alignment horizontal="left"/>
    </xf>
    <xf borderId="11" fillId="10" fontId="9" numFmtId="0" xfId="0" applyAlignment="1" applyBorder="1" applyFont="1">
      <alignment shrinkToFit="0" wrapText="1"/>
    </xf>
    <xf borderId="11" fillId="10" fontId="11" numFmtId="0" xfId="0" applyBorder="1" applyFont="1"/>
    <xf borderId="11" fillId="10" fontId="9" numFmtId="0" xfId="0" applyBorder="1" applyFont="1"/>
    <xf borderId="11" fillId="8" fontId="9" numFmtId="0" xfId="0" applyBorder="1" applyFont="1"/>
    <xf borderId="11" fillId="8" fontId="9" numFmtId="164" xfId="0" applyBorder="1" applyFont="1" applyNumberFormat="1"/>
    <xf borderId="11" fillId="8" fontId="9" numFmtId="164" xfId="0" applyAlignment="1" applyBorder="1" applyFont="1" applyNumberFormat="1">
      <alignment shrinkToFit="0" wrapText="1"/>
    </xf>
    <xf borderId="13" fillId="8" fontId="9" numFmtId="164" xfId="0" applyBorder="1" applyFont="1" applyNumberFormat="1"/>
    <xf borderId="13" fillId="10" fontId="8" numFmtId="164" xfId="0" applyBorder="1" applyFont="1" applyNumberFormat="1"/>
    <xf borderId="11" fillId="8" fontId="9" numFmtId="0" xfId="0" applyAlignment="1" applyBorder="1" applyFont="1">
      <alignment shrinkToFit="0" wrapText="1"/>
    </xf>
    <xf borderId="11" fillId="8" fontId="8" numFmtId="164" xfId="0" applyBorder="1" applyFont="1" applyNumberFormat="1"/>
    <xf borderId="11" fillId="8" fontId="8" numFmtId="164" xfId="0" applyAlignment="1" applyBorder="1" applyFont="1" applyNumberFormat="1">
      <alignment shrinkToFit="0" wrapText="1"/>
    </xf>
    <xf borderId="10" fillId="8" fontId="8" numFmtId="164" xfId="0" applyBorder="1" applyFont="1" applyNumberFormat="1"/>
    <xf borderId="13" fillId="3" fontId="8" numFmtId="0" xfId="0" applyBorder="1" applyFont="1"/>
    <xf borderId="11" fillId="12" fontId="11" numFmtId="0" xfId="0" applyAlignment="1" applyBorder="1" applyFill="1" applyFont="1">
      <alignment shrinkToFit="0" wrapText="1"/>
    </xf>
    <xf borderId="11" fillId="13" fontId="9" numFmtId="164" xfId="0" applyBorder="1" applyFill="1" applyFont="1" applyNumberFormat="1"/>
    <xf borderId="11" fillId="13" fontId="9" numFmtId="164" xfId="0" applyAlignment="1" applyBorder="1" applyFont="1" applyNumberFormat="1">
      <alignment shrinkToFit="0" wrapText="1"/>
    </xf>
    <xf borderId="11" fillId="12" fontId="8" numFmtId="0" xfId="0" applyBorder="1" applyFont="1"/>
    <xf borderId="13" fillId="13" fontId="9" numFmtId="164" xfId="0" applyBorder="1" applyFont="1" applyNumberFormat="1"/>
    <xf borderId="11" fillId="12" fontId="8" numFmtId="0" xfId="0" applyAlignment="1" applyBorder="1" applyFont="1">
      <alignment shrinkToFit="0" wrapText="1"/>
    </xf>
    <xf borderId="11" fillId="3" fontId="6" numFmtId="0" xfId="0" applyAlignment="1" applyBorder="1" applyFont="1">
      <alignment horizontal="left"/>
    </xf>
    <xf borderId="11" fillId="14" fontId="8" numFmtId="0" xfId="0" applyAlignment="1" applyBorder="1" applyFill="1" applyFont="1">
      <alignment shrinkToFit="0" wrapText="1"/>
    </xf>
    <xf borderId="11" fillId="15" fontId="9" numFmtId="0" xfId="0" applyBorder="1" applyFill="1" applyFont="1"/>
    <xf borderId="11" fillId="15" fontId="6" numFmtId="164" xfId="0" applyAlignment="1" applyBorder="1" applyFont="1" applyNumberFormat="1">
      <alignment shrinkToFit="0" wrapText="1"/>
    </xf>
    <xf borderId="11" fillId="14" fontId="8" numFmtId="0" xfId="0" applyBorder="1" applyFont="1"/>
    <xf borderId="11" fillId="14" fontId="8" numFmtId="164" xfId="0" applyBorder="1" applyFont="1" applyNumberFormat="1"/>
    <xf borderId="14" fillId="12" fontId="11" numFmtId="0" xfId="0" applyAlignment="1" applyBorder="1" applyFont="1">
      <alignment shrinkToFit="0" wrapText="1"/>
    </xf>
    <xf borderId="11" fillId="15" fontId="9" numFmtId="164" xfId="0" applyAlignment="1" applyBorder="1" applyFont="1" applyNumberFormat="1">
      <alignment shrinkToFit="0" wrapText="1"/>
    </xf>
    <xf borderId="14" fillId="12" fontId="8" numFmtId="0" xfId="0" applyAlignment="1" applyBorder="1" applyFont="1">
      <alignment shrinkToFit="0" wrapText="1"/>
    </xf>
    <xf borderId="11" fillId="15" fontId="9" numFmtId="164" xfId="0" applyBorder="1" applyFont="1" applyNumberFormat="1"/>
    <xf borderId="13" fillId="15" fontId="9" numFmtId="164" xfId="0" applyBorder="1" applyFont="1" applyNumberFormat="1"/>
    <xf borderId="11" fillId="12" fontId="8" numFmtId="164" xfId="0" applyBorder="1" applyFont="1" applyNumberFormat="1"/>
    <xf borderId="13" fillId="12" fontId="8" numFmtId="164" xfId="0" applyBorder="1" applyFont="1" applyNumberFormat="1"/>
    <xf borderId="15" fillId="3" fontId="8" numFmtId="0" xfId="0" applyBorder="1" applyFont="1"/>
    <xf borderId="14" fillId="3" fontId="9" numFmtId="0" xfId="0" applyBorder="1" applyFont="1"/>
    <xf borderId="11" fillId="3" fontId="9" numFmtId="0" xfId="0" applyAlignment="1" applyBorder="1" applyFont="1">
      <alignment shrinkToFit="0" wrapText="1"/>
    </xf>
    <xf borderId="11" fillId="14" fontId="9" numFmtId="164" xfId="0" applyBorder="1" applyFont="1" applyNumberFormat="1"/>
    <xf borderId="13" fillId="14" fontId="9" numFmtId="164" xfId="0" applyBorder="1" applyFont="1" applyNumberFormat="1"/>
    <xf borderId="13" fillId="14" fontId="8" numFmtId="164" xfId="0" applyBorder="1" applyFont="1" applyNumberFormat="1"/>
    <xf borderId="11" fillId="3" fontId="6" numFmtId="0" xfId="0" applyBorder="1" applyFont="1"/>
    <xf borderId="11" fillId="16" fontId="11" numFmtId="0" xfId="0" applyAlignment="1" applyBorder="1" applyFill="1" applyFont="1">
      <alignment shrinkToFit="0" wrapText="1"/>
    </xf>
    <xf borderId="11" fillId="17" fontId="9" numFmtId="164" xfId="0" applyBorder="1" applyFill="1" applyFont="1" applyNumberFormat="1"/>
    <xf borderId="11" fillId="17" fontId="9" numFmtId="164" xfId="0" applyAlignment="1" applyBorder="1" applyFont="1" applyNumberFormat="1">
      <alignment shrinkToFit="0" wrapText="1"/>
    </xf>
    <xf borderId="11" fillId="16" fontId="8" numFmtId="0" xfId="0" applyBorder="1" applyFont="1"/>
    <xf borderId="13" fillId="17" fontId="9" numFmtId="164" xfId="0" applyBorder="1" applyFont="1" applyNumberFormat="1"/>
    <xf quotePrefix="1" borderId="11" fillId="3" fontId="8" numFmtId="0" xfId="0" applyBorder="1" applyFont="1"/>
    <xf borderId="11" fillId="18" fontId="11" numFmtId="0" xfId="0" applyAlignment="1" applyBorder="1" applyFill="1" applyFont="1">
      <alignment shrinkToFit="0" wrapText="1"/>
    </xf>
    <xf borderId="11" fillId="19" fontId="9" numFmtId="164" xfId="0" applyBorder="1" applyFill="1" applyFont="1" applyNumberFormat="1"/>
    <xf borderId="11" fillId="19" fontId="9" numFmtId="164" xfId="0" applyAlignment="1" applyBorder="1" applyFont="1" applyNumberFormat="1">
      <alignment shrinkToFit="0" wrapText="1"/>
    </xf>
    <xf borderId="11" fillId="18" fontId="8" numFmtId="0" xfId="0" applyBorder="1" applyFont="1"/>
    <xf borderId="13" fillId="19" fontId="9" numFmtId="164" xfId="0" applyBorder="1" applyFont="1" applyNumberFormat="1"/>
    <xf borderId="11" fillId="16" fontId="8" numFmtId="0" xfId="0" applyAlignment="1" applyBorder="1" applyFont="1">
      <alignment shrinkToFit="0" wrapText="1"/>
    </xf>
    <xf borderId="11" fillId="16" fontId="9" numFmtId="0" xfId="0" applyAlignment="1" applyBorder="1" applyFont="1">
      <alignment shrinkToFit="0" wrapText="1"/>
    </xf>
    <xf borderId="11" fillId="16" fontId="9" numFmtId="0" xfId="0" applyBorder="1" applyFont="1"/>
    <xf borderId="11" fillId="16" fontId="9" numFmtId="164" xfId="0" applyBorder="1" applyFont="1" applyNumberFormat="1"/>
    <xf borderId="13" fillId="16" fontId="9" numFmtId="164" xfId="0" applyBorder="1" applyFont="1" applyNumberFormat="1"/>
    <xf borderId="8" fillId="16" fontId="8" numFmtId="0" xfId="0" applyAlignment="1" applyBorder="1" applyFont="1">
      <alignment shrinkToFit="0" wrapText="1"/>
    </xf>
    <xf borderId="9" fillId="16" fontId="8" numFmtId="164" xfId="0" applyBorder="1" applyFont="1" applyNumberFormat="1"/>
    <xf borderId="9" fillId="16" fontId="8" numFmtId="0" xfId="0" applyAlignment="1" applyBorder="1" applyFont="1">
      <alignment shrinkToFit="0" wrapText="1"/>
    </xf>
    <xf borderId="9" fillId="16" fontId="8" numFmtId="0" xfId="0" applyBorder="1" applyFont="1"/>
    <xf borderId="10" fillId="16" fontId="8" numFmtId="164" xfId="0" applyBorder="1" applyFont="1" applyNumberFormat="1"/>
    <xf borderId="7" fillId="4" fontId="11" numFmtId="0" xfId="0" applyAlignment="1" applyBorder="1" applyFont="1">
      <alignment shrinkToFit="0" wrapText="1"/>
    </xf>
    <xf borderId="16" fillId="4" fontId="6" numFmtId="0" xfId="0" applyAlignment="1" applyBorder="1" applyFont="1">
      <alignment readingOrder="0" shrinkToFit="0" wrapText="1"/>
    </xf>
    <xf borderId="11" fillId="18" fontId="8" numFmtId="0" xfId="0" applyAlignment="1" applyBorder="1" applyFont="1">
      <alignment shrinkToFit="0" wrapText="1"/>
    </xf>
    <xf borderId="17" fillId="0" fontId="13" numFmtId="0" xfId="0" applyBorder="1" applyFont="1"/>
    <xf borderId="11" fillId="18" fontId="9" numFmtId="0" xfId="0" applyAlignment="1" applyBorder="1" applyFont="1">
      <alignment shrinkToFit="0" wrapText="1"/>
    </xf>
    <xf borderId="11" fillId="18" fontId="9" numFmtId="164" xfId="0" applyBorder="1" applyFont="1" applyNumberFormat="1"/>
    <xf borderId="11" fillId="18" fontId="9" numFmtId="164" xfId="0" applyAlignment="1" applyBorder="1" applyFont="1" applyNumberFormat="1">
      <alignment shrinkToFit="0" wrapText="1"/>
    </xf>
    <xf borderId="11" fillId="18" fontId="9" numFmtId="0" xfId="0" applyBorder="1" applyFont="1"/>
    <xf borderId="13" fillId="18" fontId="9" numFmtId="164" xfId="0" applyBorder="1" applyFont="1" applyNumberFormat="1"/>
    <xf borderId="11" fillId="18" fontId="8" numFmtId="164" xfId="0" applyBorder="1" applyFont="1" applyNumberFormat="1"/>
    <xf borderId="11" fillId="18" fontId="8" numFmtId="164" xfId="0" applyAlignment="1" applyBorder="1" applyFont="1" applyNumberFormat="1">
      <alignment shrinkToFit="0" wrapText="1"/>
    </xf>
    <xf borderId="13" fillId="18" fontId="8" numFmtId="164" xfId="0" applyBorder="1" applyFont="1" applyNumberFormat="1"/>
    <xf borderId="6" fillId="3" fontId="8" numFmtId="164" xfId="0" applyBorder="1" applyFont="1" applyNumberFormat="1"/>
    <xf borderId="7" fillId="3" fontId="8" numFmtId="164" xfId="0" applyBorder="1" applyFont="1" applyNumberFormat="1"/>
    <xf borderId="10" fillId="3" fontId="8" numFmtId="0" xfId="0" applyBorder="1" applyFont="1"/>
    <xf borderId="18" fillId="0" fontId="13" numFmtId="0" xfId="0" applyBorder="1" applyFont="1"/>
    <xf borderId="7" fillId="3" fontId="11" numFmtId="164" xfId="0" applyAlignment="1" applyBorder="1" applyFont="1" applyNumberFormat="1">
      <alignment readingOrder="0"/>
    </xf>
    <xf borderId="7" fillId="3" fontId="8" numFmtId="164" xfId="0" applyAlignment="1" applyBorder="1" applyFont="1" applyNumberFormat="1">
      <alignment readingOrder="0"/>
    </xf>
    <xf borderId="0" fillId="0" fontId="6" numFmtId="0" xfId="0" applyAlignment="1" applyFont="1">
      <alignment readingOrder="0"/>
    </xf>
    <xf borderId="0" fillId="0" fontId="9" numFmtId="0" xfId="0" applyFont="1"/>
    <xf borderId="0" fillId="0" fontId="9" numFmtId="164" xfId="0" applyFont="1" applyNumberFormat="1"/>
    <xf borderId="0" fillId="0" fontId="9" numFmtId="0" xfId="0" applyAlignment="1" applyFont="1">
      <alignment shrinkToFit="0" wrapText="1"/>
    </xf>
    <xf borderId="0" fillId="0" fontId="9" numFmtId="164" xfId="0" applyAlignment="1" applyFont="1" applyNumberFormat="1">
      <alignment shrinkToFit="0" wrapText="1"/>
    </xf>
    <xf borderId="13" fillId="4" fontId="8" numFmtId="164" xfId="0" applyAlignment="1" applyBorder="1" applyFont="1" applyNumberFormat="1">
      <alignment readingOrder="0"/>
    </xf>
    <xf borderId="11" fillId="3" fontId="10" numFmtId="0" xfId="0" applyAlignment="1" applyBorder="1" applyFont="1">
      <alignment shrinkToFit="0" wrapText="1"/>
    </xf>
    <xf borderId="11" fillId="11" fontId="9" numFmtId="164" xfId="0" applyAlignment="1" applyBorder="1" applyFont="1" applyNumberFormat="1">
      <alignment readingOrder="0"/>
    </xf>
    <xf borderId="13" fillId="11" fontId="9" numFmtId="164" xfId="0" applyAlignment="1" applyBorder="1" applyFont="1" applyNumberFormat="1">
      <alignment readingOrder="0"/>
    </xf>
    <xf borderId="16" fillId="4" fontId="6" numFmtId="0" xfId="0" applyAlignment="1" applyBorder="1" applyFont="1">
      <alignment shrinkToFit="0" wrapText="1"/>
    </xf>
    <xf borderId="4" fillId="3" fontId="5" numFmtId="0" xfId="0" applyAlignment="1" applyBorder="1" applyFont="1">
      <alignment readingOrder="0"/>
    </xf>
    <xf borderId="11" fillId="7" fontId="9" numFmtId="164" xfId="0" applyAlignment="1" applyBorder="1" applyFont="1" applyNumberFormat="1">
      <alignment readingOrder="0" shrinkToFit="0" wrapText="1"/>
    </xf>
    <xf borderId="11" fillId="19" fontId="9" numFmtId="164" xfId="0" applyAlignment="1" applyBorder="1" applyFont="1" applyNumberFormat="1">
      <alignment readingOrder="0"/>
    </xf>
    <xf borderId="5" fillId="3" fontId="5" numFmtId="0" xfId="0" applyAlignment="1" applyBorder="1" applyFont="1">
      <alignment readingOrder="0"/>
    </xf>
    <xf borderId="6" fillId="3" fontId="5" numFmtId="0" xfId="0" applyAlignment="1" applyBorder="1" applyFont="1">
      <alignment readingOrder="0"/>
    </xf>
    <xf borderId="4" fillId="3" fontId="5" numFmtId="164" xfId="0" applyAlignment="1" applyBorder="1" applyFont="1" applyNumberFormat="1">
      <alignment readingOrder="0"/>
    </xf>
    <xf borderId="8" fillId="3" fontId="8" numFmtId="0" xfId="0" applyAlignment="1" applyBorder="1" applyFont="1">
      <alignment readingOrder="0"/>
    </xf>
    <xf borderId="9" fillId="3" fontId="8" numFmtId="0" xfId="0" applyAlignment="1" applyBorder="1" applyFont="1">
      <alignment readingOrder="0"/>
    </xf>
    <xf borderId="11" fillId="3" fontId="8" numFmtId="164" xfId="0" applyAlignment="1" applyBorder="1" applyFont="1" applyNumberFormat="1">
      <alignment readingOrder="0"/>
    </xf>
    <xf borderId="11" fillId="3" fontId="8" numFmtId="0" xfId="0" applyAlignment="1" applyBorder="1" applyFont="1">
      <alignment readingOrder="0"/>
    </xf>
    <xf borderId="13" fillId="3" fontId="8" numFmtId="164" xfId="0" applyAlignment="1" applyBorder="1" applyFont="1" applyNumberFormat="1">
      <alignment readingOrder="0"/>
    </xf>
    <xf borderId="11" fillId="4" fontId="11" numFmtId="0" xfId="0" applyAlignment="1" applyBorder="1" applyFont="1">
      <alignment readingOrder="0" shrinkToFit="0" wrapText="1"/>
    </xf>
    <xf borderId="11" fillId="6" fontId="8" numFmtId="0" xfId="0" applyAlignment="1" applyBorder="1" applyFont="1">
      <alignment readingOrder="0"/>
    </xf>
    <xf borderId="11" fillId="4" fontId="8" numFmtId="0" xfId="0" applyAlignment="1" applyBorder="1" applyFont="1">
      <alignment readingOrder="0"/>
    </xf>
    <xf borderId="11" fillId="5" fontId="9" numFmtId="164" xfId="0" applyAlignment="1" applyBorder="1" applyFont="1" applyNumberFormat="1">
      <alignment readingOrder="0" shrinkToFit="0" wrapText="1"/>
    </xf>
    <xf borderId="11" fillId="6" fontId="8" numFmtId="164" xfId="0" applyAlignment="1" applyBorder="1" applyFont="1" applyNumberFormat="1">
      <alignment readingOrder="0"/>
    </xf>
    <xf borderId="11" fillId="6" fontId="9" numFmtId="0" xfId="0" applyAlignment="1" applyBorder="1" applyFont="1">
      <alignment readingOrder="0" shrinkToFit="0" wrapText="1"/>
    </xf>
    <xf borderId="11" fillId="4" fontId="11" numFmtId="0" xfId="0" applyAlignment="1" applyBorder="1" applyFont="1">
      <alignment horizontal="left" readingOrder="0"/>
    </xf>
    <xf borderId="11" fillId="6" fontId="8" numFmtId="0" xfId="0" applyAlignment="1" applyBorder="1" applyFont="1">
      <alignment horizontal="left" readingOrder="0"/>
    </xf>
    <xf borderId="11" fillId="4" fontId="8" numFmtId="0" xfId="0" applyAlignment="1" applyBorder="1" applyFont="1">
      <alignment readingOrder="0" shrinkToFit="0" wrapText="1"/>
    </xf>
    <xf borderId="11" fillId="4" fontId="12" numFmtId="0" xfId="0" applyAlignment="1" applyBorder="1" applyFont="1">
      <alignment readingOrder="0"/>
    </xf>
    <xf borderId="11" fillId="6" fontId="9" numFmtId="0" xfId="0" applyAlignment="1" applyBorder="1" applyFont="1">
      <alignment readingOrder="0"/>
    </xf>
    <xf borderId="11" fillId="4" fontId="8" numFmtId="164" xfId="0" applyAlignment="1" applyBorder="1" applyFont="1" applyNumberFormat="1">
      <alignment readingOrder="0"/>
    </xf>
    <xf borderId="10" fillId="6" fontId="8" numFmtId="164" xfId="0" applyAlignment="1" applyBorder="1" applyFont="1" applyNumberFormat="1">
      <alignment readingOrder="0"/>
    </xf>
    <xf borderId="4" fillId="3" fontId="8" numFmtId="0" xfId="0" applyAlignment="1" applyBorder="1" applyFont="1">
      <alignment readingOrder="0"/>
    </xf>
    <xf borderId="5" fillId="3" fontId="8" numFmtId="0" xfId="0" applyAlignment="1" applyBorder="1" applyFont="1">
      <alignment readingOrder="0"/>
    </xf>
    <xf borderId="6" fillId="3" fontId="8" numFmtId="0" xfId="0" applyAlignment="1" applyBorder="1" applyFont="1">
      <alignment readingOrder="0"/>
    </xf>
    <xf borderId="11" fillId="3" fontId="8" numFmtId="0" xfId="0" applyAlignment="1" applyBorder="1" applyFont="1">
      <alignment readingOrder="0" shrinkToFit="0" wrapText="1"/>
    </xf>
    <xf borderId="11" fillId="3" fontId="11" numFmtId="164" xfId="0" applyAlignment="1" applyBorder="1" applyFont="1" applyNumberFormat="1">
      <alignment readingOrder="0" shrinkToFit="0" wrapText="1"/>
    </xf>
    <xf borderId="11" fillId="3" fontId="8" numFmtId="164" xfId="0" applyAlignment="1" applyBorder="1" applyFont="1" applyNumberFormat="1">
      <alignment readingOrder="0" shrinkToFit="0" wrapText="1"/>
    </xf>
    <xf borderId="11" fillId="8" fontId="8" numFmtId="0" xfId="0" applyAlignment="1" applyBorder="1" applyFont="1">
      <alignment readingOrder="0"/>
    </xf>
    <xf borderId="11" fillId="9" fontId="9" numFmtId="164" xfId="0" applyAlignment="1" applyBorder="1" applyFont="1" applyNumberFormat="1">
      <alignment readingOrder="0" shrinkToFit="0" wrapText="1"/>
    </xf>
    <xf borderId="11" fillId="10" fontId="11" numFmtId="0" xfId="0" applyAlignment="1" applyBorder="1" applyFont="1">
      <alignment readingOrder="0" shrinkToFit="0" wrapText="1"/>
    </xf>
    <xf borderId="11" fillId="11" fontId="9" numFmtId="164" xfId="0" applyAlignment="1" applyBorder="1" applyFont="1" applyNumberFormat="1">
      <alignment readingOrder="0" shrinkToFit="0" wrapText="1"/>
    </xf>
    <xf borderId="11" fillId="10" fontId="8" numFmtId="0" xfId="0" applyAlignment="1" applyBorder="1" applyFont="1">
      <alignment readingOrder="0"/>
    </xf>
    <xf borderId="11" fillId="10" fontId="8" numFmtId="164" xfId="0" applyAlignment="1" applyBorder="1" applyFont="1" applyNumberFormat="1">
      <alignment readingOrder="0"/>
    </xf>
    <xf borderId="11" fillId="10" fontId="8" numFmtId="0" xfId="0" applyAlignment="1" applyBorder="1" applyFont="1">
      <alignment horizontal="left" readingOrder="0"/>
    </xf>
    <xf borderId="11" fillId="10" fontId="9" numFmtId="0" xfId="0" applyAlignment="1" applyBorder="1" applyFont="1">
      <alignment readingOrder="0" shrinkToFit="0" wrapText="1"/>
    </xf>
    <xf borderId="11" fillId="10" fontId="11" numFmtId="0" xfId="0" applyAlignment="1" applyBorder="1" applyFont="1">
      <alignment readingOrder="0"/>
    </xf>
    <xf borderId="11" fillId="10" fontId="8" numFmtId="0" xfId="0" applyAlignment="1" applyBorder="1" applyFont="1">
      <alignment readingOrder="0" shrinkToFit="0" wrapText="1"/>
    </xf>
    <xf borderId="11" fillId="10" fontId="9" numFmtId="0" xfId="0" applyAlignment="1" applyBorder="1" applyFont="1">
      <alignment readingOrder="0"/>
    </xf>
    <xf borderId="11" fillId="8" fontId="9" numFmtId="0" xfId="0" applyAlignment="1" applyBorder="1" applyFont="1">
      <alignment readingOrder="0"/>
    </xf>
    <xf borderId="11" fillId="8" fontId="8" numFmtId="164" xfId="0" applyAlignment="1" applyBorder="1" applyFont="1" applyNumberFormat="1">
      <alignment readingOrder="0"/>
    </xf>
    <xf borderId="11" fillId="3" fontId="9" numFmtId="0" xfId="0" applyAlignment="1" applyBorder="1" applyFont="1">
      <alignment readingOrder="0"/>
    </xf>
    <xf borderId="13" fillId="3" fontId="8" numFmtId="0" xfId="0" applyAlignment="1" applyBorder="1" applyFont="1">
      <alignment readingOrder="0"/>
    </xf>
    <xf borderId="11" fillId="12" fontId="11" numFmtId="0" xfId="0" applyAlignment="1" applyBorder="1" applyFont="1">
      <alignment readingOrder="0" shrinkToFit="0" wrapText="1"/>
    </xf>
    <xf borderId="11" fillId="13" fontId="9" numFmtId="164" xfId="0" applyAlignment="1" applyBorder="1" applyFont="1" applyNumberFormat="1">
      <alignment readingOrder="0"/>
    </xf>
    <xf borderId="13" fillId="13" fontId="9" numFmtId="164" xfId="0" applyAlignment="1" applyBorder="1" applyFont="1" applyNumberFormat="1">
      <alignment readingOrder="0"/>
    </xf>
    <xf borderId="11" fillId="12" fontId="8" numFmtId="0" xfId="0" applyAlignment="1" applyBorder="1" applyFont="1">
      <alignment readingOrder="0" shrinkToFit="0" wrapText="1"/>
    </xf>
    <xf borderId="11" fillId="3" fontId="6" numFmtId="0" xfId="0" applyAlignment="1" applyBorder="1" applyFont="1">
      <alignment horizontal="left" readingOrder="0"/>
    </xf>
    <xf borderId="11" fillId="14" fontId="8" numFmtId="0" xfId="0" applyAlignment="1" applyBorder="1" applyFont="1">
      <alignment readingOrder="0" shrinkToFit="0" wrapText="1"/>
    </xf>
    <xf borderId="11" fillId="15" fontId="9" numFmtId="0" xfId="0" applyAlignment="1" applyBorder="1" applyFont="1">
      <alignment readingOrder="0"/>
    </xf>
    <xf borderId="14" fillId="12" fontId="11" numFmtId="0" xfId="0" applyAlignment="1" applyBorder="1" applyFont="1">
      <alignment readingOrder="0" shrinkToFit="0" wrapText="1"/>
    </xf>
    <xf borderId="11" fillId="15" fontId="6" numFmtId="164" xfId="0" applyAlignment="1" applyBorder="1" applyFont="1" applyNumberFormat="1">
      <alignment readingOrder="0" shrinkToFit="0" wrapText="1"/>
    </xf>
    <xf borderId="11" fillId="15" fontId="9" numFmtId="164" xfId="0" applyAlignment="1" applyBorder="1" applyFont="1" applyNumberFormat="1">
      <alignment readingOrder="0" shrinkToFit="0" wrapText="1"/>
    </xf>
    <xf borderId="14" fillId="12" fontId="8" numFmtId="0" xfId="0" applyAlignment="1" applyBorder="1" applyFont="1">
      <alignment readingOrder="0" shrinkToFit="0" wrapText="1"/>
    </xf>
    <xf borderId="11" fillId="15" fontId="9" numFmtId="164" xfId="0" applyAlignment="1" applyBorder="1" applyFont="1" applyNumberFormat="1">
      <alignment readingOrder="0"/>
    </xf>
    <xf borderId="13" fillId="15" fontId="9" numFmtId="164" xfId="0" applyAlignment="1" applyBorder="1" applyFont="1" applyNumberFormat="1">
      <alignment readingOrder="0"/>
    </xf>
    <xf borderId="11" fillId="12" fontId="8" numFmtId="164" xfId="0" applyAlignment="1" applyBorder="1" applyFont="1" applyNumberFormat="1">
      <alignment readingOrder="0"/>
    </xf>
    <xf borderId="13" fillId="12" fontId="8" numFmtId="164" xfId="0" applyAlignment="1" applyBorder="1" applyFont="1" applyNumberFormat="1">
      <alignment readingOrder="0"/>
    </xf>
    <xf borderId="15" fillId="3" fontId="8" numFmtId="0" xfId="0" applyAlignment="1" applyBorder="1" applyFont="1">
      <alignment readingOrder="0"/>
    </xf>
    <xf borderId="14" fillId="3" fontId="9" numFmtId="0" xfId="0" applyAlignment="1" applyBorder="1" applyFont="1">
      <alignment readingOrder="0"/>
    </xf>
    <xf borderId="11" fillId="14" fontId="8" numFmtId="0" xfId="0" applyAlignment="1" applyBorder="1" applyFont="1">
      <alignment readingOrder="0"/>
    </xf>
    <xf borderId="11" fillId="14" fontId="8" numFmtId="164" xfId="0" applyAlignment="1" applyBorder="1" applyFont="1" applyNumberFormat="1">
      <alignment readingOrder="0"/>
    </xf>
    <xf borderId="13" fillId="14" fontId="8" numFmtId="164" xfId="0" applyAlignment="1" applyBorder="1" applyFont="1" applyNumberFormat="1">
      <alignment readingOrder="0"/>
    </xf>
    <xf borderId="11" fillId="3" fontId="6" numFmtId="0" xfId="0" applyAlignment="1" applyBorder="1" applyFont="1">
      <alignment readingOrder="0"/>
    </xf>
    <xf borderId="11" fillId="16" fontId="11" numFmtId="0" xfId="0" applyAlignment="1" applyBorder="1" applyFont="1">
      <alignment readingOrder="0" shrinkToFit="0" wrapText="1"/>
    </xf>
    <xf borderId="11" fillId="17" fontId="9" numFmtId="164" xfId="0" applyAlignment="1" applyBorder="1" applyFont="1" applyNumberFormat="1">
      <alignment readingOrder="0"/>
    </xf>
    <xf borderId="13" fillId="17" fontId="9" numFmtId="164" xfId="0" applyAlignment="1" applyBorder="1" applyFont="1" applyNumberFormat="1">
      <alignment readingOrder="0"/>
    </xf>
    <xf borderId="11" fillId="18" fontId="11" numFmtId="0" xfId="0" applyAlignment="1" applyBorder="1" applyFont="1">
      <alignment readingOrder="0" shrinkToFit="0" wrapText="1"/>
    </xf>
    <xf borderId="13" fillId="19" fontId="9" numFmtId="164" xfId="0" applyAlignment="1" applyBorder="1" applyFont="1" applyNumberFormat="1">
      <alignment readingOrder="0"/>
    </xf>
    <xf borderId="11" fillId="16" fontId="8" numFmtId="0" xfId="0" applyAlignment="1" applyBorder="1" applyFont="1">
      <alignment readingOrder="0" shrinkToFit="0" wrapText="1"/>
    </xf>
    <xf borderId="11" fillId="16" fontId="9" numFmtId="0" xfId="0" applyAlignment="1" applyBorder="1" applyFont="1">
      <alignment readingOrder="0" shrinkToFit="0" wrapText="1"/>
    </xf>
    <xf borderId="8" fillId="16" fontId="8" numFmtId="0" xfId="0" applyAlignment="1" applyBorder="1" applyFont="1">
      <alignment readingOrder="0" shrinkToFit="0" wrapText="1"/>
    </xf>
    <xf borderId="9" fillId="16" fontId="8" numFmtId="164" xfId="0" applyAlignment="1" applyBorder="1" applyFont="1" applyNumberFormat="1">
      <alignment readingOrder="0"/>
    </xf>
    <xf borderId="10" fillId="16" fontId="8" numFmtId="164" xfId="0" applyAlignment="1" applyBorder="1" applyFont="1" applyNumberFormat="1">
      <alignment readingOrder="0"/>
    </xf>
    <xf borderId="7" fillId="4" fontId="11" numFmtId="0" xfId="0" applyAlignment="1" applyBorder="1" applyFont="1">
      <alignment readingOrder="0" shrinkToFit="0" wrapText="1"/>
    </xf>
    <xf borderId="11" fillId="18" fontId="8" numFmtId="0" xfId="0" applyAlignment="1" applyBorder="1" applyFont="1">
      <alignment readingOrder="0" shrinkToFit="0" wrapText="1"/>
    </xf>
    <xf borderId="17" fillId="4" fontId="6" numFmtId="0" xfId="0" applyAlignment="1" applyBorder="1" applyFont="1">
      <alignment readingOrder="0" shrinkToFit="0" wrapText="1"/>
    </xf>
    <xf borderId="11" fillId="18" fontId="9" numFmtId="0" xfId="0" applyAlignment="1" applyBorder="1" applyFont="1">
      <alignment readingOrder="0" shrinkToFit="0" wrapText="1"/>
    </xf>
    <xf borderId="17" fillId="4" fontId="6" numFmtId="0" xfId="0" applyAlignment="1" applyBorder="1" applyFont="1">
      <alignment shrinkToFit="0" wrapText="1"/>
    </xf>
    <xf borderId="11" fillId="18" fontId="8" numFmtId="164" xfId="0" applyAlignment="1" applyBorder="1" applyFont="1" applyNumberFormat="1">
      <alignment readingOrder="0"/>
    </xf>
    <xf borderId="13" fillId="18" fontId="8" numFmtId="164" xfId="0" applyAlignment="1" applyBorder="1" applyFont="1" applyNumberFormat="1">
      <alignment readingOrder="0"/>
    </xf>
    <xf borderId="6" fillId="3" fontId="8" numFmtId="164" xfId="0" applyAlignment="1" applyBorder="1" applyFont="1" applyNumberFormat="1">
      <alignment readingOrder="0"/>
    </xf>
    <xf borderId="18" fillId="4" fontId="6" numFmtId="0" xfId="0" applyAlignment="1" applyBorder="1" applyFont="1">
      <alignment shrinkToFit="0" wrapText="1"/>
    </xf>
    <xf borderId="11" fillId="3" fontId="8" numFmtId="165" xfId="0" applyBorder="1" applyFont="1" applyNumberFormat="1"/>
    <xf borderId="11" fillId="12" fontId="8" numFmtId="0" xfId="0" applyAlignment="1" applyBorder="1" applyFont="1">
      <alignment readingOrder="0"/>
    </xf>
    <xf borderId="11" fillId="4" fontId="9" numFmtId="164" xfId="0" applyAlignment="1" applyBorder="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4.88"/>
  </cols>
  <sheetData>
    <row r="1">
      <c r="A1" s="1" t="s">
        <v>0</v>
      </c>
      <c r="B1" s="1" t="s">
        <v>1</v>
      </c>
      <c r="C1" s="2" t="s">
        <v>2</v>
      </c>
      <c r="D1" s="3" t="s">
        <v>3</v>
      </c>
      <c r="E1" s="2" t="s">
        <v>4</v>
      </c>
      <c r="F1" s="3" t="s">
        <v>5</v>
      </c>
      <c r="G1" s="3" t="s">
        <v>6</v>
      </c>
      <c r="H1" s="1" t="s">
        <v>7</v>
      </c>
      <c r="I1" s="3" t="s">
        <v>8</v>
      </c>
      <c r="J1" s="3" t="s">
        <v>9</v>
      </c>
      <c r="K1" s="1" t="s">
        <v>7</v>
      </c>
      <c r="L1" s="1" t="s">
        <v>10</v>
      </c>
      <c r="M1" s="1" t="s">
        <v>11</v>
      </c>
      <c r="N1" s="4"/>
      <c r="O1" s="5" t="s">
        <v>12</v>
      </c>
      <c r="P1" s="6"/>
      <c r="Q1" s="6"/>
      <c r="R1" s="6"/>
      <c r="S1" s="6"/>
      <c r="T1" s="6"/>
      <c r="U1" s="6"/>
      <c r="V1" s="6"/>
      <c r="W1" s="6"/>
      <c r="X1" s="6"/>
      <c r="Y1" s="6"/>
      <c r="Z1" s="6"/>
    </row>
    <row r="2">
      <c r="A2" s="7" t="s">
        <v>13</v>
      </c>
      <c r="B2" s="4" t="str">
        <f t="shared" ref="B2:B39" si="1">right(O2,len(O2)-8)</f>
        <v>19</v>
      </c>
      <c r="C2" s="4" t="str">
        <f t="shared" ref="C2:C14" si="2">if(D2=indirect(A2&amp;"!$k$34"),mid(INDIRECT(A2&amp;"!$g$21"),23,len(INDIRECT(A2&amp;"!$g$21"))),mid(INDIRECT(A2&amp;"!$A$2"),17,len(INDIRECT(A2&amp;"!$A$2"))))</f>
        <v>Armenian Cultural Night</v>
      </c>
      <c r="D2" s="8">
        <f t="shared" ref="D2:D22" si="3">max(indirect(A2&amp;"!$k$34"),INDIRECT(A2&amp;"!$E$20"))</f>
        <v>800</v>
      </c>
      <c r="E2" s="4" t="str">
        <f t="shared" ref="E2:E4" si="4">switch(F2,INDIRECT(A2&amp;"!$E$20"),mid(INDIRECT(A2&amp;"!$A$2"),17,len(INDIRECT(A2&amp;"!$A$2"))),INDIRECT(A2&amp;"!$k$20"),mid(INDIRECT(A2&amp;"!$g$2"),17,len(INDIRECT(A2&amp;"!$g$2"))),indirect(A2&amp;"!$k$34"),mid(INDIRECT(A2&amp;"!$g$21"),22,len(INDIRECT(A2&amp;"!$g$21"))))</f>
        <v>Meeting at Top Golf</v>
      </c>
      <c r="F2" s="8">
        <f t="shared" ref="F2:F4" si="5">INDIRECT(A2&amp;"!$k$20")</f>
        <v>475</v>
      </c>
      <c r="G2" s="8">
        <f t="shared" ref="G2:G39" si="6">INDIRECT(A2&amp;"!$E$64")</f>
        <v>1275</v>
      </c>
      <c r="H2" s="4" t="str">
        <f t="shared" ref="H2:H39" si="7">IF(D2+F2=G2,"MATCH","FALSE")</f>
        <v>MATCH</v>
      </c>
      <c r="I2" s="8">
        <f t="shared" ref="I2:I39" si="8">INDIRECT(A2&amp;"!$E$37")</f>
        <v>930</v>
      </c>
      <c r="J2" s="8">
        <f t="shared" ref="J2:J39" si="9">INDIRECT(A2&amp;"!$E$66")</f>
        <v>2205</v>
      </c>
      <c r="K2" s="4" t="str">
        <f t="shared" ref="K2:K39" si="10">IF(G2+I2=J2,"MATCH")</f>
        <v>MATCH</v>
      </c>
      <c r="L2" s="4" t="str">
        <f t="shared" ref="L2:L39" si="11">INDIRECT(A2&amp;"!$G$60")</f>
        <v/>
      </c>
      <c r="M2" s="9" t="str">
        <f t="shared" ref="M2:M39" si="12">INDIRECT(A2&amp;"!$D$1")</f>
        <v>atk72@scarletmail.rutgers.edu</v>
      </c>
      <c r="N2" s="4"/>
      <c r="O2" s="10" t="str">
        <f t="shared" ref="O2:O39" si="13">indirect(A2&amp;"!k1")</f>
        <v>SABO #: 19</v>
      </c>
      <c r="P2" s="6"/>
      <c r="Q2" s="6"/>
      <c r="R2" s="6"/>
      <c r="S2" s="6"/>
      <c r="T2" s="6"/>
      <c r="U2" s="6"/>
      <c r="V2" s="6"/>
      <c r="W2" s="6"/>
      <c r="X2" s="6"/>
      <c r="Y2" s="6"/>
      <c r="Z2" s="6"/>
    </row>
    <row r="3">
      <c r="A3" s="7" t="s">
        <v>14</v>
      </c>
      <c r="B3" s="4" t="str">
        <f t="shared" si="1"/>
        <v>22</v>
      </c>
      <c r="C3" s="4" t="str">
        <f t="shared" si="2"/>
        <v>Air Social</v>
      </c>
      <c r="D3" s="8">
        <f t="shared" si="3"/>
        <v>2830</v>
      </c>
      <c r="E3" s="4" t="str">
        <f t="shared" si="4"/>
        <v>Air Garba</v>
      </c>
      <c r="F3" s="8">
        <f t="shared" si="5"/>
        <v>1700</v>
      </c>
      <c r="G3" s="8">
        <f t="shared" si="6"/>
        <v>4530</v>
      </c>
      <c r="H3" s="4" t="str">
        <f t="shared" si="7"/>
        <v>MATCH</v>
      </c>
      <c r="I3" s="8">
        <f t="shared" si="8"/>
        <v>2450</v>
      </c>
      <c r="J3" s="8">
        <f t="shared" si="9"/>
        <v>6980</v>
      </c>
      <c r="K3" s="4" t="str">
        <f t="shared" si="10"/>
        <v>MATCH</v>
      </c>
      <c r="L3" s="4" t="str">
        <f t="shared" si="11"/>
        <v>Need description for Program 2 other costs</v>
      </c>
      <c r="M3" s="9" t="str">
        <f t="shared" si="12"/>
        <v>aam382@scarletmail.rutgers.edu</v>
      </c>
      <c r="N3" s="4"/>
      <c r="O3" s="10" t="str">
        <f t="shared" si="13"/>
        <v>SABO #: 22</v>
      </c>
      <c r="P3" s="6"/>
      <c r="Q3" s="6"/>
      <c r="R3" s="6"/>
      <c r="S3" s="6"/>
      <c r="T3" s="6"/>
      <c r="U3" s="6"/>
      <c r="V3" s="6"/>
      <c r="W3" s="6"/>
      <c r="X3" s="6"/>
      <c r="Y3" s="6"/>
      <c r="Z3" s="6"/>
    </row>
    <row r="4">
      <c r="A4" s="7" t="s">
        <v>15</v>
      </c>
      <c r="B4" s="4" t="str">
        <f t="shared" si="1"/>
        <v>25</v>
      </c>
      <c r="C4" s="4" t="str">
        <f t="shared" si="2"/>
        <v>Spoken Visions</v>
      </c>
      <c r="D4" s="8">
        <f t="shared" si="3"/>
        <v>901.39</v>
      </c>
      <c r="E4" s="4" t="str">
        <f t="shared" si="4"/>
        <v>Sink or Swim</v>
      </c>
      <c r="F4" s="8">
        <f t="shared" si="5"/>
        <v>400</v>
      </c>
      <c r="G4" s="8">
        <f t="shared" si="6"/>
        <v>1301.39</v>
      </c>
      <c r="H4" s="4" t="str">
        <f t="shared" si="7"/>
        <v>MATCH</v>
      </c>
      <c r="I4" s="8">
        <f t="shared" si="8"/>
        <v>1600</v>
      </c>
      <c r="J4" s="8">
        <f t="shared" si="9"/>
        <v>2901.39</v>
      </c>
      <c r="K4" s="4" t="str">
        <f t="shared" si="10"/>
        <v>MATCH</v>
      </c>
      <c r="L4" s="4" t="str">
        <f t="shared" si="11"/>
        <v>For Organizational Maintenence, Other costs were moved to Room Rental and Equipment </v>
      </c>
      <c r="M4" s="9" t="str">
        <f t="shared" si="12"/>
        <v>mw840@scarletmail.rutgers.edu</v>
      </c>
      <c r="N4" s="4"/>
      <c r="O4" s="10" t="str">
        <f t="shared" si="13"/>
        <v>SABO #: 25</v>
      </c>
      <c r="P4" s="6"/>
      <c r="Q4" s="6"/>
      <c r="R4" s="6"/>
      <c r="S4" s="6"/>
      <c r="T4" s="6"/>
      <c r="U4" s="6"/>
      <c r="V4" s="6"/>
      <c r="W4" s="6"/>
      <c r="X4" s="6"/>
      <c r="Y4" s="6"/>
      <c r="Z4" s="6"/>
    </row>
    <row r="5">
      <c r="A5" s="7" t="s">
        <v>16</v>
      </c>
      <c r="B5" s="4" t="str">
        <f t="shared" si="1"/>
        <v>52</v>
      </c>
      <c r="C5" s="4" t="str">
        <f t="shared" si="2"/>
        <v>Net Gala</v>
      </c>
      <c r="D5" s="8">
        <f t="shared" si="3"/>
        <v>3780.89</v>
      </c>
      <c r="E5" s="11" t="s">
        <v>17</v>
      </c>
      <c r="F5" s="12">
        <v>1992.22</v>
      </c>
      <c r="G5" s="8">
        <f t="shared" si="6"/>
        <v>5773.11</v>
      </c>
      <c r="H5" s="4" t="str">
        <f t="shared" si="7"/>
        <v>MATCH</v>
      </c>
      <c r="I5" s="8">
        <f t="shared" si="8"/>
        <v>2000</v>
      </c>
      <c r="J5" s="8">
        <f t="shared" si="9"/>
        <v>7773.11</v>
      </c>
      <c r="K5" s="4" t="str">
        <f t="shared" si="10"/>
        <v>MATCH</v>
      </c>
      <c r="L5" s="4" t="str">
        <f t="shared" si="11"/>
        <v/>
      </c>
      <c r="M5" s="9" t="str">
        <f t="shared" si="12"/>
        <v>add128@scarletmail.rutgers.edu</v>
      </c>
      <c r="N5" s="4"/>
      <c r="O5" s="10" t="str">
        <f t="shared" si="13"/>
        <v>SABO #: 52</v>
      </c>
      <c r="P5" s="6"/>
      <c r="Q5" s="6"/>
      <c r="R5" s="6"/>
      <c r="S5" s="6"/>
      <c r="T5" s="6"/>
      <c r="U5" s="6"/>
      <c r="V5" s="6"/>
      <c r="W5" s="6"/>
      <c r="X5" s="6"/>
      <c r="Y5" s="6"/>
      <c r="Z5" s="6"/>
    </row>
    <row r="6">
      <c r="A6" s="7" t="s">
        <v>18</v>
      </c>
      <c r="B6" s="4" t="str">
        <f t="shared" si="1"/>
        <v>58</v>
      </c>
      <c r="C6" s="4" t="str">
        <f t="shared" si="2"/>
        <v>Hong Kong Winter Solstice</v>
      </c>
      <c r="D6" s="8">
        <f t="shared" si="3"/>
        <v>6100</v>
      </c>
      <c r="E6" s="4" t="str">
        <f t="shared" ref="E6:E15" si="14">switch(F6,INDIRECT(A6&amp;"!$E$20"),mid(INDIRECT(A6&amp;"!$A$2"),17,len(INDIRECT(A6&amp;"!$A$2"))),INDIRECT(A6&amp;"!$k$20"),mid(INDIRECT(A6&amp;"!$g$2"),17,len(INDIRECT(A6&amp;"!$g$2"))),indirect(A6&amp;"!$k$34"),mid(INDIRECT(A6&amp;"!$g$21"),22,len(INDIRECT(A6&amp;"!$g$21"))))</f>
        <v>Guangdong Market</v>
      </c>
      <c r="F6" s="8">
        <f t="shared" ref="F6:F15" si="15">INDIRECT(A6&amp;"!$k$20")</f>
        <v>1500</v>
      </c>
      <c r="G6" s="8">
        <f t="shared" si="6"/>
        <v>7600</v>
      </c>
      <c r="H6" s="4" t="str">
        <f t="shared" si="7"/>
        <v>MATCH</v>
      </c>
      <c r="I6" s="8">
        <f t="shared" si="8"/>
        <v>1480</v>
      </c>
      <c r="J6" s="8">
        <f t="shared" si="9"/>
        <v>9080</v>
      </c>
      <c r="K6" s="4" t="str">
        <f t="shared" si="10"/>
        <v>MATCH</v>
      </c>
      <c r="L6" s="4" t="str">
        <f t="shared" si="11"/>
        <v/>
      </c>
      <c r="M6" s="9" t="str">
        <f t="shared" si="12"/>
        <v>kya7@scarletmail.rutgers.edu</v>
      </c>
      <c r="N6" s="4"/>
      <c r="O6" s="10" t="str">
        <f t="shared" si="13"/>
        <v>SABO #: 58</v>
      </c>
      <c r="P6" s="6"/>
      <c r="Q6" s="6"/>
      <c r="R6" s="6"/>
      <c r="S6" s="6"/>
      <c r="T6" s="6"/>
      <c r="U6" s="6"/>
      <c r="V6" s="6"/>
      <c r="W6" s="6"/>
      <c r="X6" s="6"/>
      <c r="Y6" s="6"/>
      <c r="Z6" s="6"/>
    </row>
    <row r="7">
      <c r="A7" s="7" t="s">
        <v>19</v>
      </c>
      <c r="B7" s="4" t="str">
        <f t="shared" si="1"/>
        <v>62</v>
      </c>
      <c r="C7" s="4" t="str">
        <f t="shared" si="2"/>
        <v>Children's Annual Remembrance Event Showcase (CARES)</v>
      </c>
      <c r="D7" s="8">
        <f t="shared" si="3"/>
        <v>3080</v>
      </c>
      <c r="E7" s="4" t="str">
        <f t="shared" si="14"/>
        <v>Winter Wonderland</v>
      </c>
      <c r="F7" s="8">
        <f t="shared" si="15"/>
        <v>610</v>
      </c>
      <c r="G7" s="8">
        <f t="shared" si="6"/>
        <v>3690</v>
      </c>
      <c r="H7" s="4" t="str">
        <f t="shared" si="7"/>
        <v>MATCH</v>
      </c>
      <c r="I7" s="8">
        <f t="shared" si="8"/>
        <v>1910</v>
      </c>
      <c r="J7" s="8">
        <f t="shared" si="9"/>
        <v>5600</v>
      </c>
      <c r="K7" s="4" t="str">
        <f t="shared" si="10"/>
        <v>MATCH</v>
      </c>
      <c r="L7" s="4" t="str">
        <f t="shared" si="11"/>
        <v/>
      </c>
      <c r="M7" s="9" t="str">
        <f t="shared" si="12"/>
        <v>aaron.teng@rutgers.edu</v>
      </c>
      <c r="N7" s="4"/>
      <c r="O7" s="10" t="str">
        <f t="shared" si="13"/>
        <v>SABO #: 62</v>
      </c>
      <c r="P7" s="6"/>
      <c r="Q7" s="6"/>
      <c r="R7" s="6"/>
      <c r="S7" s="6"/>
      <c r="T7" s="6"/>
      <c r="U7" s="6"/>
      <c r="V7" s="6"/>
      <c r="W7" s="6"/>
      <c r="X7" s="6"/>
      <c r="Y7" s="6"/>
      <c r="Z7" s="6"/>
    </row>
    <row r="8">
      <c r="A8" s="7" t="s">
        <v>20</v>
      </c>
      <c r="B8" s="4" t="str">
        <f t="shared" si="1"/>
        <v>63</v>
      </c>
      <c r="C8" s="4" t="str">
        <f t="shared" si="2"/>
        <v>Holud Raat</v>
      </c>
      <c r="D8" s="8">
        <f t="shared" si="3"/>
        <v>4620</v>
      </c>
      <c r="E8" s="4" t="str">
        <f t="shared" si="14"/>
        <v>Tigerfest</v>
      </c>
      <c r="F8" s="8">
        <f t="shared" si="15"/>
        <v>2610</v>
      </c>
      <c r="G8" s="8">
        <f t="shared" si="6"/>
        <v>7230</v>
      </c>
      <c r="H8" s="4" t="str">
        <f t="shared" si="7"/>
        <v>MATCH</v>
      </c>
      <c r="I8" s="8">
        <f t="shared" si="8"/>
        <v>710</v>
      </c>
      <c r="J8" s="8">
        <f t="shared" si="9"/>
        <v>7940</v>
      </c>
      <c r="K8" s="4" t="str">
        <f t="shared" si="10"/>
        <v>MATCH</v>
      </c>
      <c r="L8" s="4" t="str">
        <f t="shared" si="11"/>
        <v/>
      </c>
      <c r="M8" s="9" t="str">
        <f t="shared" si="12"/>
        <v>bup3@scarletmail.rutgers.edu</v>
      </c>
      <c r="N8" s="4"/>
      <c r="O8" s="10" t="str">
        <f t="shared" si="13"/>
        <v>SABO #: 63</v>
      </c>
      <c r="P8" s="6"/>
      <c r="Q8" s="6"/>
      <c r="R8" s="6"/>
      <c r="S8" s="6"/>
      <c r="T8" s="6"/>
      <c r="U8" s="6"/>
      <c r="V8" s="6"/>
      <c r="W8" s="6"/>
      <c r="X8" s="6"/>
      <c r="Y8" s="6"/>
      <c r="Z8" s="6"/>
    </row>
    <row r="9">
      <c r="A9" s="7" t="s">
        <v>21</v>
      </c>
      <c r="B9" s="4" t="str">
        <f t="shared" si="1"/>
        <v>74</v>
      </c>
      <c r="C9" s="4" t="str">
        <f t="shared" si="2"/>
        <v>Annual African Pride</v>
      </c>
      <c r="D9" s="8">
        <f t="shared" si="3"/>
        <v>5360</v>
      </c>
      <c r="E9" s="4" t="str">
        <f t="shared" si="14"/>
        <v>Culture Shock</v>
      </c>
      <c r="F9" s="8">
        <f t="shared" si="15"/>
        <v>1100</v>
      </c>
      <c r="G9" s="8">
        <f t="shared" si="6"/>
        <v>6460</v>
      </c>
      <c r="H9" s="4" t="str">
        <f t="shared" si="7"/>
        <v>MATCH</v>
      </c>
      <c r="I9" s="8">
        <f t="shared" si="8"/>
        <v>1500</v>
      </c>
      <c r="J9" s="8">
        <f t="shared" si="9"/>
        <v>7960</v>
      </c>
      <c r="K9" s="4" t="str">
        <f t="shared" si="10"/>
        <v>MATCH</v>
      </c>
      <c r="L9" s="4" t="str">
        <f t="shared" si="11"/>
        <v>Need a date and location for Program 1, and African Student Conference 
For Organizational Maintenence, Other costs were moved to Room Rental and Equipment 
For Program 1, moved Photographer expense to Contracts Other</v>
      </c>
      <c r="M9" s="9" t="str">
        <f t="shared" si="12"/>
        <v>sau25@scarletmail.rutgers.edu</v>
      </c>
      <c r="N9" s="4"/>
      <c r="O9" s="10" t="str">
        <f t="shared" si="13"/>
        <v>SABO #: 74</v>
      </c>
      <c r="P9" s="6"/>
      <c r="Q9" s="6"/>
      <c r="R9" s="6"/>
      <c r="S9" s="6"/>
      <c r="T9" s="6"/>
      <c r="U9" s="6"/>
      <c r="V9" s="6"/>
      <c r="W9" s="6"/>
      <c r="X9" s="6"/>
      <c r="Y9" s="6"/>
      <c r="Z9" s="6"/>
    </row>
    <row r="10">
      <c r="A10" s="7" t="s">
        <v>22</v>
      </c>
      <c r="B10" s="4" t="str">
        <f t="shared" si="1"/>
        <v>136</v>
      </c>
      <c r="C10" s="4" t="str">
        <f t="shared" si="2"/>
        <v/>
      </c>
      <c r="D10" s="8">
        <f t="shared" si="3"/>
        <v>0</v>
      </c>
      <c r="E10" s="4" t="str">
        <f t="shared" si="14"/>
        <v/>
      </c>
      <c r="F10" s="8">
        <f t="shared" si="15"/>
        <v>0</v>
      </c>
      <c r="G10" s="8">
        <f t="shared" si="6"/>
        <v>0</v>
      </c>
      <c r="H10" s="4" t="str">
        <f t="shared" si="7"/>
        <v>MATCH</v>
      </c>
      <c r="I10" s="8">
        <f t="shared" si="8"/>
        <v>1660</v>
      </c>
      <c r="J10" s="8">
        <f t="shared" si="9"/>
        <v>1660</v>
      </c>
      <c r="K10" s="4" t="str">
        <f t="shared" si="10"/>
        <v>MATCH</v>
      </c>
      <c r="L10" s="4" t="str">
        <f t="shared" si="11"/>
        <v>Series Program not funded because it is not detailed enough to be distingueshed from OM</v>
      </c>
      <c r="M10" s="9" t="str">
        <f t="shared" si="12"/>
        <v>hca.rutgers@gmail.com</v>
      </c>
      <c r="N10" s="4"/>
      <c r="O10" s="10" t="str">
        <f t="shared" si="13"/>
        <v>SABO #: 136</v>
      </c>
      <c r="P10" s="6"/>
      <c r="Q10" s="6"/>
      <c r="R10" s="6"/>
      <c r="S10" s="6"/>
      <c r="T10" s="6"/>
      <c r="U10" s="6"/>
      <c r="V10" s="6"/>
      <c r="W10" s="6"/>
      <c r="X10" s="6"/>
      <c r="Y10" s="6"/>
      <c r="Z10" s="6"/>
    </row>
    <row r="11">
      <c r="A11" s="7" t="s">
        <v>23</v>
      </c>
      <c r="B11" s="4" t="str">
        <f t="shared" si="1"/>
        <v>148</v>
      </c>
      <c r="C11" s="4" t="str">
        <f t="shared" si="2"/>
        <v>Traditional Italian Games and Fun</v>
      </c>
      <c r="D11" s="8">
        <f t="shared" si="3"/>
        <v>200</v>
      </c>
      <c r="E11" s="4" t="str">
        <f t="shared" si="14"/>
        <v>Italian Paint n' Sip</v>
      </c>
      <c r="F11" s="8">
        <f t="shared" si="15"/>
        <v>220</v>
      </c>
      <c r="G11" s="8">
        <f t="shared" si="6"/>
        <v>420</v>
      </c>
      <c r="H11" s="4" t="str">
        <f t="shared" si="7"/>
        <v>MATCH</v>
      </c>
      <c r="I11" s="8">
        <f t="shared" si="8"/>
        <v>672.7</v>
      </c>
      <c r="J11" s="8">
        <f t="shared" si="9"/>
        <v>1092.7</v>
      </c>
      <c r="K11" s="4" t="str">
        <f t="shared" si="10"/>
        <v>MATCH</v>
      </c>
      <c r="L11" s="4" t="str">
        <f t="shared" si="11"/>
        <v>Program 1, 2, and Ellis Island Tour need a date
Canva membership moved to software</v>
      </c>
      <c r="M11" s="9" t="str">
        <f t="shared" si="12"/>
        <v>rvm51@scarletmail.rutgers.edu</v>
      </c>
      <c r="N11" s="4"/>
      <c r="O11" s="10" t="str">
        <f t="shared" si="13"/>
        <v>SABO #: 148</v>
      </c>
      <c r="P11" s="6"/>
      <c r="Q11" s="6"/>
      <c r="R11" s="6"/>
      <c r="S11" s="6"/>
      <c r="T11" s="6"/>
      <c r="U11" s="6"/>
      <c r="V11" s="6"/>
      <c r="W11" s="6"/>
      <c r="X11" s="6"/>
      <c r="Y11" s="6"/>
      <c r="Z11" s="6"/>
    </row>
    <row r="12">
      <c r="A12" s="7" t="s">
        <v>24</v>
      </c>
      <c r="B12" s="4" t="str">
        <f t="shared" si="1"/>
        <v>218</v>
      </c>
      <c r="C12" s="4" t="str">
        <f t="shared" si="2"/>
        <v>Evening in the Heart of Haiti</v>
      </c>
      <c r="D12" s="8">
        <f t="shared" si="3"/>
        <v>3720</v>
      </c>
      <c r="E12" s="4" t="str">
        <f t="shared" si="14"/>
        <v>Kompa 101</v>
      </c>
      <c r="F12" s="8">
        <f t="shared" si="15"/>
        <v>1150</v>
      </c>
      <c r="G12" s="8">
        <f t="shared" si="6"/>
        <v>4870</v>
      </c>
      <c r="H12" s="4" t="str">
        <f t="shared" si="7"/>
        <v>MATCH</v>
      </c>
      <c r="I12" s="8">
        <f t="shared" si="8"/>
        <v>1822</v>
      </c>
      <c r="J12" s="8">
        <f t="shared" si="9"/>
        <v>6692</v>
      </c>
      <c r="K12" s="4" t="str">
        <f t="shared" si="10"/>
        <v>MATCH</v>
      </c>
      <c r="L12" s="4" t="str">
        <f t="shared" si="11"/>
        <v>Need description for Other expenses for Organizational Maintainence </v>
      </c>
      <c r="M12" s="9" t="str">
        <f t="shared" si="12"/>
        <v>nmm211@scarletmail.rutgers.edu</v>
      </c>
      <c r="N12" s="4"/>
      <c r="O12" s="10" t="str">
        <f t="shared" si="13"/>
        <v>SABO #: 218</v>
      </c>
      <c r="P12" s="6"/>
      <c r="Q12" s="6"/>
      <c r="R12" s="6"/>
      <c r="S12" s="6"/>
      <c r="T12" s="6"/>
      <c r="U12" s="6"/>
      <c r="V12" s="6"/>
      <c r="W12" s="6"/>
      <c r="X12" s="6"/>
      <c r="Y12" s="6"/>
      <c r="Z12" s="6"/>
    </row>
    <row r="13">
      <c r="A13" s="7" t="s">
        <v>25</v>
      </c>
      <c r="B13" s="4" t="str">
        <f t="shared" si="1"/>
        <v>230</v>
      </c>
      <c r="C13" s="4" t="str">
        <f t="shared" si="2"/>
        <v>Christmas Dinner</v>
      </c>
      <c r="D13" s="8">
        <f t="shared" si="3"/>
        <v>705</v>
      </c>
      <c r="E13" s="4" t="str">
        <f t="shared" si="14"/>
        <v>Pulaski Day Parade</v>
      </c>
      <c r="F13" s="8">
        <f t="shared" si="15"/>
        <v>340</v>
      </c>
      <c r="G13" s="8">
        <f t="shared" si="6"/>
        <v>1045</v>
      </c>
      <c r="H13" s="4" t="str">
        <f t="shared" si="7"/>
        <v>MATCH</v>
      </c>
      <c r="I13" s="8">
        <f t="shared" si="8"/>
        <v>700</v>
      </c>
      <c r="J13" s="8">
        <f t="shared" si="9"/>
        <v>1745</v>
      </c>
      <c r="K13" s="4" t="str">
        <f t="shared" si="10"/>
        <v>MATCH</v>
      </c>
      <c r="L13" s="4" t="str">
        <f t="shared" si="11"/>
        <v/>
      </c>
      <c r="M13" s="9" t="str">
        <f t="shared" si="12"/>
        <v>okj3@rutgers.edu</v>
      </c>
      <c r="N13" s="4"/>
      <c r="O13" s="10" t="str">
        <f t="shared" si="13"/>
        <v>SABO #: 230</v>
      </c>
      <c r="P13" s="6"/>
      <c r="Q13" s="6"/>
      <c r="R13" s="6"/>
      <c r="S13" s="6"/>
      <c r="T13" s="6"/>
      <c r="U13" s="6"/>
      <c r="V13" s="6"/>
      <c r="W13" s="6"/>
      <c r="X13" s="6"/>
      <c r="Y13" s="6"/>
      <c r="Z13" s="6"/>
    </row>
    <row r="14">
      <c r="A14" s="7" t="s">
        <v>26</v>
      </c>
      <c r="B14" s="4" t="str">
        <f t="shared" si="1"/>
        <v>264</v>
      </c>
      <c r="C14" s="4" t="str">
        <f t="shared" si="2"/>
        <v>Paktoberfest</v>
      </c>
      <c r="D14" s="8">
        <f t="shared" si="3"/>
        <v>9420</v>
      </c>
      <c r="E14" s="4" t="str">
        <f t="shared" si="14"/>
        <v>Paktoberfest</v>
      </c>
      <c r="F14" s="8">
        <f t="shared" si="15"/>
        <v>9420</v>
      </c>
      <c r="G14" s="8">
        <f t="shared" si="6"/>
        <v>18840</v>
      </c>
      <c r="H14" s="4" t="str">
        <f t="shared" si="7"/>
        <v>MATCH</v>
      </c>
      <c r="I14" s="8">
        <f t="shared" si="8"/>
        <v>2360</v>
      </c>
      <c r="J14" s="8">
        <f t="shared" si="9"/>
        <v>21200</v>
      </c>
      <c r="K14" s="4" t="str">
        <f t="shared" si="10"/>
        <v>MATCH</v>
      </c>
      <c r="L14" s="4" t="str">
        <f t="shared" si="11"/>
        <v/>
      </c>
      <c r="M14" s="9" t="str">
        <f t="shared" si="12"/>
        <v>pakistanistudentassociationrut@gmail.com</v>
      </c>
      <c r="N14" s="4"/>
      <c r="O14" s="10" t="str">
        <f t="shared" si="13"/>
        <v>SABO #: 264</v>
      </c>
      <c r="P14" s="6"/>
      <c r="Q14" s="6"/>
      <c r="R14" s="6"/>
      <c r="S14" s="6"/>
      <c r="T14" s="6"/>
      <c r="U14" s="6"/>
      <c r="V14" s="6"/>
      <c r="W14" s="6"/>
      <c r="X14" s="6"/>
      <c r="Y14" s="6"/>
      <c r="Z14" s="6"/>
    </row>
    <row r="15">
      <c r="A15" s="7" t="s">
        <v>27</v>
      </c>
      <c r="B15" s="4" t="str">
        <f t="shared" si="1"/>
        <v>287</v>
      </c>
      <c r="C15" s="11" t="s">
        <v>28</v>
      </c>
      <c r="D15" s="8">
        <f t="shared" si="3"/>
        <v>1500</v>
      </c>
      <c r="E15" s="4" t="str">
        <f t="shared" si="14"/>
        <v/>
      </c>
      <c r="F15" s="8">
        <f t="shared" si="15"/>
        <v>0</v>
      </c>
      <c r="G15" s="8">
        <f t="shared" si="6"/>
        <v>1500</v>
      </c>
      <c r="H15" s="4" t="str">
        <f t="shared" si="7"/>
        <v>MATCH</v>
      </c>
      <c r="I15" s="8">
        <f t="shared" si="8"/>
        <v>1000</v>
      </c>
      <c r="J15" s="8">
        <f t="shared" si="9"/>
        <v>2500</v>
      </c>
      <c r="K15" s="4" t="str">
        <f t="shared" si="10"/>
        <v>MATCH</v>
      </c>
      <c r="L15" s="4" t="str">
        <f t="shared" si="11"/>
        <v>Please make sure food comes from Rutgers approved vendor </v>
      </c>
      <c r="M15" s="9" t="str">
        <f t="shared" si="12"/>
        <v>olar.treasurer@gmail.com</v>
      </c>
      <c r="N15" s="4"/>
      <c r="O15" s="10" t="str">
        <f t="shared" si="13"/>
        <v>SABO #: 287</v>
      </c>
      <c r="P15" s="6"/>
      <c r="Q15" s="6"/>
      <c r="R15" s="6"/>
      <c r="S15" s="6"/>
      <c r="T15" s="6"/>
      <c r="U15" s="6"/>
      <c r="V15" s="6"/>
      <c r="W15" s="6"/>
      <c r="X15" s="6"/>
      <c r="Y15" s="6"/>
      <c r="Z15" s="6"/>
    </row>
    <row r="16">
      <c r="A16" s="7" t="s">
        <v>29</v>
      </c>
      <c r="B16" s="4" t="str">
        <f t="shared" si="1"/>
        <v>295</v>
      </c>
      <c r="C16" s="4" t="str">
        <f t="shared" ref="C16:C18" si="16">if(D16=indirect(A16&amp;"!$k$34"),mid(INDIRECT(A16&amp;"!$g$21"),23,len(INDIRECT(A16&amp;"!$g$21"))),mid(INDIRECT(A16&amp;"!$A$2"),17,len(INDIRECT(A16&amp;"!$A$2"))))</f>
        <v>RAPS Presents: Halo-Halloween</v>
      </c>
      <c r="D16" s="8">
        <f t="shared" si="3"/>
        <v>9960</v>
      </c>
      <c r="E16" s="11" t="s">
        <v>30</v>
      </c>
      <c r="F16" s="12">
        <v>5750.0</v>
      </c>
      <c r="G16" s="8">
        <f t="shared" si="6"/>
        <v>15710</v>
      </c>
      <c r="H16" s="4" t="str">
        <f t="shared" si="7"/>
        <v>MATCH</v>
      </c>
      <c r="I16" s="8">
        <f t="shared" si="8"/>
        <v>2710</v>
      </c>
      <c r="J16" s="8">
        <f t="shared" si="9"/>
        <v>18420</v>
      </c>
      <c r="K16" s="4" t="str">
        <f t="shared" si="10"/>
        <v>MATCH</v>
      </c>
      <c r="L16" s="4" t="str">
        <f t="shared" si="11"/>
        <v>For Program 1, need specification for how much needed for DJ and Live Speaker
Moved Other costs for Organizational Maintainence to Room Rental and Equipment 
Cannot have giftcard/cash giveaways</v>
      </c>
      <c r="M16" s="9" t="str">
        <f t="shared" si="12"/>
        <v>vnm22@scarletmail.rutgers.edu</v>
      </c>
      <c r="N16" s="4"/>
      <c r="O16" s="10" t="str">
        <f t="shared" si="13"/>
        <v>SABO #: 295</v>
      </c>
      <c r="P16" s="6"/>
      <c r="Q16" s="6"/>
      <c r="R16" s="6"/>
      <c r="S16" s="6"/>
      <c r="T16" s="6"/>
      <c r="U16" s="6"/>
      <c r="V16" s="6"/>
      <c r="W16" s="6"/>
      <c r="X16" s="6"/>
      <c r="Y16" s="6"/>
      <c r="Z16" s="6"/>
    </row>
    <row r="17">
      <c r="A17" s="13" t="s">
        <v>31</v>
      </c>
      <c r="B17" s="4" t="str">
        <f t="shared" si="1"/>
        <v>347</v>
      </c>
      <c r="C17" s="4" t="str">
        <f t="shared" si="16"/>
        <v>Parranda Boriquena</v>
      </c>
      <c r="D17" s="8">
        <f t="shared" si="3"/>
        <v>535</v>
      </c>
      <c r="E17" s="4" t="str">
        <f>switch(F17,INDIRECT(A17&amp;"!$E$20"),mid(INDIRECT(A17&amp;"!$A$2"),17,len(INDIRECT(A17&amp;"!$A$2"))),INDIRECT(A17&amp;"!$k$20"),mid(INDIRECT(A17&amp;"!$g$2"),17,len(INDIRECT(A17&amp;"!$g$2"))),indirect(A17&amp;"!$k$34"),mid(INDIRECT(A17&amp;"!$g$21"),22,len(INDIRECT(A17&amp;"!$g$21"))))</f>
        <v>Viva La Salsa with RUEP</v>
      </c>
      <c r="F17" s="8">
        <f>INDIRECT(A17&amp;"!$k$20")</f>
        <v>500</v>
      </c>
      <c r="G17" s="8">
        <f t="shared" si="6"/>
        <v>1035</v>
      </c>
      <c r="H17" s="4" t="str">
        <f t="shared" si="7"/>
        <v>MATCH</v>
      </c>
      <c r="I17" s="8">
        <f t="shared" si="8"/>
        <v>850</v>
      </c>
      <c r="J17" s="8">
        <f t="shared" si="9"/>
        <v>1885</v>
      </c>
      <c r="K17" s="4" t="str">
        <f t="shared" si="10"/>
        <v>MATCH</v>
      </c>
      <c r="L17" s="4" t="str">
        <f t="shared" si="11"/>
        <v/>
      </c>
      <c r="M17" s="9" t="str">
        <f t="shared" si="12"/>
        <v>sam693@scarletmail.rutgers.edu</v>
      </c>
      <c r="N17" s="4"/>
      <c r="O17" s="10" t="str">
        <f t="shared" si="13"/>
        <v>SABO #: 347</v>
      </c>
      <c r="P17" s="6"/>
      <c r="Q17" s="6"/>
      <c r="R17" s="6"/>
      <c r="S17" s="6"/>
      <c r="T17" s="6"/>
      <c r="U17" s="6"/>
      <c r="V17" s="6"/>
      <c r="W17" s="6"/>
      <c r="X17" s="6"/>
      <c r="Y17" s="6"/>
      <c r="Z17" s="6"/>
    </row>
    <row r="18">
      <c r="A18" s="7" t="s">
        <v>32</v>
      </c>
      <c r="B18" s="4" t="str">
        <f t="shared" si="1"/>
        <v>353</v>
      </c>
      <c r="C18" s="4" t="str">
        <f t="shared" si="16"/>
        <v>Share-Ity</v>
      </c>
      <c r="D18" s="8">
        <f t="shared" si="3"/>
        <v>6670</v>
      </c>
      <c r="E18" s="11" t="s">
        <v>33</v>
      </c>
      <c r="F18" s="12">
        <v>550.0</v>
      </c>
      <c r="G18" s="8">
        <f t="shared" si="6"/>
        <v>7220</v>
      </c>
      <c r="H18" s="4" t="str">
        <f t="shared" si="7"/>
        <v>MATCH</v>
      </c>
      <c r="I18" s="8">
        <f t="shared" si="8"/>
        <v>1680</v>
      </c>
      <c r="J18" s="8">
        <f t="shared" si="9"/>
        <v>8900</v>
      </c>
      <c r="K18" s="4" t="str">
        <f t="shared" si="10"/>
        <v>MATCH</v>
      </c>
      <c r="L18" s="4" t="str">
        <f t="shared" si="11"/>
        <v>For Program 1, the Other cost was moved to Advertising 
For Organization Mainatinence, moved Other costs to Room Rental and Equipment</v>
      </c>
      <c r="M18" s="9" t="str">
        <f t="shared" si="12"/>
        <v>rutgersvsa@gmail.com</v>
      </c>
      <c r="N18" s="4"/>
      <c r="O18" s="10" t="str">
        <f t="shared" si="13"/>
        <v>SABO #: 353</v>
      </c>
      <c r="P18" s="6"/>
      <c r="Q18" s="6"/>
      <c r="R18" s="6"/>
      <c r="S18" s="6"/>
      <c r="T18" s="6"/>
      <c r="U18" s="6"/>
      <c r="V18" s="6"/>
      <c r="W18" s="6"/>
      <c r="X18" s="6"/>
      <c r="Y18" s="6"/>
      <c r="Z18" s="6"/>
    </row>
    <row r="19">
      <c r="A19" s="7" t="s">
        <v>34</v>
      </c>
      <c r="B19" s="4" t="str">
        <f t="shared" si="1"/>
        <v>452</v>
      </c>
      <c r="C19" s="14" t="s">
        <v>35</v>
      </c>
      <c r="D19" s="8">
        <f t="shared" si="3"/>
        <v>7050</v>
      </c>
      <c r="E19" s="11" t="s">
        <v>36</v>
      </c>
      <c r="F19" s="12">
        <v>2900.0</v>
      </c>
      <c r="G19" s="8">
        <f t="shared" si="6"/>
        <v>9950</v>
      </c>
      <c r="H19" s="4" t="str">
        <f t="shared" si="7"/>
        <v>MATCH</v>
      </c>
      <c r="I19" s="8">
        <f t="shared" si="8"/>
        <v>950</v>
      </c>
      <c r="J19" s="8">
        <f t="shared" si="9"/>
        <v>10900</v>
      </c>
      <c r="K19" s="4" t="str">
        <f t="shared" si="10"/>
        <v>MATCH</v>
      </c>
      <c r="L19" s="4" t="str">
        <f t="shared" si="11"/>
        <v/>
      </c>
      <c r="M19" s="9" t="str">
        <f t="shared" si="12"/>
        <v>jn647@scarletmail.rutgers.edu</v>
      </c>
      <c r="N19" s="4"/>
      <c r="O19" s="10" t="str">
        <f t="shared" si="13"/>
        <v>SABO #: 452</v>
      </c>
      <c r="P19" s="6"/>
      <c r="Q19" s="6"/>
      <c r="R19" s="6"/>
      <c r="S19" s="6"/>
      <c r="T19" s="6"/>
      <c r="U19" s="6"/>
      <c r="V19" s="6"/>
      <c r="W19" s="6"/>
      <c r="X19" s="6"/>
      <c r="Y19" s="6"/>
      <c r="Z19" s="6"/>
    </row>
    <row r="20">
      <c r="A20" s="7" t="s">
        <v>37</v>
      </c>
      <c r="B20" s="4" t="str">
        <f t="shared" si="1"/>
        <v>468</v>
      </c>
      <c r="C20" s="11" t="s">
        <v>38</v>
      </c>
      <c r="D20" s="8">
        <f t="shared" si="3"/>
        <v>300</v>
      </c>
      <c r="E20" s="4" t="str">
        <f t="shared" ref="E20:E22" si="17">switch(F20,INDIRECT(A20&amp;"!$E$20"),mid(INDIRECT(A20&amp;"!$A$2"),17,len(INDIRECT(A20&amp;"!$A$2"))),INDIRECT(A20&amp;"!$k$20"),mid(INDIRECT(A20&amp;"!$g$2"),17,len(INDIRECT(A20&amp;"!$g$2"))),indirect(A20&amp;"!$k$34"),mid(INDIRECT(A20&amp;"!$g$21"),22,len(INDIRECT(A20&amp;"!$g$21"))))</f>
        <v/>
      </c>
      <c r="F20" s="8">
        <f t="shared" ref="F20:F22" si="18">INDIRECT(A20&amp;"!$k$20")</f>
        <v>0</v>
      </c>
      <c r="G20" s="8">
        <f t="shared" si="6"/>
        <v>300</v>
      </c>
      <c r="H20" s="4" t="str">
        <f t="shared" si="7"/>
        <v>MATCH</v>
      </c>
      <c r="I20" s="8">
        <f t="shared" si="8"/>
        <v>760</v>
      </c>
      <c r="J20" s="8">
        <f t="shared" si="9"/>
        <v>1060</v>
      </c>
      <c r="K20" s="4" t="str">
        <f t="shared" si="10"/>
        <v>MATCH</v>
      </c>
      <c r="L20" s="4" t="str">
        <f t="shared" si="11"/>
        <v/>
      </c>
      <c r="M20" s="9" t="str">
        <f t="shared" si="12"/>
        <v>asp251@rutgers.edu</v>
      </c>
      <c r="N20" s="4"/>
      <c r="O20" s="10" t="str">
        <f t="shared" si="13"/>
        <v>SABO #: 468</v>
      </c>
      <c r="P20" s="6"/>
      <c r="Q20" s="6"/>
      <c r="R20" s="6"/>
      <c r="S20" s="6"/>
      <c r="T20" s="6"/>
      <c r="U20" s="6"/>
      <c r="V20" s="6"/>
      <c r="W20" s="6"/>
      <c r="X20" s="6"/>
      <c r="Y20" s="6"/>
      <c r="Z20" s="6"/>
    </row>
    <row r="21">
      <c r="A21" s="7" t="s">
        <v>39</v>
      </c>
      <c r="B21" s="4" t="str">
        <f t="shared" si="1"/>
        <v>494</v>
      </c>
      <c r="C21" s="4" t="str">
        <f t="shared" ref="C21:C22" si="19">if(D21=indirect(A21&amp;"!$k$34"),mid(INDIRECT(A21&amp;"!$g$21"),23,len(INDIRECT(A21&amp;"!$g$21"))),mid(INDIRECT(A21&amp;"!$A$2"),17,len(INDIRECT(A21&amp;"!$A$2"))))</f>
        <v>TASA Freestyle 2022</v>
      </c>
      <c r="D21" s="8">
        <f t="shared" si="3"/>
        <v>10150</v>
      </c>
      <c r="E21" s="4" t="str">
        <f t="shared" si="17"/>
        <v>TASA Price is Right</v>
      </c>
      <c r="F21" s="8">
        <f t="shared" si="18"/>
        <v>3130</v>
      </c>
      <c r="G21" s="8">
        <f t="shared" si="6"/>
        <v>13280</v>
      </c>
      <c r="H21" s="4" t="str">
        <f t="shared" si="7"/>
        <v>MATCH</v>
      </c>
      <c r="I21" s="8">
        <f t="shared" si="8"/>
        <v>3210</v>
      </c>
      <c r="J21" s="8">
        <f t="shared" si="9"/>
        <v>16490</v>
      </c>
      <c r="K21" s="4" t="str">
        <f t="shared" si="10"/>
        <v>MATCH</v>
      </c>
      <c r="L21" s="4" t="str">
        <f t="shared" si="11"/>
        <v/>
      </c>
      <c r="M21" s="9" t="str">
        <f t="shared" si="12"/>
        <v>bl616@rutgers.edu</v>
      </c>
      <c r="N21" s="4"/>
      <c r="O21" s="10" t="str">
        <f t="shared" si="13"/>
        <v>SABO #: 494</v>
      </c>
      <c r="P21" s="6"/>
      <c r="Q21" s="6"/>
      <c r="R21" s="6"/>
      <c r="S21" s="6"/>
      <c r="T21" s="6"/>
      <c r="U21" s="6"/>
      <c r="V21" s="6"/>
      <c r="W21" s="6"/>
      <c r="X21" s="6"/>
      <c r="Y21" s="6"/>
      <c r="Z21" s="6"/>
    </row>
    <row r="22">
      <c r="A22" s="7" t="s">
        <v>40</v>
      </c>
      <c r="B22" s="4" t="str">
        <f t="shared" si="1"/>
        <v>504</v>
      </c>
      <c r="C22" s="4" t="str">
        <f t="shared" si="19"/>
        <v>Persian Talent Night</v>
      </c>
      <c r="D22" s="8">
        <f t="shared" si="3"/>
        <v>2930</v>
      </c>
      <c r="E22" s="4" t="str">
        <f t="shared" si="17"/>
        <v>Yalda (winter solstice)</v>
      </c>
      <c r="F22" s="8">
        <f t="shared" si="18"/>
        <v>5150</v>
      </c>
      <c r="G22" s="8">
        <f t="shared" si="6"/>
        <v>8080</v>
      </c>
      <c r="H22" s="4" t="str">
        <f t="shared" si="7"/>
        <v>MATCH</v>
      </c>
      <c r="I22" s="8">
        <f t="shared" si="8"/>
        <v>3520</v>
      </c>
      <c r="J22" s="8">
        <f t="shared" si="9"/>
        <v>11600</v>
      </c>
      <c r="K22" s="4" t="str">
        <f t="shared" si="10"/>
        <v>MATCH</v>
      </c>
      <c r="L22" s="4" t="str">
        <f t="shared" si="11"/>
        <v/>
      </c>
      <c r="M22" s="9" t="str">
        <f t="shared" si="12"/>
        <v>gh340@scarletmail.rutgers.edu</v>
      </c>
      <c r="N22" s="4"/>
      <c r="O22" s="10" t="str">
        <f t="shared" si="13"/>
        <v>SABO #: 504</v>
      </c>
      <c r="P22" s="6"/>
      <c r="Q22" s="6"/>
      <c r="R22" s="6"/>
      <c r="S22" s="6"/>
      <c r="T22" s="6"/>
      <c r="U22" s="6"/>
      <c r="V22" s="6"/>
      <c r="W22" s="6"/>
      <c r="X22" s="6"/>
      <c r="Y22" s="6"/>
      <c r="Z22" s="6"/>
    </row>
    <row r="23">
      <c r="A23" s="7" t="s">
        <v>41</v>
      </c>
      <c r="B23" s="4" t="str">
        <f t="shared" si="1"/>
        <v>614</v>
      </c>
      <c r="C23" s="11" t="s">
        <v>42</v>
      </c>
      <c r="D23" s="12">
        <v>725.0</v>
      </c>
      <c r="E23" s="14" t="s">
        <v>43</v>
      </c>
      <c r="F23" s="12">
        <v>1150.0</v>
      </c>
      <c r="G23" s="8">
        <f t="shared" si="6"/>
        <v>1875</v>
      </c>
      <c r="H23" s="4" t="str">
        <f t="shared" si="7"/>
        <v>MATCH</v>
      </c>
      <c r="I23" s="8">
        <f t="shared" si="8"/>
        <v>200</v>
      </c>
      <c r="J23" s="8">
        <f t="shared" si="9"/>
        <v>2075</v>
      </c>
      <c r="K23" s="4" t="str">
        <f t="shared" si="10"/>
        <v>MATCH</v>
      </c>
      <c r="L23" s="4" t="str">
        <f t="shared" si="11"/>
        <v/>
      </c>
      <c r="M23" s="9" t="str">
        <f t="shared" si="12"/>
        <v>ang.gao@rutgers.edu</v>
      </c>
      <c r="N23" s="4"/>
      <c r="O23" s="10" t="str">
        <f t="shared" si="13"/>
        <v>SABO #: 614</v>
      </c>
      <c r="P23" s="6"/>
      <c r="Q23" s="6"/>
      <c r="R23" s="6"/>
      <c r="S23" s="6"/>
      <c r="T23" s="6"/>
      <c r="U23" s="6"/>
      <c r="V23" s="6"/>
      <c r="W23" s="6"/>
      <c r="X23" s="6"/>
      <c r="Y23" s="6"/>
      <c r="Z23" s="6"/>
    </row>
    <row r="24">
      <c r="A24" s="7" t="s">
        <v>44</v>
      </c>
      <c r="B24" s="4" t="str">
        <f t="shared" si="1"/>
        <v>666</v>
      </c>
      <c r="C24" s="4" t="str">
        <f t="shared" ref="C24:C30" si="20">if(D24=indirect(A24&amp;"!$k$34"),mid(INDIRECT(A24&amp;"!$g$21"),23,len(INDIRECT(A24&amp;"!$g$21"))),mid(INDIRECT(A24&amp;"!$A$2"),17,len(INDIRECT(A24&amp;"!$A$2"))))</f>
        <v>Black Men's Collective Presents: Squid Games</v>
      </c>
      <c r="D24" s="8">
        <f t="shared" ref="D24:D39" si="21">max(indirect(A24&amp;"!$k$34"),INDIRECT(A24&amp;"!$E$20"))</f>
        <v>200</v>
      </c>
      <c r="E24" s="4" t="str">
        <f t="shared" ref="E24:E25" si="22">switch(F24,INDIRECT(A24&amp;"!$E$20"),mid(INDIRECT(A24&amp;"!$A$2"),17,len(INDIRECT(A24&amp;"!$A$2"))),INDIRECT(A24&amp;"!$k$20"),mid(INDIRECT(A24&amp;"!$g$2"),17,len(INDIRECT(A24&amp;"!$g$2"))),indirect(A24&amp;"!$k$34"),mid(INDIRECT(A24&amp;"!$g$21"),22,len(INDIRECT(A24&amp;"!$g$21"))))</f>
        <v>Guest Lecture Series</v>
      </c>
      <c r="F24" s="8">
        <f t="shared" ref="F24:F25" si="23">INDIRECT(A24&amp;"!$k$20")</f>
        <v>8290</v>
      </c>
      <c r="G24" s="8">
        <f t="shared" si="6"/>
        <v>8490</v>
      </c>
      <c r="H24" s="4" t="str">
        <f t="shared" si="7"/>
        <v>MATCH</v>
      </c>
      <c r="I24" s="8">
        <f t="shared" si="8"/>
        <v>0</v>
      </c>
      <c r="J24" s="8">
        <f t="shared" si="9"/>
        <v>8490</v>
      </c>
      <c r="K24" s="4" t="str">
        <f t="shared" si="10"/>
        <v>MATCH</v>
      </c>
      <c r="L24" s="4" t="str">
        <f t="shared" si="11"/>
        <v/>
      </c>
      <c r="M24" s="9" t="str">
        <f t="shared" si="12"/>
        <v>ao453@scarletmail.rutgers.edu</v>
      </c>
      <c r="N24" s="4"/>
      <c r="O24" s="10" t="str">
        <f t="shared" si="13"/>
        <v>SABO #: 666</v>
      </c>
      <c r="P24" s="6"/>
      <c r="Q24" s="6"/>
      <c r="R24" s="6"/>
      <c r="S24" s="6"/>
      <c r="T24" s="6"/>
      <c r="U24" s="6"/>
      <c r="V24" s="6"/>
      <c r="W24" s="6"/>
      <c r="X24" s="6"/>
      <c r="Y24" s="6"/>
      <c r="Z24" s="6"/>
    </row>
    <row r="25">
      <c r="A25" s="7" t="s">
        <v>45</v>
      </c>
      <c r="B25" s="4" t="str">
        <f t="shared" si="1"/>
        <v>722</v>
      </c>
      <c r="C25" s="4" t="str">
        <f t="shared" si="20"/>
        <v>Diwali Dhamaka</v>
      </c>
      <c r="D25" s="8">
        <f t="shared" si="21"/>
        <v>3180</v>
      </c>
      <c r="E25" s="4" t="str">
        <f t="shared" si="22"/>
        <v>Chai House</v>
      </c>
      <c r="F25" s="8">
        <f t="shared" si="23"/>
        <v>1520</v>
      </c>
      <c r="G25" s="8">
        <f t="shared" si="6"/>
        <v>4700</v>
      </c>
      <c r="H25" s="4" t="str">
        <f t="shared" si="7"/>
        <v>MATCH</v>
      </c>
      <c r="I25" s="8">
        <f t="shared" si="8"/>
        <v>850</v>
      </c>
      <c r="J25" s="8">
        <f t="shared" si="9"/>
        <v>5550</v>
      </c>
      <c r="K25" s="4" t="str">
        <f t="shared" si="10"/>
        <v>MATCH</v>
      </c>
      <c r="L25" s="4" t="str">
        <f t="shared" si="11"/>
        <v/>
      </c>
      <c r="M25" s="9" t="str">
        <f t="shared" si="12"/>
        <v>ykp13@scarletmail.rutgers.edu</v>
      </c>
      <c r="N25" s="4"/>
      <c r="O25" s="10" t="str">
        <f t="shared" si="13"/>
        <v>SABO #: 722</v>
      </c>
      <c r="P25" s="6"/>
      <c r="Q25" s="6"/>
      <c r="R25" s="6"/>
      <c r="S25" s="6"/>
      <c r="T25" s="6"/>
      <c r="U25" s="6"/>
      <c r="V25" s="6"/>
      <c r="W25" s="6"/>
      <c r="X25" s="6"/>
      <c r="Y25" s="6"/>
      <c r="Z25" s="6"/>
    </row>
    <row r="26">
      <c r="A26" s="7" t="s">
        <v>46</v>
      </c>
      <c r="B26" s="4" t="str">
        <f t="shared" si="1"/>
        <v>767</v>
      </c>
      <c r="C26" s="4" t="str">
        <f t="shared" si="20"/>
        <v>ACC 15th Annual Hafla</v>
      </c>
      <c r="D26" s="8">
        <f t="shared" si="21"/>
        <v>6340</v>
      </c>
      <c r="E26" s="11" t="s">
        <v>47</v>
      </c>
      <c r="F26" s="12">
        <v>1400.0</v>
      </c>
      <c r="G26" s="8">
        <f t="shared" si="6"/>
        <v>7740</v>
      </c>
      <c r="H26" s="4" t="str">
        <f t="shared" si="7"/>
        <v>MATCH</v>
      </c>
      <c r="I26" s="8">
        <f t="shared" si="8"/>
        <v>1360</v>
      </c>
      <c r="J26" s="8">
        <f t="shared" si="9"/>
        <v>9100</v>
      </c>
      <c r="K26" s="4" t="str">
        <f t="shared" si="10"/>
        <v>MATCH</v>
      </c>
      <c r="L26" s="4" t="str">
        <f t="shared" si="11"/>
        <v/>
      </c>
      <c r="M26" s="9" t="str">
        <f t="shared" si="12"/>
        <v>mgm194@scarletmail.rutgers.edu</v>
      </c>
      <c r="N26" s="4"/>
      <c r="O26" s="10" t="str">
        <f t="shared" si="13"/>
        <v>SABO #: 767</v>
      </c>
      <c r="P26" s="6"/>
      <c r="Q26" s="6"/>
      <c r="R26" s="6"/>
      <c r="S26" s="6"/>
      <c r="T26" s="6"/>
      <c r="U26" s="6"/>
      <c r="V26" s="6"/>
      <c r="W26" s="6"/>
      <c r="X26" s="6"/>
      <c r="Y26" s="6"/>
      <c r="Z26" s="6"/>
    </row>
    <row r="27">
      <c r="A27" s="7" t="s">
        <v>48</v>
      </c>
      <c r="B27" s="4" t="str">
        <f t="shared" si="1"/>
        <v>1193</v>
      </c>
      <c r="C27" s="4" t="str">
        <f t="shared" si="20"/>
        <v>Annual Mr. and Ms. Africa Pageant</v>
      </c>
      <c r="D27" s="8">
        <f t="shared" si="21"/>
        <v>5317</v>
      </c>
      <c r="E27" s="4" t="str">
        <f t="shared" ref="E27:E29" si="24">switch(F27,INDIRECT(A27&amp;"!$E$20"),mid(INDIRECT(A27&amp;"!$A$2"),17,len(INDIRECT(A27&amp;"!$A$2"))),INDIRECT(A27&amp;"!$k$20"),mid(INDIRECT(A27&amp;"!$g$2"),17,len(INDIRECT(A27&amp;"!$g$2"))),indirect(A27&amp;"!$k$34"),mid(INDIRECT(A27&amp;"!$g$21"),22,len(INDIRECT(A27&amp;"!$g$21"))))</f>
        <v/>
      </c>
      <c r="F27" s="8">
        <f t="shared" ref="F27:F29" si="25">INDIRECT(A27&amp;"!$k$20")</f>
        <v>0</v>
      </c>
      <c r="G27" s="8">
        <f t="shared" si="6"/>
        <v>5317</v>
      </c>
      <c r="H27" s="4" t="str">
        <f t="shared" si="7"/>
        <v>MATCH</v>
      </c>
      <c r="I27" s="8">
        <f t="shared" si="8"/>
        <v>0</v>
      </c>
      <c r="J27" s="8">
        <f t="shared" si="9"/>
        <v>5317</v>
      </c>
      <c r="K27" s="4" t="str">
        <f t="shared" si="10"/>
        <v>MATCH</v>
      </c>
      <c r="L27" s="4" t="str">
        <f t="shared" si="11"/>
        <v/>
      </c>
      <c r="M27" s="9" t="str">
        <f t="shared" si="12"/>
        <v>ab1995@scarletmail.rutgers.edu</v>
      </c>
      <c r="N27" s="4"/>
      <c r="O27" s="10" t="str">
        <f t="shared" si="13"/>
        <v>SABO #: 1193</v>
      </c>
      <c r="P27" s="6"/>
      <c r="Q27" s="6"/>
      <c r="R27" s="6"/>
      <c r="S27" s="6"/>
      <c r="T27" s="6"/>
      <c r="U27" s="6"/>
      <c r="V27" s="6"/>
      <c r="W27" s="6"/>
      <c r="X27" s="6"/>
      <c r="Y27" s="6"/>
      <c r="Z27" s="6"/>
    </row>
    <row r="28">
      <c r="A28" s="7" t="s">
        <v>49</v>
      </c>
      <c r="B28" s="4" t="str">
        <f t="shared" si="1"/>
        <v>1292</v>
      </c>
      <c r="C28" s="4" t="str">
        <f t="shared" si="20"/>
        <v>Sangam Formal</v>
      </c>
      <c r="D28" s="8">
        <f t="shared" si="21"/>
        <v>9450</v>
      </c>
      <c r="E28" s="4" t="str">
        <f t="shared" si="24"/>
        <v>Chaat and Chai</v>
      </c>
      <c r="F28" s="8">
        <f t="shared" si="25"/>
        <v>4310</v>
      </c>
      <c r="G28" s="8">
        <f t="shared" si="6"/>
        <v>13760</v>
      </c>
      <c r="H28" s="4" t="str">
        <f t="shared" si="7"/>
        <v>MATCH</v>
      </c>
      <c r="I28" s="8">
        <f t="shared" si="8"/>
        <v>3310</v>
      </c>
      <c r="J28" s="8">
        <f t="shared" si="9"/>
        <v>17070</v>
      </c>
      <c r="K28" s="4" t="str">
        <f t="shared" si="10"/>
        <v>MATCH</v>
      </c>
      <c r="L28" s="4" t="str">
        <f t="shared" si="11"/>
        <v>*Did not fund phone charges due to lack of description</v>
      </c>
      <c r="M28" s="9" t="str">
        <f t="shared" si="12"/>
        <v>guhan.iyer@rutgers.edu</v>
      </c>
      <c r="N28" s="4"/>
      <c r="O28" s="10" t="str">
        <f t="shared" si="13"/>
        <v>SABO #: 1292</v>
      </c>
      <c r="P28" s="6"/>
      <c r="Q28" s="6"/>
      <c r="R28" s="6"/>
      <c r="S28" s="6"/>
      <c r="T28" s="6"/>
      <c r="U28" s="6"/>
      <c r="V28" s="6"/>
      <c r="W28" s="6"/>
      <c r="X28" s="6"/>
      <c r="Y28" s="6"/>
      <c r="Z28" s="6"/>
    </row>
    <row r="29">
      <c r="A29" s="7" t="s">
        <v>50</v>
      </c>
      <c r="B29" s="4" t="str">
        <f t="shared" si="1"/>
        <v>1294</v>
      </c>
      <c r="C29" s="4" t="str">
        <f t="shared" si="20"/>
        <v>Cultural Beauty</v>
      </c>
      <c r="D29" s="8">
        <f t="shared" si="21"/>
        <v>1910</v>
      </c>
      <c r="E29" s="4" t="str">
        <f t="shared" si="24"/>
        <v>The Get Down</v>
      </c>
      <c r="F29" s="8">
        <f t="shared" si="25"/>
        <v>1460</v>
      </c>
      <c r="G29" s="8">
        <f t="shared" si="6"/>
        <v>3370</v>
      </c>
      <c r="H29" s="4" t="str">
        <f t="shared" si="7"/>
        <v>MATCH</v>
      </c>
      <c r="I29" s="8">
        <f t="shared" si="8"/>
        <v>460</v>
      </c>
      <c r="J29" s="8">
        <f t="shared" si="9"/>
        <v>3830</v>
      </c>
      <c r="K29" s="4" t="str">
        <f t="shared" si="10"/>
        <v>MATCH</v>
      </c>
      <c r="L29" s="4" t="str">
        <f t="shared" si="11"/>
        <v>*Food must be from a Rutgers approved vendor. Outdoor worker?</v>
      </c>
      <c r="M29" s="9" t="str">
        <f t="shared" si="12"/>
        <v>douglassdivas14@gmail.com</v>
      </c>
      <c r="N29" s="4"/>
      <c r="O29" s="10" t="str">
        <f t="shared" si="13"/>
        <v>SABO #: 1294</v>
      </c>
      <c r="P29" s="6"/>
      <c r="Q29" s="6"/>
      <c r="R29" s="6"/>
      <c r="S29" s="6"/>
      <c r="T29" s="6"/>
      <c r="U29" s="6"/>
      <c r="V29" s="6"/>
      <c r="W29" s="6"/>
      <c r="X29" s="6"/>
      <c r="Y29" s="6"/>
      <c r="Z29" s="6"/>
    </row>
    <row r="30">
      <c r="A30" s="13" t="s">
        <v>51</v>
      </c>
      <c r="B30" s="4" t="str">
        <f t="shared" si="1"/>
        <v>1306</v>
      </c>
      <c r="C30" s="4" t="str">
        <f t="shared" si="20"/>
        <v>Brown Bag Lunch Packing for Elijah's Promise</v>
      </c>
      <c r="D30" s="8">
        <f t="shared" si="21"/>
        <v>200</v>
      </c>
      <c r="E30" s="11" t="s">
        <v>52</v>
      </c>
      <c r="F30" s="12">
        <v>30.0</v>
      </c>
      <c r="G30" s="8">
        <f t="shared" si="6"/>
        <v>230</v>
      </c>
      <c r="H30" s="4" t="str">
        <f t="shared" si="7"/>
        <v>MATCH</v>
      </c>
      <c r="I30" s="8">
        <f t="shared" si="8"/>
        <v>0</v>
      </c>
      <c r="J30" s="8">
        <f t="shared" si="9"/>
        <v>230</v>
      </c>
      <c r="K30" s="4" t="str">
        <f t="shared" si="10"/>
        <v>MATCH</v>
      </c>
      <c r="L30" s="4" t="str">
        <f t="shared" si="11"/>
        <v/>
      </c>
      <c r="M30" s="9" t="str">
        <f t="shared" si="12"/>
        <v>rcr115@rutgers.edu</v>
      </c>
      <c r="N30" s="4"/>
      <c r="O30" s="10" t="str">
        <f t="shared" si="13"/>
        <v>SABO #: 1306</v>
      </c>
      <c r="P30" s="6"/>
      <c r="Q30" s="6"/>
      <c r="R30" s="6"/>
      <c r="S30" s="6"/>
      <c r="T30" s="6"/>
      <c r="U30" s="6"/>
      <c r="V30" s="6"/>
      <c r="W30" s="6"/>
      <c r="X30" s="6"/>
      <c r="Y30" s="6"/>
      <c r="Z30" s="6"/>
    </row>
    <row r="31">
      <c r="A31" s="7" t="s">
        <v>53</v>
      </c>
      <c r="B31" s="4" t="str">
        <f t="shared" si="1"/>
        <v>1412</v>
      </c>
      <c r="C31" s="11" t="s">
        <v>54</v>
      </c>
      <c r="D31" s="8">
        <f t="shared" si="21"/>
        <v>1500</v>
      </c>
      <c r="E31" s="4" t="str">
        <f t="shared" ref="E31:E32" si="26">switch(F31,INDIRECT(A31&amp;"!$E$20"),mid(INDIRECT(A31&amp;"!$A$2"),17,len(INDIRECT(A31&amp;"!$A$2"))),INDIRECT(A31&amp;"!$k$20"),mid(INDIRECT(A31&amp;"!$g$2"),17,len(INDIRECT(A31&amp;"!$g$2"))),indirect(A31&amp;"!$k$34"),mid(INDIRECT(A31&amp;"!$g$21"),22,len(INDIRECT(A31&amp;"!$g$21"))))</f>
        <v/>
      </c>
      <c r="F31" s="8">
        <f t="shared" ref="F31:F32" si="27">INDIRECT(A31&amp;"!$k$20")</f>
        <v>0</v>
      </c>
      <c r="G31" s="8">
        <f t="shared" si="6"/>
        <v>1500</v>
      </c>
      <c r="H31" s="4" t="str">
        <f t="shared" si="7"/>
        <v>MATCH</v>
      </c>
      <c r="I31" s="8">
        <f t="shared" si="8"/>
        <v>960</v>
      </c>
      <c r="J31" s="8">
        <f t="shared" si="9"/>
        <v>2460</v>
      </c>
      <c r="K31" s="4" t="str">
        <f t="shared" si="10"/>
        <v>MATCH</v>
      </c>
      <c r="L31" s="4" t="str">
        <f t="shared" si="11"/>
        <v/>
      </c>
      <c r="M31" s="9" t="str">
        <f t="shared" si="12"/>
        <v>evw19@rutgers.edu</v>
      </c>
      <c r="N31" s="4"/>
      <c r="O31" s="10" t="str">
        <f t="shared" si="13"/>
        <v>SABO #: 1412</v>
      </c>
      <c r="P31" s="6"/>
      <c r="Q31" s="6"/>
      <c r="R31" s="6"/>
      <c r="S31" s="6"/>
      <c r="T31" s="6"/>
      <c r="U31" s="6"/>
      <c r="V31" s="6"/>
      <c r="W31" s="6"/>
      <c r="X31" s="6"/>
      <c r="Y31" s="6"/>
      <c r="Z31" s="6"/>
    </row>
    <row r="32">
      <c r="A32" s="7" t="s">
        <v>55</v>
      </c>
      <c r="B32" s="4" t="str">
        <f t="shared" si="1"/>
        <v>1410</v>
      </c>
      <c r="C32" s="4" t="str">
        <f t="shared" ref="C32:C39" si="28">if(D32=indirect(A32&amp;"!$k$34"),mid(INDIRECT(A32&amp;"!$g$21"),23,len(INDIRECT(A32&amp;"!$g$21"))),mid(INDIRECT(A32&amp;"!$A$2"),17,len(INDIRECT(A32&amp;"!$A$2"))))</f>
        <v>APRU Fall Formal 2022</v>
      </c>
      <c r="D32" s="8">
        <f t="shared" si="21"/>
        <v>6158</v>
      </c>
      <c r="E32" s="4" t="str">
        <f t="shared" si="26"/>
        <v>APRU Underground Charity Event 2021</v>
      </c>
      <c r="F32" s="8">
        <f t="shared" si="27"/>
        <v>1412.27</v>
      </c>
      <c r="G32" s="8">
        <f t="shared" si="6"/>
        <v>7570.27</v>
      </c>
      <c r="H32" s="4" t="str">
        <f t="shared" si="7"/>
        <v>MATCH</v>
      </c>
      <c r="I32" s="8">
        <f t="shared" si="8"/>
        <v>1409.33</v>
      </c>
      <c r="J32" s="8">
        <f t="shared" si="9"/>
        <v>8979.6</v>
      </c>
      <c r="K32" s="4" t="str">
        <f t="shared" si="10"/>
        <v>MATCH</v>
      </c>
      <c r="L32" s="4" t="str">
        <f t="shared" si="11"/>
        <v>*We do not fund gift cards</v>
      </c>
      <c r="M32" s="9" t="str">
        <f t="shared" si="12"/>
        <v>fhv3@scarletmail.rutgers.edu</v>
      </c>
      <c r="N32" s="4"/>
      <c r="O32" s="10" t="str">
        <f t="shared" si="13"/>
        <v>SABO #: 1410</v>
      </c>
      <c r="P32" s="6"/>
      <c r="Q32" s="6"/>
      <c r="R32" s="6"/>
      <c r="S32" s="6"/>
      <c r="T32" s="6"/>
      <c r="U32" s="6"/>
      <c r="V32" s="6"/>
      <c r="W32" s="6"/>
      <c r="X32" s="6"/>
      <c r="Y32" s="6"/>
      <c r="Z32" s="6"/>
    </row>
    <row r="33">
      <c r="A33" s="7" t="s">
        <v>56</v>
      </c>
      <c r="B33" s="4" t="str">
        <f t="shared" si="1"/>
        <v>1592</v>
      </c>
      <c r="C33" s="4" t="str">
        <f t="shared" si="28"/>
        <v>Thanksgiving: a Day of Mourning</v>
      </c>
      <c r="D33" s="8">
        <f t="shared" si="21"/>
        <v>3170</v>
      </c>
      <c r="E33" s="11" t="s">
        <v>57</v>
      </c>
      <c r="F33" s="12">
        <v>959.0</v>
      </c>
      <c r="G33" s="8">
        <f t="shared" si="6"/>
        <v>4129</v>
      </c>
      <c r="H33" s="4" t="str">
        <f t="shared" si="7"/>
        <v>MATCH</v>
      </c>
      <c r="I33" s="8">
        <f t="shared" si="8"/>
        <v>685</v>
      </c>
      <c r="J33" s="8">
        <f t="shared" si="9"/>
        <v>4814</v>
      </c>
      <c r="K33" s="4" t="str">
        <f t="shared" si="10"/>
        <v>MATCH</v>
      </c>
      <c r="L33" s="4" t="str">
        <f t="shared" si="11"/>
        <v/>
      </c>
      <c r="M33" s="9" t="str">
        <f t="shared" si="12"/>
        <v>jvg51@scarletmail.rutgers.edu</v>
      </c>
      <c r="N33" s="4"/>
      <c r="O33" s="10" t="str">
        <f t="shared" si="13"/>
        <v>SABO #: 1592</v>
      </c>
      <c r="P33" s="6"/>
      <c r="Q33" s="6"/>
      <c r="R33" s="6"/>
      <c r="S33" s="6"/>
      <c r="T33" s="6"/>
      <c r="U33" s="6"/>
      <c r="V33" s="6"/>
      <c r="W33" s="6"/>
      <c r="X33" s="6"/>
      <c r="Y33" s="6"/>
      <c r="Z33" s="6"/>
    </row>
    <row r="34">
      <c r="A34" s="7" t="s">
        <v>58</v>
      </c>
      <c r="B34" s="4" t="str">
        <f t="shared" si="1"/>
        <v>1801</v>
      </c>
      <c r="C34" s="4" t="str">
        <f t="shared" si="28"/>
        <v>Day of the Dead</v>
      </c>
      <c r="D34" s="8">
        <f t="shared" si="21"/>
        <v>1115</v>
      </c>
      <c r="E34" s="4" t="str">
        <f t="shared" ref="E34:E36" si="29">switch(F34,INDIRECT(A34&amp;"!$E$20"),mid(INDIRECT(A34&amp;"!$A$2"),17,len(INDIRECT(A34&amp;"!$A$2"))),INDIRECT(A34&amp;"!$k$20"),mid(INDIRECT(A34&amp;"!$g$2"),17,len(INDIRECT(A34&amp;"!$g$2"))),indirect(A34&amp;"!$k$34"),mid(INDIRECT(A34&amp;"!$g$21"),22,len(INDIRECT(A34&amp;"!$g$21"))))</f>
        <v>MASA Que Mas Aplauda</v>
      </c>
      <c r="F34" s="8">
        <f t="shared" ref="F34:F39" si="30">INDIRECT(A34&amp;"!$k$20")</f>
        <v>1084</v>
      </c>
      <c r="G34" s="8">
        <f t="shared" si="6"/>
        <v>2199</v>
      </c>
      <c r="H34" s="4" t="str">
        <f t="shared" si="7"/>
        <v>MATCH</v>
      </c>
      <c r="I34" s="8">
        <f t="shared" si="8"/>
        <v>550</v>
      </c>
      <c r="J34" s="8">
        <f t="shared" si="9"/>
        <v>2749</v>
      </c>
      <c r="K34" s="4" t="str">
        <f t="shared" si="10"/>
        <v>MATCH</v>
      </c>
      <c r="L34" s="4" t="str">
        <f t="shared" si="11"/>
        <v/>
      </c>
      <c r="M34" s="9" t="str">
        <f t="shared" si="12"/>
        <v>af794@scarletmail.rutgers.edu</v>
      </c>
      <c r="N34" s="4"/>
      <c r="O34" s="10" t="str">
        <f t="shared" si="13"/>
        <v>SABO #: 1801</v>
      </c>
      <c r="P34" s="6"/>
      <c r="Q34" s="6"/>
      <c r="R34" s="6"/>
      <c r="S34" s="6"/>
      <c r="T34" s="6"/>
      <c r="U34" s="6"/>
      <c r="V34" s="6"/>
      <c r="W34" s="6"/>
      <c r="X34" s="6"/>
      <c r="Y34" s="6"/>
      <c r="Z34" s="6"/>
    </row>
    <row r="35">
      <c r="A35" s="7" t="s">
        <v>59</v>
      </c>
      <c r="B35" s="4" t="str">
        <f t="shared" si="1"/>
        <v>1944</v>
      </c>
      <c r="C35" s="4" t="str">
        <f t="shared" si="28"/>
        <v>HKSA Cha Cha Cha</v>
      </c>
      <c r="D35" s="8">
        <f t="shared" si="21"/>
        <v>6170</v>
      </c>
      <c r="E35" s="4" t="str">
        <f t="shared" si="29"/>
        <v>HKSA Mocktail Night</v>
      </c>
      <c r="F35" s="8">
        <f t="shared" si="30"/>
        <v>1020</v>
      </c>
      <c r="G35" s="8">
        <f t="shared" si="6"/>
        <v>7190</v>
      </c>
      <c r="H35" s="4" t="str">
        <f t="shared" si="7"/>
        <v>MATCH</v>
      </c>
      <c r="I35" s="8">
        <f t="shared" si="8"/>
        <v>2310</v>
      </c>
      <c r="J35" s="8">
        <f t="shared" si="9"/>
        <v>9500</v>
      </c>
      <c r="K35" s="4" t="str">
        <f t="shared" si="10"/>
        <v>MATCH</v>
      </c>
      <c r="L35" s="4" t="str">
        <f t="shared" si="11"/>
        <v>Trip was not funded as a maximum of 2 events can be funded. Appeal if you want to replace an event. $400 in storage costs for other were moved to rental and equipment costs.</v>
      </c>
      <c r="M35" s="9" t="str">
        <f t="shared" si="12"/>
        <v>yl1400@scarletmail.rutgers.edu</v>
      </c>
      <c r="N35" s="4"/>
      <c r="O35" s="10" t="str">
        <f t="shared" si="13"/>
        <v>SABO #: 1944</v>
      </c>
      <c r="P35" s="6"/>
      <c r="Q35" s="6"/>
      <c r="R35" s="6"/>
      <c r="S35" s="6"/>
      <c r="T35" s="6"/>
      <c r="U35" s="6"/>
      <c r="V35" s="6"/>
      <c r="W35" s="6"/>
      <c r="X35" s="6"/>
      <c r="Y35" s="6"/>
      <c r="Z35" s="6"/>
    </row>
    <row r="36">
      <c r="A36" s="7" t="s">
        <v>60</v>
      </c>
      <c r="B36" s="4" t="str">
        <f t="shared" si="1"/>
        <v>1972</v>
      </c>
      <c r="C36" s="4" t="str">
        <f t="shared" si="28"/>
        <v>Mentorship mixer</v>
      </c>
      <c r="D36" s="8">
        <f t="shared" si="21"/>
        <v>490</v>
      </c>
      <c r="E36" s="4" t="str">
        <f t="shared" si="29"/>
        <v>Community service food packing event</v>
      </c>
      <c r="F36" s="8">
        <f t="shared" si="30"/>
        <v>180</v>
      </c>
      <c r="G36" s="8">
        <f t="shared" si="6"/>
        <v>670</v>
      </c>
      <c r="H36" s="4" t="str">
        <f t="shared" si="7"/>
        <v>MATCH</v>
      </c>
      <c r="I36" s="8">
        <f t="shared" si="8"/>
        <v>1100</v>
      </c>
      <c r="J36" s="8">
        <f t="shared" si="9"/>
        <v>1770</v>
      </c>
      <c r="K36" s="4" t="str">
        <f t="shared" si="10"/>
        <v>MATCH</v>
      </c>
      <c r="L36" s="4" t="str">
        <f t="shared" si="11"/>
        <v/>
      </c>
      <c r="M36" s="9" t="str">
        <f t="shared" si="12"/>
        <v>alyanna.tam@rutgers.edu</v>
      </c>
      <c r="N36" s="4"/>
      <c r="O36" s="10" t="str">
        <f t="shared" si="13"/>
        <v>SABO #: 1972</v>
      </c>
      <c r="P36" s="6"/>
      <c r="Q36" s="6"/>
      <c r="R36" s="6"/>
      <c r="S36" s="6"/>
      <c r="T36" s="6"/>
      <c r="U36" s="6"/>
      <c r="V36" s="6"/>
      <c r="W36" s="6"/>
      <c r="X36" s="6"/>
      <c r="Y36" s="6"/>
      <c r="Z36" s="6"/>
    </row>
    <row r="37">
      <c r="A37" s="7" t="s">
        <v>61</v>
      </c>
      <c r="B37" s="4" t="str">
        <f t="shared" si="1"/>
        <v>1974</v>
      </c>
      <c r="C37" s="4" t="str">
        <f t="shared" si="28"/>
        <v/>
      </c>
      <c r="D37" s="8">
        <f t="shared" si="21"/>
        <v>0</v>
      </c>
      <c r="E37" s="4"/>
      <c r="F37" s="8">
        <f t="shared" si="30"/>
        <v>0</v>
      </c>
      <c r="G37" s="8">
        <f t="shared" si="6"/>
        <v>0</v>
      </c>
      <c r="H37" s="4" t="str">
        <f t="shared" si="7"/>
        <v>MATCH</v>
      </c>
      <c r="I37" s="8">
        <f t="shared" si="8"/>
        <v>0</v>
      </c>
      <c r="J37" s="8">
        <f t="shared" si="9"/>
        <v>0</v>
      </c>
      <c r="K37" s="4" t="str">
        <f t="shared" si="10"/>
        <v>MATCH</v>
      </c>
      <c r="L37" s="4" t="str">
        <f t="shared" si="11"/>
        <v/>
      </c>
      <c r="M37" s="9" t="str">
        <f t="shared" si="12"/>
        <v>ajm456@scarletmail.rutgers.edu</v>
      </c>
      <c r="N37" s="4"/>
      <c r="O37" s="10" t="str">
        <f t="shared" si="13"/>
        <v>SABO #: 1974</v>
      </c>
      <c r="P37" s="6"/>
      <c r="Q37" s="6"/>
      <c r="R37" s="6"/>
      <c r="S37" s="6"/>
      <c r="T37" s="6"/>
      <c r="U37" s="6"/>
      <c r="V37" s="6"/>
      <c r="W37" s="6"/>
      <c r="X37" s="6"/>
      <c r="Y37" s="6"/>
      <c r="Z37" s="6"/>
    </row>
    <row r="38">
      <c r="A38" s="13" t="s">
        <v>62</v>
      </c>
      <c r="B38" s="4" t="str">
        <f t="shared" si="1"/>
        <v>1995</v>
      </c>
      <c r="C38" s="4" t="str">
        <f t="shared" si="28"/>
        <v>Bienvenidos!</v>
      </c>
      <c r="D38" s="8">
        <f t="shared" si="21"/>
        <v>940</v>
      </c>
      <c r="E38" s="4" t="str">
        <f t="shared" ref="E38:E39" si="31">switch(F38,INDIRECT(A38&amp;"!$E$20"),mid(INDIRECT(A38&amp;"!$A$2"),17,len(INDIRECT(A38&amp;"!$A$2"))),INDIRECT(A38&amp;"!$k$20"),mid(INDIRECT(A38&amp;"!$g$2"),17,len(INDIRECT(A38&amp;"!$g$2"))),indirect(A38&amp;"!$k$34"),mid(INDIRECT(A38&amp;"!$g$21"),22,len(INDIRECT(A38&amp;"!$g$21"))))</f>
        <v>Dia de la Cancion Criolla</v>
      </c>
      <c r="F38" s="8">
        <f t="shared" si="30"/>
        <v>640</v>
      </c>
      <c r="G38" s="8">
        <f t="shared" si="6"/>
        <v>1580</v>
      </c>
      <c r="H38" s="4" t="str">
        <f t="shared" si="7"/>
        <v>MATCH</v>
      </c>
      <c r="I38" s="8">
        <f t="shared" si="8"/>
        <v>1210</v>
      </c>
      <c r="J38" s="8">
        <f t="shared" si="9"/>
        <v>2790</v>
      </c>
      <c r="K38" s="4" t="str">
        <f t="shared" si="10"/>
        <v>MATCH</v>
      </c>
      <c r="L38" s="4" t="str">
        <f t="shared" si="11"/>
        <v/>
      </c>
      <c r="M38" s="9" t="str">
        <f t="shared" si="12"/>
        <v>rutgerspasa@gmail.com</v>
      </c>
      <c r="N38" s="4"/>
      <c r="O38" s="10" t="str">
        <f t="shared" si="13"/>
        <v>SABO #: 1995</v>
      </c>
      <c r="P38" s="6"/>
      <c r="Q38" s="6"/>
      <c r="R38" s="6"/>
      <c r="S38" s="6"/>
      <c r="T38" s="6"/>
      <c r="U38" s="6"/>
      <c r="V38" s="6"/>
      <c r="W38" s="6"/>
      <c r="X38" s="6"/>
      <c r="Y38" s="6"/>
      <c r="Z38" s="6"/>
    </row>
    <row r="39">
      <c r="A39" s="7" t="s">
        <v>63</v>
      </c>
      <c r="B39" s="4" t="str">
        <f t="shared" si="1"/>
        <v>2003</v>
      </c>
      <c r="C39" s="4" t="str">
        <f t="shared" si="28"/>
        <v>Onam Formal</v>
      </c>
      <c r="D39" s="8">
        <f t="shared" si="21"/>
        <v>1680</v>
      </c>
      <c r="E39" s="4" t="str">
        <f t="shared" si="31"/>
        <v/>
      </c>
      <c r="F39" s="8">
        <f t="shared" si="30"/>
        <v>0</v>
      </c>
      <c r="G39" s="15">
        <f t="shared" si="6"/>
        <v>1680</v>
      </c>
      <c r="H39" s="4" t="str">
        <f t="shared" si="7"/>
        <v>MATCH</v>
      </c>
      <c r="I39" s="15">
        <f t="shared" si="8"/>
        <v>1260</v>
      </c>
      <c r="J39" s="16">
        <f t="shared" si="9"/>
        <v>2940</v>
      </c>
      <c r="K39" s="4" t="str">
        <f t="shared" si="10"/>
        <v>MATCH</v>
      </c>
      <c r="L39" s="4" t="str">
        <f t="shared" si="11"/>
        <v/>
      </c>
      <c r="M39" s="9" t="str">
        <f t="shared" si="12"/>
        <v>ss3595@scarletmail.rutgers.edu</v>
      </c>
      <c r="N39" s="4"/>
      <c r="O39" s="10" t="str">
        <f t="shared" si="13"/>
        <v>SABO #: 2003</v>
      </c>
      <c r="P39" s="6"/>
      <c r="Q39" s="6"/>
      <c r="R39" s="6"/>
      <c r="S39" s="6"/>
      <c r="T39" s="6"/>
      <c r="U39" s="6"/>
      <c r="V39" s="6"/>
      <c r="W39" s="6"/>
      <c r="X39" s="6"/>
      <c r="Y39" s="6"/>
      <c r="Z39" s="6"/>
    </row>
    <row r="40">
      <c r="A40" s="6"/>
      <c r="B40" s="6"/>
      <c r="C40" s="6"/>
      <c r="D40" s="6"/>
      <c r="E40" s="6"/>
      <c r="F40" s="6"/>
      <c r="G40" s="17">
        <f>SUM(G2:G39)</f>
        <v>192109.77</v>
      </c>
      <c r="H40" s="6"/>
      <c r="I40" s="17">
        <f t="shared" ref="I40:J40" si="32">SUM(I2:I39)</f>
        <v>50139.03</v>
      </c>
      <c r="J40" s="17">
        <f t="shared" si="32"/>
        <v>242248.8</v>
      </c>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64</v>
      </c>
      <c r="B1" s="19" t="s">
        <v>65</v>
      </c>
      <c r="C1" s="19" t="s">
        <v>66</v>
      </c>
      <c r="D1" s="19" t="s">
        <v>67</v>
      </c>
      <c r="E1" s="19" t="s">
        <v>68</v>
      </c>
      <c r="F1" s="19" t="s">
        <v>69</v>
      </c>
      <c r="G1" s="20" t="s">
        <v>70</v>
      </c>
      <c r="H1" s="21"/>
      <c r="I1" s="21"/>
      <c r="J1" s="21"/>
      <c r="K1" s="22" t="s">
        <v>71</v>
      </c>
      <c r="L1" s="23"/>
      <c r="M1" s="21"/>
      <c r="N1" s="24"/>
      <c r="O1" s="21"/>
      <c r="P1" s="21"/>
      <c r="Q1" s="21"/>
      <c r="R1" s="21"/>
      <c r="S1" s="21"/>
      <c r="T1" s="21"/>
      <c r="U1" s="21"/>
      <c r="V1" s="21"/>
      <c r="W1" s="21"/>
      <c r="X1" s="21"/>
      <c r="Y1" s="21"/>
      <c r="Z1" s="21"/>
    </row>
    <row r="2" ht="12.75" customHeight="1">
      <c r="A2" s="25" t="s">
        <v>72</v>
      </c>
      <c r="B2" s="26"/>
      <c r="C2" s="26"/>
      <c r="D2" s="26"/>
      <c r="E2" s="27"/>
      <c r="F2" s="27"/>
      <c r="G2" s="26" t="s">
        <v>73</v>
      </c>
      <c r="H2" s="28"/>
      <c r="I2" s="28"/>
      <c r="J2" s="28"/>
      <c r="K2" s="27"/>
      <c r="L2" s="29"/>
      <c r="M2" s="21"/>
      <c r="N2" s="21"/>
      <c r="O2" s="21"/>
      <c r="P2" s="21"/>
      <c r="Q2" s="21"/>
      <c r="R2" s="21"/>
      <c r="S2" s="21"/>
      <c r="T2" s="21"/>
      <c r="U2" s="21"/>
      <c r="V2" s="21"/>
      <c r="W2" s="21"/>
      <c r="X2" s="21"/>
      <c r="Y2" s="21"/>
      <c r="Z2" s="21"/>
    </row>
    <row r="3" ht="12.75" customHeight="1">
      <c r="A3" s="30" t="s">
        <v>74</v>
      </c>
      <c r="B3" s="31" t="s">
        <v>75</v>
      </c>
      <c r="C3" s="31" t="s">
        <v>76</v>
      </c>
      <c r="D3" s="31" t="s">
        <v>77</v>
      </c>
      <c r="E3" s="30" t="s">
        <v>78</v>
      </c>
      <c r="F3" s="32"/>
      <c r="G3" s="30" t="s">
        <v>79</v>
      </c>
      <c r="H3" s="31" t="s">
        <v>80</v>
      </c>
      <c r="I3" s="31" t="s">
        <v>81</v>
      </c>
      <c r="J3" s="31" t="s">
        <v>82</v>
      </c>
      <c r="K3" s="30" t="s">
        <v>78</v>
      </c>
      <c r="L3" s="32"/>
      <c r="M3" s="21"/>
      <c r="N3" s="21"/>
      <c r="O3" s="21"/>
      <c r="P3" s="21"/>
      <c r="Q3" s="21"/>
      <c r="R3" s="21"/>
      <c r="S3" s="21"/>
      <c r="T3" s="21"/>
      <c r="U3" s="21"/>
      <c r="V3" s="21"/>
      <c r="W3" s="21"/>
      <c r="X3" s="21"/>
      <c r="Y3" s="21"/>
      <c r="Z3" s="21"/>
    </row>
    <row r="4" ht="12.75" customHeight="1">
      <c r="A4" s="33" t="s">
        <v>83</v>
      </c>
      <c r="B4" s="30" t="s">
        <v>84</v>
      </c>
      <c r="C4" s="30" t="s">
        <v>85</v>
      </c>
      <c r="D4" s="30"/>
      <c r="E4" s="30" t="s">
        <v>86</v>
      </c>
      <c r="F4" s="34" t="s">
        <v>87</v>
      </c>
      <c r="G4" s="33" t="s">
        <v>88</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450.0</v>
      </c>
      <c r="C5" s="37" t="s">
        <v>90</v>
      </c>
      <c r="D5" s="38"/>
      <c r="E5" s="39">
        <v>240.0</v>
      </c>
      <c r="F5" s="40">
        <v>240.0</v>
      </c>
      <c r="G5" s="41" t="s">
        <v>89</v>
      </c>
      <c r="H5" s="42">
        <v>175.0</v>
      </c>
      <c r="I5" s="43" t="s">
        <v>91</v>
      </c>
      <c r="J5" s="41"/>
      <c r="K5" s="44">
        <v>175.0</v>
      </c>
      <c r="L5" s="45">
        <v>175.0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700.0</v>
      </c>
      <c r="C7" s="37" t="s">
        <v>94</v>
      </c>
      <c r="D7" s="38"/>
      <c r="E7" s="39">
        <v>560.0</v>
      </c>
      <c r="F7" s="40">
        <v>560.0</v>
      </c>
      <c r="G7" s="41" t="s">
        <v>93</v>
      </c>
      <c r="H7" s="42">
        <v>300.0</v>
      </c>
      <c r="I7" s="43" t="s">
        <v>95</v>
      </c>
      <c r="J7" s="41"/>
      <c r="K7" s="44">
        <v>300.0</v>
      </c>
      <c r="L7" s="45">
        <v>300.0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98</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4">
        <v>475.0</v>
      </c>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1150</v>
      </c>
      <c r="C20" s="57"/>
      <c r="D20" s="38"/>
      <c r="E20" s="57">
        <f t="shared" ref="E20:F20" si="1">SUM(E5,E6,E7,E8,E10,E11,E15,E17,E18)</f>
        <v>800</v>
      </c>
      <c r="F20" s="63">
        <f t="shared" si="1"/>
        <v>800</v>
      </c>
      <c r="G20" s="41" t="s">
        <v>110</v>
      </c>
      <c r="H20" s="50">
        <f>SUM(H5:H18)</f>
        <v>950</v>
      </c>
      <c r="I20" s="58"/>
      <c r="J20" s="41"/>
      <c r="K20" s="50">
        <f t="shared" ref="K20:L20" si="2">SUM(K5:K19)</f>
        <v>475</v>
      </c>
      <c r="L20" s="64">
        <f t="shared" si="2"/>
        <v>475</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480.0</v>
      </c>
      <c r="C24" s="78"/>
      <c r="D24" s="76"/>
      <c r="E24" s="77">
        <v>480.0</v>
      </c>
      <c r="F24" s="79">
        <v>480.0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85">
        <v>0.0</v>
      </c>
      <c r="C25" s="78"/>
      <c r="D25" s="76"/>
      <c r="E25" s="85">
        <v>0.0</v>
      </c>
      <c r="F25" s="86">
        <v>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85"/>
      <c r="C26" s="78"/>
      <c r="D26" s="76"/>
      <c r="E26" s="77">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450.0</v>
      </c>
      <c r="C27" s="78" t="s">
        <v>127</v>
      </c>
      <c r="D27" s="76"/>
      <c r="E27" s="87">
        <v>450.0</v>
      </c>
      <c r="F27" s="79">
        <v>450.0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v>0.0</v>
      </c>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7">
        <v>0.0</v>
      </c>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930</v>
      </c>
      <c r="C37" s="106"/>
      <c r="D37" s="76"/>
      <c r="E37" s="105">
        <f t="shared" ref="E37:F37" si="4">SUM(E24:E36)</f>
        <v>930</v>
      </c>
      <c r="F37" s="107">
        <f t="shared" si="4"/>
        <v>930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57"/>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1275</v>
      </c>
      <c r="F64" s="169">
        <f t="shared" si="9"/>
        <v>1275</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930</v>
      </c>
      <c r="F65" s="169">
        <f t="shared" si="10"/>
        <v>930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2205</v>
      </c>
      <c r="F66" s="169">
        <f t="shared" si="11"/>
        <v>2205</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186</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189</v>
      </c>
      <c r="B1" s="19" t="s">
        <v>190</v>
      </c>
      <c r="C1" s="19" t="s">
        <v>191</v>
      </c>
      <c r="D1" s="19" t="s">
        <v>192</v>
      </c>
      <c r="E1" s="19" t="s">
        <v>193</v>
      </c>
      <c r="F1" s="19" t="s">
        <v>69</v>
      </c>
      <c r="G1" s="20" t="s">
        <v>194</v>
      </c>
      <c r="H1" s="21"/>
      <c r="I1" s="21"/>
      <c r="J1" s="21"/>
      <c r="K1" s="22" t="s">
        <v>195</v>
      </c>
      <c r="L1" s="23"/>
      <c r="M1" s="21"/>
      <c r="N1" s="24"/>
      <c r="O1" s="21"/>
      <c r="P1" s="21"/>
      <c r="Q1" s="21"/>
      <c r="R1" s="21"/>
      <c r="S1" s="21"/>
      <c r="T1" s="21"/>
      <c r="U1" s="21"/>
      <c r="V1" s="21"/>
      <c r="W1" s="21"/>
      <c r="X1" s="21"/>
      <c r="Y1" s="21"/>
      <c r="Z1" s="21"/>
    </row>
    <row r="2" ht="12.75" customHeight="1">
      <c r="A2" s="25" t="s">
        <v>196</v>
      </c>
      <c r="B2" s="26"/>
      <c r="C2" s="26"/>
      <c r="D2" s="26"/>
      <c r="E2" s="27"/>
      <c r="F2" s="27"/>
      <c r="G2" s="26" t="s">
        <v>197</v>
      </c>
      <c r="H2" s="28"/>
      <c r="I2" s="28"/>
      <c r="J2" s="28"/>
      <c r="K2" s="27"/>
      <c r="L2" s="29"/>
      <c r="M2" s="21"/>
      <c r="N2" s="21"/>
      <c r="O2" s="21"/>
      <c r="P2" s="21"/>
      <c r="Q2" s="21"/>
      <c r="R2" s="21"/>
      <c r="S2" s="21"/>
      <c r="T2" s="21"/>
      <c r="U2" s="21"/>
      <c r="V2" s="21"/>
      <c r="W2" s="21"/>
      <c r="X2" s="21"/>
      <c r="Y2" s="21"/>
      <c r="Z2" s="21"/>
    </row>
    <row r="3" ht="12.75" customHeight="1">
      <c r="A3" s="30" t="s">
        <v>198</v>
      </c>
      <c r="B3" s="31" t="s">
        <v>199</v>
      </c>
      <c r="C3" s="31" t="s">
        <v>200</v>
      </c>
      <c r="D3" s="31" t="s">
        <v>201</v>
      </c>
      <c r="E3" s="30" t="s">
        <v>78</v>
      </c>
      <c r="F3" s="32"/>
      <c r="G3" s="30" t="s">
        <v>202</v>
      </c>
      <c r="H3" s="31" t="s">
        <v>203</v>
      </c>
      <c r="I3" s="31" t="s">
        <v>204</v>
      </c>
      <c r="J3" s="31" t="s">
        <v>205</v>
      </c>
      <c r="K3" s="30" t="s">
        <v>206</v>
      </c>
      <c r="L3" s="32"/>
      <c r="M3" s="21"/>
      <c r="N3" s="21"/>
      <c r="O3" s="21"/>
      <c r="P3" s="21"/>
      <c r="Q3" s="21"/>
      <c r="R3" s="21"/>
      <c r="S3" s="21"/>
      <c r="T3" s="21"/>
      <c r="U3" s="21"/>
      <c r="V3" s="21"/>
      <c r="W3" s="21"/>
      <c r="X3" s="21"/>
      <c r="Y3" s="21"/>
      <c r="Z3" s="21"/>
    </row>
    <row r="4" ht="12.75" customHeight="1">
      <c r="A4" s="33" t="s">
        <v>207</v>
      </c>
      <c r="B4" s="30" t="s">
        <v>84</v>
      </c>
      <c r="C4" s="30" t="s">
        <v>85</v>
      </c>
      <c r="D4" s="30"/>
      <c r="E4" s="30" t="s">
        <v>86</v>
      </c>
      <c r="F4" s="34" t="s">
        <v>87</v>
      </c>
      <c r="G4" s="33" t="s">
        <v>208</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2000.0</v>
      </c>
      <c r="C5" s="37" t="s">
        <v>209</v>
      </c>
      <c r="D5" s="38"/>
      <c r="E5" s="39">
        <v>730.0</v>
      </c>
      <c r="F5" s="40">
        <v>730.0</v>
      </c>
      <c r="G5" s="41" t="s">
        <v>89</v>
      </c>
      <c r="H5" s="42">
        <v>2000.0</v>
      </c>
      <c r="I5" s="43" t="s">
        <v>210</v>
      </c>
      <c r="J5" s="41"/>
      <c r="K5" s="44">
        <v>900.0</v>
      </c>
      <c r="L5" s="45">
        <v>900.0</v>
      </c>
      <c r="M5" s="21"/>
      <c r="N5" s="21"/>
      <c r="O5" s="21"/>
      <c r="P5" s="21"/>
      <c r="Q5" s="21"/>
      <c r="R5" s="21"/>
      <c r="S5" s="21"/>
      <c r="T5" s="21"/>
      <c r="U5" s="21"/>
      <c r="V5" s="21"/>
      <c r="W5" s="21"/>
      <c r="X5" s="21"/>
      <c r="Y5" s="21"/>
      <c r="Z5" s="21"/>
    </row>
    <row r="6" ht="12.75" customHeight="1">
      <c r="A6" s="35" t="s">
        <v>92</v>
      </c>
      <c r="B6" s="36">
        <v>0.0</v>
      </c>
      <c r="C6" s="37" t="s">
        <v>211</v>
      </c>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1000.0</v>
      </c>
      <c r="C7" s="37" t="s">
        <v>212</v>
      </c>
      <c r="D7" s="38"/>
      <c r="E7" s="39">
        <v>1000.0</v>
      </c>
      <c r="F7" s="40">
        <v>1000.0</v>
      </c>
      <c r="G7" s="41" t="s">
        <v>93</v>
      </c>
      <c r="H7" s="42">
        <v>300.0</v>
      </c>
      <c r="I7" s="43" t="s">
        <v>213</v>
      </c>
      <c r="J7" s="41"/>
      <c r="K7" s="44">
        <v>300.0</v>
      </c>
      <c r="L7" s="45">
        <v>300.0</v>
      </c>
      <c r="M7" s="21"/>
      <c r="N7" s="21"/>
      <c r="O7" s="21"/>
      <c r="P7" s="21"/>
      <c r="Q7" s="21"/>
      <c r="R7" s="21"/>
      <c r="S7" s="21"/>
      <c r="T7" s="21"/>
      <c r="U7" s="21"/>
      <c r="V7" s="21"/>
      <c r="W7" s="21"/>
      <c r="X7" s="21"/>
      <c r="Y7" s="21"/>
      <c r="Z7" s="21"/>
    </row>
    <row r="8" ht="12.75" customHeight="1">
      <c r="A8" s="35" t="s">
        <v>96</v>
      </c>
      <c r="B8" s="36">
        <v>100.0</v>
      </c>
      <c r="C8" s="37" t="s">
        <v>214</v>
      </c>
      <c r="D8" s="38"/>
      <c r="E8" s="39">
        <v>100.0</v>
      </c>
      <c r="F8" s="40">
        <v>100.0</v>
      </c>
      <c r="G8" s="41" t="s">
        <v>96</v>
      </c>
      <c r="H8" s="42">
        <v>500.0</v>
      </c>
      <c r="I8" s="43" t="s">
        <v>215</v>
      </c>
      <c r="J8" s="41"/>
      <c r="K8" s="44">
        <v>500.0</v>
      </c>
      <c r="L8" s="45">
        <v>500.0</v>
      </c>
      <c r="M8" s="21"/>
      <c r="N8" s="21"/>
      <c r="O8" s="21"/>
      <c r="P8" s="21"/>
      <c r="Q8" s="21"/>
      <c r="R8" s="21"/>
      <c r="S8" s="21"/>
      <c r="T8" s="21"/>
      <c r="U8" s="21"/>
      <c r="V8" s="21"/>
      <c r="W8" s="21"/>
      <c r="X8" s="21"/>
      <c r="Y8" s="21"/>
      <c r="Z8" s="21"/>
    </row>
    <row r="9" ht="12.75" customHeight="1">
      <c r="A9" s="38" t="s">
        <v>97</v>
      </c>
      <c r="B9" s="36">
        <v>1000.0</v>
      </c>
      <c r="C9" s="37" t="s">
        <v>216</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t="s">
        <v>218</v>
      </c>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1000.0</v>
      </c>
      <c r="F13" s="40">
        <v>1000.0</v>
      </c>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t="s">
        <v>108</v>
      </c>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t="s">
        <v>219</v>
      </c>
      <c r="I17" s="43">
        <v>10000.0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4100</v>
      </c>
      <c r="C20" s="57"/>
      <c r="D20" s="38"/>
      <c r="E20" s="57">
        <f>SUM(E5,E6,E7,E8,E10,E11,E13,E15,E17,E18)</f>
        <v>2830</v>
      </c>
      <c r="F20" s="179">
        <v>2830.0</v>
      </c>
      <c r="G20" s="41" t="s">
        <v>110</v>
      </c>
      <c r="H20" s="50">
        <f>SUM(H5:H18)</f>
        <v>2800</v>
      </c>
      <c r="I20" s="58"/>
      <c r="J20" s="41"/>
      <c r="K20" s="50">
        <f t="shared" ref="K20:L20" si="1">SUM(K5:K19)</f>
        <v>1700</v>
      </c>
      <c r="L20" s="64">
        <f t="shared" si="1"/>
        <v>1700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f>15000-sum(B25:B33)</f>
        <v>13400</v>
      </c>
      <c r="C24" s="78" t="s">
        <v>220</v>
      </c>
      <c r="D24" s="76"/>
      <c r="E24" s="77">
        <v>1800.0</v>
      </c>
      <c r="F24" s="79">
        <v>1800.0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300.0</v>
      </c>
      <c r="C25" s="78"/>
      <c r="D25" s="76"/>
      <c r="E25" s="77">
        <v>200.0</v>
      </c>
      <c r="F25" s="79">
        <v>200.0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85">
        <v>0.0</v>
      </c>
      <c r="C26" s="78"/>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0.0</v>
      </c>
      <c r="C27" s="78"/>
      <c r="D27" s="76"/>
      <c r="E27" s="88">
        <v>0.0</v>
      </c>
      <c r="F27" s="86">
        <v>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1000.0</v>
      </c>
      <c r="C28" s="78" t="s">
        <v>221</v>
      </c>
      <c r="D28" s="76"/>
      <c r="E28" s="87">
        <v>300.0</v>
      </c>
      <c r="F28" s="79">
        <v>300.0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300.0</v>
      </c>
      <c r="C30" s="78"/>
      <c r="D30" s="76"/>
      <c r="E30" s="77">
        <v>150.0</v>
      </c>
      <c r="F30" s="79">
        <v>150.0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77">
        <v>0.0</v>
      </c>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15000</v>
      </c>
      <c r="C37" s="106"/>
      <c r="D37" s="76"/>
      <c r="E37" s="105">
        <f t="shared" ref="E37:F37" si="3">SUM(E24:E36)</f>
        <v>2450</v>
      </c>
      <c r="F37" s="107">
        <f t="shared" si="3"/>
        <v>2450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57" t="s">
        <v>222</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4530</v>
      </c>
      <c r="F64" s="169">
        <f t="shared" si="8"/>
        <v>4530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2450</v>
      </c>
      <c r="F65" s="169">
        <f t="shared" si="9"/>
        <v>2450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6980</v>
      </c>
      <c r="F66" s="169">
        <f t="shared" si="10"/>
        <v>6980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186</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223</v>
      </c>
      <c r="B1" s="19" t="s">
        <v>224</v>
      </c>
      <c r="C1" s="19" t="s">
        <v>66</v>
      </c>
      <c r="D1" s="19" t="s">
        <v>225</v>
      </c>
      <c r="E1" s="19" t="s">
        <v>226</v>
      </c>
      <c r="F1" s="19" t="s">
        <v>227</v>
      </c>
      <c r="G1" s="20" t="s">
        <v>228</v>
      </c>
      <c r="H1" s="21"/>
      <c r="I1" s="21"/>
      <c r="J1" s="21"/>
      <c r="K1" s="22" t="s">
        <v>229</v>
      </c>
      <c r="L1" s="23"/>
      <c r="M1" s="21"/>
      <c r="N1" s="24"/>
      <c r="O1" s="21"/>
      <c r="P1" s="21"/>
      <c r="Q1" s="21"/>
      <c r="R1" s="21"/>
      <c r="S1" s="21"/>
      <c r="T1" s="21"/>
      <c r="U1" s="21"/>
      <c r="V1" s="21"/>
      <c r="W1" s="21"/>
      <c r="X1" s="21"/>
      <c r="Y1" s="21"/>
      <c r="Z1" s="21"/>
    </row>
    <row r="2" ht="12.75" customHeight="1">
      <c r="A2" s="25" t="s">
        <v>230</v>
      </c>
      <c r="B2" s="26"/>
      <c r="C2" s="26"/>
      <c r="D2" s="26"/>
      <c r="E2" s="27"/>
      <c r="F2" s="27"/>
      <c r="G2" s="26" t="s">
        <v>231</v>
      </c>
      <c r="H2" s="28"/>
      <c r="I2" s="28"/>
      <c r="J2" s="28"/>
      <c r="K2" s="27"/>
      <c r="L2" s="29"/>
      <c r="M2" s="21"/>
      <c r="N2" s="21"/>
      <c r="O2" s="21"/>
      <c r="P2" s="21"/>
      <c r="Q2" s="21"/>
      <c r="R2" s="21"/>
      <c r="S2" s="21"/>
      <c r="T2" s="21"/>
      <c r="U2" s="21"/>
      <c r="V2" s="21"/>
      <c r="W2" s="21"/>
      <c r="X2" s="21"/>
      <c r="Y2" s="21"/>
      <c r="Z2" s="21"/>
    </row>
    <row r="3" ht="12.75" customHeight="1">
      <c r="A3" s="30" t="s">
        <v>232</v>
      </c>
      <c r="B3" s="31" t="s">
        <v>233</v>
      </c>
      <c r="C3" s="31" t="s">
        <v>234</v>
      </c>
      <c r="D3" s="31" t="s">
        <v>235</v>
      </c>
      <c r="E3" s="30" t="s">
        <v>78</v>
      </c>
      <c r="F3" s="32"/>
      <c r="G3" s="30" t="s">
        <v>236</v>
      </c>
      <c r="H3" s="31" t="s">
        <v>237</v>
      </c>
      <c r="I3" s="31" t="s">
        <v>238</v>
      </c>
      <c r="J3" s="31" t="s">
        <v>239</v>
      </c>
      <c r="K3" s="30" t="s">
        <v>78</v>
      </c>
      <c r="L3" s="32"/>
      <c r="M3" s="21"/>
      <c r="N3" s="21"/>
      <c r="O3" s="21"/>
      <c r="P3" s="21"/>
      <c r="Q3" s="21"/>
      <c r="R3" s="21"/>
      <c r="S3" s="21"/>
      <c r="T3" s="21"/>
      <c r="U3" s="21"/>
      <c r="V3" s="21"/>
      <c r="W3" s="21"/>
      <c r="X3" s="21"/>
      <c r="Y3" s="21"/>
      <c r="Z3" s="21"/>
    </row>
    <row r="4" ht="12.75" customHeight="1">
      <c r="A4" s="33" t="s">
        <v>240</v>
      </c>
      <c r="B4" s="30" t="s">
        <v>84</v>
      </c>
      <c r="C4" s="30" t="s">
        <v>85</v>
      </c>
      <c r="D4" s="30"/>
      <c r="E4" s="30" t="s">
        <v>86</v>
      </c>
      <c r="F4" s="34" t="s">
        <v>87</v>
      </c>
      <c r="G4" s="33" t="s">
        <v>241</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150.0</v>
      </c>
      <c r="C5" s="37" t="s">
        <v>242</v>
      </c>
      <c r="D5" s="38"/>
      <c r="E5" s="39">
        <v>150.0</v>
      </c>
      <c r="F5" s="40">
        <v>150.0</v>
      </c>
      <c r="G5" s="41" t="s">
        <v>89</v>
      </c>
      <c r="H5" s="42">
        <v>300.0</v>
      </c>
      <c r="I5" s="43" t="s">
        <v>243</v>
      </c>
      <c r="J5" s="41"/>
      <c r="K5" s="44">
        <v>240.0</v>
      </c>
      <c r="L5" s="45">
        <v>240.0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415.65</v>
      </c>
      <c r="C7" s="37" t="s">
        <v>244</v>
      </c>
      <c r="D7" s="38"/>
      <c r="E7" s="39">
        <v>415.65</v>
      </c>
      <c r="F7" s="40">
        <v>415.65</v>
      </c>
      <c r="G7" s="41" t="s">
        <v>93</v>
      </c>
      <c r="H7" s="42">
        <v>160.0</v>
      </c>
      <c r="I7" s="43" t="s">
        <v>245</v>
      </c>
      <c r="J7" s="41"/>
      <c r="K7" s="44">
        <v>160.0</v>
      </c>
      <c r="L7" s="45">
        <v>160.0</v>
      </c>
      <c r="M7" s="21"/>
      <c r="N7" s="21"/>
      <c r="O7" s="21"/>
      <c r="P7" s="21"/>
      <c r="Q7" s="21"/>
      <c r="R7" s="21"/>
      <c r="S7" s="21"/>
      <c r="T7" s="21"/>
      <c r="U7" s="21"/>
      <c r="V7" s="21"/>
      <c r="W7" s="21"/>
      <c r="X7" s="21"/>
      <c r="Y7" s="21"/>
      <c r="Z7" s="21"/>
    </row>
    <row r="8" ht="12.75" customHeight="1">
      <c r="A8" s="35" t="s">
        <v>96</v>
      </c>
      <c r="B8" s="36">
        <v>35.74</v>
      </c>
      <c r="C8" s="37" t="s">
        <v>246</v>
      </c>
      <c r="D8" s="38"/>
      <c r="E8" s="39">
        <v>35.74</v>
      </c>
      <c r="F8" s="40">
        <v>35.74</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300.0</v>
      </c>
      <c r="C9" s="37" t="s">
        <v>247</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300.0</v>
      </c>
      <c r="F13" s="40">
        <v>300.0</v>
      </c>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901.39</v>
      </c>
      <c r="C20" s="57"/>
      <c r="D20" s="38"/>
      <c r="E20" s="57">
        <f>SUM(E5,E6,E7,E8,E10,E11,E13,E15,E17,E18)</f>
        <v>901.39</v>
      </c>
      <c r="F20" s="179">
        <v>901.39</v>
      </c>
      <c r="G20" s="41" t="s">
        <v>110</v>
      </c>
      <c r="H20" s="50">
        <f>SUM(H5:H18)</f>
        <v>460</v>
      </c>
      <c r="I20" s="58"/>
      <c r="J20" s="41"/>
      <c r="K20" s="50">
        <f t="shared" ref="K20:L20" si="1">SUM(K5:K19)</f>
        <v>400</v>
      </c>
      <c r="L20" s="64">
        <f t="shared" si="1"/>
        <v>400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550.0</v>
      </c>
      <c r="C24" s="78" t="s">
        <v>248</v>
      </c>
      <c r="D24" s="76"/>
      <c r="E24" s="77">
        <v>550.0</v>
      </c>
      <c r="F24" s="79">
        <v>550.0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100.0</v>
      </c>
      <c r="C25" s="78" t="s">
        <v>249</v>
      </c>
      <c r="D25" s="76"/>
      <c r="E25" s="77">
        <v>100.0</v>
      </c>
      <c r="F25" s="79">
        <v>100.0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350.0</v>
      </c>
      <c r="C26" s="78" t="s">
        <v>250</v>
      </c>
      <c r="D26" s="76"/>
      <c r="E26" s="77">
        <v>350.0</v>
      </c>
      <c r="F26" s="79">
        <v>350.0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250.0</v>
      </c>
      <c r="C27" s="78" t="s">
        <v>251</v>
      </c>
      <c r="D27" s="76"/>
      <c r="E27" s="87">
        <v>250.0</v>
      </c>
      <c r="F27" s="79">
        <v>250.0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200.0</v>
      </c>
      <c r="C28" s="78" t="s">
        <v>252</v>
      </c>
      <c r="D28" s="76"/>
      <c r="E28" s="87">
        <v>200.0</v>
      </c>
      <c r="F28" s="79">
        <v>200.0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168.0</v>
      </c>
      <c r="C30" s="78" t="s">
        <v>253</v>
      </c>
      <c r="D30" s="76"/>
      <c r="E30" s="77">
        <v>150.0</v>
      </c>
      <c r="F30" s="79">
        <v>150.0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77">
        <v>0.0</v>
      </c>
      <c r="C35" s="78" t="s">
        <v>254</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1618</v>
      </c>
      <c r="C37" s="106"/>
      <c r="D37" s="76"/>
      <c r="E37" s="105">
        <f t="shared" ref="E37:F37" si="3">SUM(E24:E36)</f>
        <v>1600</v>
      </c>
      <c r="F37" s="107">
        <f t="shared" si="3"/>
        <v>1600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57" t="s">
        <v>255</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1301.39</v>
      </c>
      <c r="F64" s="169">
        <f t="shared" si="8"/>
        <v>1301.39</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1600</v>
      </c>
      <c r="F65" s="169">
        <f t="shared" si="9"/>
        <v>1600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2901.39</v>
      </c>
      <c r="F66" s="169">
        <f t="shared" si="10"/>
        <v>2901.39</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186</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256</v>
      </c>
      <c r="B1" s="19" t="s">
        <v>257</v>
      </c>
      <c r="C1" s="19" t="s">
        <v>66</v>
      </c>
      <c r="D1" s="19" t="s">
        <v>258</v>
      </c>
      <c r="E1" s="19" t="s">
        <v>226</v>
      </c>
      <c r="F1" s="19" t="s">
        <v>69</v>
      </c>
      <c r="G1" s="20" t="s">
        <v>259</v>
      </c>
      <c r="H1" s="21"/>
      <c r="I1" s="21"/>
      <c r="J1" s="21"/>
      <c r="K1" s="22" t="s">
        <v>260</v>
      </c>
      <c r="L1" s="23"/>
      <c r="M1" s="21"/>
      <c r="N1" s="24"/>
      <c r="O1" s="21"/>
      <c r="P1" s="21"/>
      <c r="Q1" s="21"/>
      <c r="R1" s="21"/>
      <c r="S1" s="21"/>
      <c r="T1" s="21"/>
      <c r="U1" s="21"/>
      <c r="V1" s="21"/>
      <c r="W1" s="21"/>
      <c r="X1" s="21"/>
      <c r="Y1" s="21"/>
      <c r="Z1" s="21"/>
    </row>
    <row r="2" ht="12.75" customHeight="1">
      <c r="A2" s="25" t="s">
        <v>261</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263</v>
      </c>
      <c r="B3" s="31" t="s">
        <v>264</v>
      </c>
      <c r="C3" s="31" t="s">
        <v>200</v>
      </c>
      <c r="D3" s="31" t="s">
        <v>265</v>
      </c>
      <c r="E3" s="30" t="s">
        <v>266</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33" t="s">
        <v>269</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1769.0</v>
      </c>
      <c r="C5" s="37" t="s">
        <v>271</v>
      </c>
      <c r="D5" s="38"/>
      <c r="E5" s="39">
        <v>730.0</v>
      </c>
      <c r="F5" s="40">
        <v>730.0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850.89</v>
      </c>
      <c r="C7" s="37" t="s">
        <v>272</v>
      </c>
      <c r="D7" s="38"/>
      <c r="E7" s="39">
        <v>850.89</v>
      </c>
      <c r="F7" s="40">
        <v>850.89</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500.98</v>
      </c>
      <c r="C8" s="37" t="s">
        <v>273</v>
      </c>
      <c r="D8" s="38"/>
      <c r="E8" s="39">
        <v>450.0</v>
      </c>
      <c r="F8" s="40">
        <v>450.0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1750.0</v>
      </c>
      <c r="C9" s="37" t="s">
        <v>274</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1750.0</v>
      </c>
      <c r="F13" s="40">
        <v>1750.0</v>
      </c>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4870.87</v>
      </c>
      <c r="C20" s="57"/>
      <c r="D20" s="38"/>
      <c r="E20" s="57">
        <f>SUM(E5,E6,E7,E8,E10,E11,E13,E15,E17,E18)</f>
        <v>3780.89</v>
      </c>
      <c r="F20" s="179">
        <v>3780.89</v>
      </c>
      <c r="G20" s="41" t="s">
        <v>110</v>
      </c>
      <c r="H20" s="50">
        <f>SUM(H5:H18)</f>
        <v>0</v>
      </c>
      <c r="I20" s="58"/>
      <c r="J20" s="41"/>
      <c r="K20" s="50">
        <f t="shared" ref="K20:L20" si="1">SUM(K5:K19)</f>
        <v>0</v>
      </c>
      <c r="L20" s="64">
        <f t="shared" si="1"/>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v>5.0</v>
      </c>
      <c r="I21" s="66"/>
      <c r="J21" s="28" t="s">
        <v>275</v>
      </c>
      <c r="K21" s="28" t="s">
        <v>114</v>
      </c>
      <c r="L21" s="69" t="s">
        <v>276</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277</v>
      </c>
      <c r="I22" s="73"/>
      <c r="J22" s="30"/>
      <c r="K22" s="30" t="s">
        <v>278</v>
      </c>
      <c r="L22" s="34" t="s">
        <v>279</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750.0</v>
      </c>
      <c r="C24" s="78" t="s">
        <v>280</v>
      </c>
      <c r="D24" s="76"/>
      <c r="E24" s="77">
        <v>750.0</v>
      </c>
      <c r="F24" s="79">
        <v>750.0</v>
      </c>
      <c r="G24" s="80" t="s">
        <v>121</v>
      </c>
      <c r="H24" s="81" t="s">
        <v>281</v>
      </c>
      <c r="I24" s="82">
        <v>1022.22</v>
      </c>
      <c r="J24" s="83"/>
      <c r="K24" s="181">
        <v>1022.22</v>
      </c>
      <c r="L24" s="182">
        <v>1022.22</v>
      </c>
      <c r="M24" s="21"/>
      <c r="N24" s="21"/>
      <c r="O24" s="21"/>
      <c r="P24" s="21"/>
      <c r="Q24" s="21"/>
      <c r="R24" s="21"/>
      <c r="S24" s="21"/>
      <c r="T24" s="21"/>
      <c r="U24" s="21"/>
      <c r="V24" s="21"/>
      <c r="W24" s="21"/>
      <c r="X24" s="21"/>
      <c r="Y24" s="21"/>
      <c r="Z24" s="21"/>
    </row>
    <row r="25" ht="12.75" customHeight="1">
      <c r="A25" s="76" t="s">
        <v>122</v>
      </c>
      <c r="B25" s="77">
        <v>560.0</v>
      </c>
      <c r="C25" s="78" t="s">
        <v>282</v>
      </c>
      <c r="D25" s="76"/>
      <c r="E25" s="77">
        <v>200.0</v>
      </c>
      <c r="F25" s="79">
        <v>200.0</v>
      </c>
      <c r="G25" s="80" t="s">
        <v>123</v>
      </c>
      <c r="H25" s="81" t="s">
        <v>283</v>
      </c>
      <c r="I25" s="82">
        <v>2598.0</v>
      </c>
      <c r="J25" s="83"/>
      <c r="K25" s="181">
        <v>420.0</v>
      </c>
      <c r="L25" s="182">
        <v>420.0</v>
      </c>
      <c r="M25" s="21"/>
      <c r="N25" s="21"/>
      <c r="O25" s="21"/>
      <c r="P25" s="21"/>
      <c r="Q25" s="21"/>
      <c r="R25" s="21"/>
      <c r="S25" s="21"/>
      <c r="T25" s="21"/>
      <c r="U25" s="21"/>
      <c r="V25" s="21"/>
      <c r="W25" s="21"/>
      <c r="X25" s="21"/>
      <c r="Y25" s="21"/>
      <c r="Z25" s="21"/>
    </row>
    <row r="26" ht="12.75" customHeight="1">
      <c r="A26" s="76" t="s">
        <v>124</v>
      </c>
      <c r="B26" s="77">
        <v>470.0</v>
      </c>
      <c r="C26" s="78" t="s">
        <v>284</v>
      </c>
      <c r="D26" s="76"/>
      <c r="E26" s="77">
        <v>400.0</v>
      </c>
      <c r="F26" s="79">
        <v>400.0</v>
      </c>
      <c r="G26" s="80" t="s">
        <v>125</v>
      </c>
      <c r="H26" s="81" t="s">
        <v>285</v>
      </c>
      <c r="I26" s="82">
        <v>550.0</v>
      </c>
      <c r="J26" s="83"/>
      <c r="K26" s="181">
        <v>550.0</v>
      </c>
      <c r="L26" s="182">
        <v>550.0</v>
      </c>
      <c r="M26" s="21"/>
      <c r="N26" s="21"/>
      <c r="O26" s="21"/>
      <c r="P26" s="21"/>
      <c r="Q26" s="21"/>
      <c r="R26" s="21"/>
      <c r="S26" s="21"/>
      <c r="T26" s="21"/>
      <c r="U26" s="21"/>
      <c r="V26" s="21"/>
      <c r="W26" s="21"/>
      <c r="X26" s="21"/>
      <c r="Y26" s="21"/>
      <c r="Z26" s="21"/>
    </row>
    <row r="27" ht="12.75" customHeight="1">
      <c r="A27" s="76" t="s">
        <v>126</v>
      </c>
      <c r="B27" s="87">
        <v>350.0</v>
      </c>
      <c r="C27" s="78" t="s">
        <v>286</v>
      </c>
      <c r="D27" s="76"/>
      <c r="E27" s="87">
        <v>350.0</v>
      </c>
      <c r="F27" s="79">
        <v>350.0</v>
      </c>
      <c r="G27" s="83" t="s">
        <v>128</v>
      </c>
      <c r="H27" s="81" t="s">
        <v>287</v>
      </c>
      <c r="I27" s="82">
        <v>0.0</v>
      </c>
      <c r="J27" s="83"/>
      <c r="K27" s="81">
        <v>0.0</v>
      </c>
      <c r="L27" s="84">
        <v>0.0</v>
      </c>
      <c r="M27" s="21"/>
      <c r="N27" s="21"/>
      <c r="O27" s="21"/>
      <c r="P27" s="21"/>
      <c r="Q27" s="21"/>
      <c r="R27" s="21"/>
      <c r="S27" s="21"/>
      <c r="T27" s="21"/>
      <c r="U27" s="21"/>
      <c r="V27" s="21"/>
      <c r="W27" s="21"/>
      <c r="X27" s="21"/>
      <c r="Y27" s="21"/>
      <c r="Z27" s="21"/>
    </row>
    <row r="28" ht="12.75" customHeight="1">
      <c r="A28" s="76" t="s">
        <v>129</v>
      </c>
      <c r="B28" s="87">
        <v>450.0</v>
      </c>
      <c r="C28" s="78" t="s">
        <v>288</v>
      </c>
      <c r="D28" s="76"/>
      <c r="E28" s="87">
        <v>300.0</v>
      </c>
      <c r="F28" s="79">
        <v>300.0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289</v>
      </c>
      <c r="H29" s="91"/>
      <c r="I29" s="96" t="s">
        <v>99</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1992.22</v>
      </c>
      <c r="L34" s="103">
        <f t="shared" si="2"/>
        <v>1992.22</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2580</v>
      </c>
      <c r="C37" s="106"/>
      <c r="D37" s="76"/>
      <c r="E37" s="105">
        <f t="shared" ref="E37:F37" si="3">SUM(E24:E36)</f>
        <v>2000</v>
      </c>
      <c r="F37" s="107">
        <f t="shared" si="3"/>
        <v>2000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5773.11</v>
      </c>
      <c r="F64" s="169">
        <f t="shared" si="8"/>
        <v>5773.11</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2000</v>
      </c>
      <c r="F65" s="169">
        <f t="shared" si="9"/>
        <v>2000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7773.11</v>
      </c>
      <c r="F66" s="169">
        <f t="shared" si="10"/>
        <v>7773.11</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186</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4" t="s">
        <v>290</v>
      </c>
      <c r="B1" s="19" t="s">
        <v>291</v>
      </c>
      <c r="C1" s="19" t="s">
        <v>292</v>
      </c>
      <c r="D1" s="19" t="s">
        <v>293</v>
      </c>
      <c r="E1" s="19" t="s">
        <v>193</v>
      </c>
      <c r="F1" s="19" t="s">
        <v>227</v>
      </c>
      <c r="G1" s="20" t="s">
        <v>294</v>
      </c>
      <c r="H1" s="21"/>
      <c r="I1" s="21"/>
      <c r="J1" s="21"/>
      <c r="K1" s="22" t="s">
        <v>295</v>
      </c>
      <c r="L1" s="23"/>
      <c r="M1" s="21"/>
      <c r="N1" s="24"/>
      <c r="O1" s="21"/>
      <c r="P1" s="21"/>
      <c r="Q1" s="21"/>
      <c r="R1" s="21"/>
      <c r="S1" s="21"/>
      <c r="T1" s="21"/>
      <c r="U1" s="21"/>
      <c r="V1" s="21"/>
      <c r="W1" s="21"/>
      <c r="X1" s="21"/>
      <c r="Y1" s="21"/>
      <c r="Z1" s="21"/>
    </row>
    <row r="2" ht="12.75" customHeight="1">
      <c r="A2" s="25" t="s">
        <v>296</v>
      </c>
      <c r="B2" s="26"/>
      <c r="C2" s="26"/>
      <c r="D2" s="26"/>
      <c r="E2" s="27"/>
      <c r="F2" s="27"/>
      <c r="G2" s="26" t="s">
        <v>297</v>
      </c>
      <c r="H2" s="28"/>
      <c r="I2" s="28"/>
      <c r="J2" s="28"/>
      <c r="K2" s="27"/>
      <c r="L2" s="29"/>
      <c r="M2" s="21"/>
      <c r="N2" s="21"/>
      <c r="O2" s="21"/>
      <c r="P2" s="21"/>
      <c r="Q2" s="21"/>
      <c r="R2" s="21"/>
      <c r="S2" s="21"/>
      <c r="T2" s="21"/>
      <c r="U2" s="21"/>
      <c r="V2" s="21"/>
      <c r="W2" s="21"/>
      <c r="X2" s="21"/>
      <c r="Y2" s="21"/>
      <c r="Z2" s="21"/>
    </row>
    <row r="3" ht="12.75" customHeight="1">
      <c r="A3" s="30" t="s">
        <v>298</v>
      </c>
      <c r="B3" s="31" t="s">
        <v>299</v>
      </c>
      <c r="C3" s="31" t="s">
        <v>300</v>
      </c>
      <c r="D3" s="31" t="s">
        <v>301</v>
      </c>
      <c r="E3" s="30" t="s">
        <v>302</v>
      </c>
      <c r="F3" s="32"/>
      <c r="G3" s="30" t="s">
        <v>303</v>
      </c>
      <c r="H3" s="31" t="s">
        <v>304</v>
      </c>
      <c r="I3" s="31" t="s">
        <v>300</v>
      </c>
      <c r="J3" s="31" t="s">
        <v>305</v>
      </c>
      <c r="K3" s="30" t="s">
        <v>306</v>
      </c>
      <c r="L3" s="32"/>
      <c r="M3" s="21"/>
      <c r="N3" s="21"/>
      <c r="O3" s="21"/>
      <c r="P3" s="21"/>
      <c r="Q3" s="21"/>
      <c r="R3" s="21"/>
      <c r="S3" s="21"/>
      <c r="T3" s="21"/>
      <c r="U3" s="21"/>
      <c r="V3" s="21"/>
      <c r="W3" s="21"/>
      <c r="X3" s="21"/>
      <c r="Y3" s="21"/>
      <c r="Z3" s="21"/>
    </row>
    <row r="4" ht="12.75" customHeight="1">
      <c r="A4" s="33" t="s">
        <v>307</v>
      </c>
      <c r="B4" s="30" t="s">
        <v>84</v>
      </c>
      <c r="C4" s="30" t="s">
        <v>85</v>
      </c>
      <c r="D4" s="30"/>
      <c r="E4" s="30" t="s">
        <v>86</v>
      </c>
      <c r="F4" s="34" t="s">
        <v>87</v>
      </c>
      <c r="G4" s="33" t="s">
        <v>308</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1000.0</v>
      </c>
      <c r="C5" s="37" t="s">
        <v>309</v>
      </c>
      <c r="D5" s="38"/>
      <c r="E5" s="39">
        <v>570.0</v>
      </c>
      <c r="F5" s="40">
        <v>570.0</v>
      </c>
      <c r="G5" s="41" t="s">
        <v>89</v>
      </c>
      <c r="H5" s="42">
        <v>500.0</v>
      </c>
      <c r="I5" s="43" t="s">
        <v>310</v>
      </c>
      <c r="J5" s="41"/>
      <c r="K5" s="44">
        <v>500.0</v>
      </c>
      <c r="L5" s="45">
        <v>500.0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2000.0</v>
      </c>
      <c r="C7" s="37" t="s">
        <v>311</v>
      </c>
      <c r="D7" s="38"/>
      <c r="E7" s="39">
        <v>1280.0</v>
      </c>
      <c r="F7" s="40">
        <v>1280.0</v>
      </c>
      <c r="G7" s="41" t="s">
        <v>93</v>
      </c>
      <c r="H7" s="42">
        <v>700.0</v>
      </c>
      <c r="I7" s="43" t="s">
        <v>312</v>
      </c>
      <c r="J7" s="41"/>
      <c r="K7" s="44">
        <v>700.0</v>
      </c>
      <c r="L7" s="45">
        <v>700.0</v>
      </c>
      <c r="M7" s="21"/>
      <c r="N7" s="21"/>
      <c r="O7" s="21"/>
      <c r="P7" s="21"/>
      <c r="Q7" s="21"/>
      <c r="R7" s="21"/>
      <c r="S7" s="21"/>
      <c r="T7" s="21"/>
      <c r="U7" s="21"/>
      <c r="V7" s="21"/>
      <c r="W7" s="21"/>
      <c r="X7" s="21"/>
      <c r="Y7" s="21"/>
      <c r="Z7" s="21"/>
    </row>
    <row r="8" ht="12.75" customHeight="1">
      <c r="A8" s="35" t="s">
        <v>96</v>
      </c>
      <c r="B8" s="36">
        <v>400.0</v>
      </c>
      <c r="C8" s="37" t="s">
        <v>313</v>
      </c>
      <c r="D8" s="38"/>
      <c r="E8" s="39">
        <v>360.0</v>
      </c>
      <c r="F8" s="40">
        <v>360.0</v>
      </c>
      <c r="G8" s="41" t="s">
        <v>96</v>
      </c>
      <c r="H8" s="42">
        <v>300.0</v>
      </c>
      <c r="I8" s="43" t="s">
        <v>314</v>
      </c>
      <c r="J8" s="41"/>
      <c r="K8" s="44">
        <v>300.0</v>
      </c>
      <c r="L8" s="45">
        <v>300.0</v>
      </c>
      <c r="M8" s="21"/>
      <c r="N8" s="21"/>
      <c r="O8" s="21"/>
      <c r="P8" s="21"/>
      <c r="Q8" s="21"/>
      <c r="R8" s="21"/>
      <c r="S8" s="21"/>
      <c r="T8" s="21"/>
      <c r="U8" s="21"/>
      <c r="V8" s="21"/>
      <c r="W8" s="21"/>
      <c r="X8" s="21"/>
      <c r="Y8" s="21"/>
      <c r="Z8" s="21"/>
    </row>
    <row r="9" ht="12.75" customHeight="1">
      <c r="A9" s="38" t="s">
        <v>97</v>
      </c>
      <c r="B9" s="36">
        <v>5000.0</v>
      </c>
      <c r="C9" s="37" t="s">
        <v>315</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316</v>
      </c>
      <c r="C14" s="37"/>
      <c r="D14" s="38"/>
      <c r="E14" s="39">
        <v>3890.0</v>
      </c>
      <c r="F14" s="40">
        <v>3890.0</v>
      </c>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v>1500.0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8400</v>
      </c>
      <c r="C20" s="57"/>
      <c r="D20" s="38"/>
      <c r="E20" s="57">
        <f>SUM(E5,E6,E7,E8,E10,E11,E14,E15,E17,E18)</f>
        <v>6100</v>
      </c>
      <c r="F20" s="179">
        <v>6100.0</v>
      </c>
      <c r="G20" s="41" t="s">
        <v>110</v>
      </c>
      <c r="H20" s="50">
        <f>SUM(H5:H18)</f>
        <v>1500</v>
      </c>
      <c r="I20" s="58"/>
      <c r="J20" s="41"/>
      <c r="K20" s="50">
        <f t="shared" ref="K20:L20" si="1">SUM(K5:K19)</f>
        <v>1500</v>
      </c>
      <c r="L20" s="64">
        <f t="shared" si="1"/>
        <v>1500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500.0</v>
      </c>
      <c r="C24" s="78" t="s">
        <v>317</v>
      </c>
      <c r="D24" s="76"/>
      <c r="E24" s="77">
        <v>500.0</v>
      </c>
      <c r="F24" s="79">
        <v>500.0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100.0</v>
      </c>
      <c r="C25" s="78" t="s">
        <v>318</v>
      </c>
      <c r="D25" s="76"/>
      <c r="E25" s="77">
        <v>100.0</v>
      </c>
      <c r="F25" s="79">
        <v>100.0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85">
        <v>600.0</v>
      </c>
      <c r="C26" s="78"/>
      <c r="D26" s="76"/>
      <c r="E26" s="77">
        <v>400.0</v>
      </c>
      <c r="F26" s="79">
        <v>400.0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600.0</v>
      </c>
      <c r="C27" s="78" t="s">
        <v>319</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20.0</v>
      </c>
      <c r="C30" s="78" t="s">
        <v>320</v>
      </c>
      <c r="D30" s="76"/>
      <c r="E30" s="77">
        <v>20.0</v>
      </c>
      <c r="F30" s="79">
        <v>20.0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1820</v>
      </c>
      <c r="C37" s="106"/>
      <c r="D37" s="76"/>
      <c r="E37" s="105">
        <f t="shared" ref="E37:F37" si="3">SUM(E24:E36)</f>
        <v>1480</v>
      </c>
      <c r="F37" s="107">
        <f t="shared" si="3"/>
        <v>1480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7600</v>
      </c>
      <c r="F64" s="169">
        <f t="shared" si="8"/>
        <v>7600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1480</v>
      </c>
      <c r="F65" s="169">
        <f t="shared" si="9"/>
        <v>1480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9080</v>
      </c>
      <c r="F66" s="169">
        <f t="shared" si="10"/>
        <v>9080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186</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321</v>
      </c>
      <c r="B1" s="19" t="s">
        <v>322</v>
      </c>
      <c r="C1" s="19" t="s">
        <v>292</v>
      </c>
      <c r="D1" s="19" t="s">
        <v>323</v>
      </c>
      <c r="E1" s="19" t="s">
        <v>193</v>
      </c>
      <c r="F1" s="19" t="s">
        <v>227</v>
      </c>
      <c r="G1" s="20" t="s">
        <v>324</v>
      </c>
      <c r="H1" s="21"/>
      <c r="I1" s="21"/>
      <c r="J1" s="21"/>
      <c r="K1" s="22" t="s">
        <v>325</v>
      </c>
      <c r="L1" s="23"/>
      <c r="M1" s="21"/>
      <c r="N1" s="24"/>
      <c r="O1" s="21"/>
      <c r="P1" s="21"/>
      <c r="Q1" s="21"/>
      <c r="R1" s="21"/>
      <c r="S1" s="21"/>
      <c r="T1" s="21"/>
      <c r="U1" s="21"/>
      <c r="V1" s="21"/>
      <c r="W1" s="21"/>
      <c r="X1" s="21"/>
      <c r="Y1" s="21"/>
      <c r="Z1" s="21"/>
    </row>
    <row r="2" ht="12.75" customHeight="1">
      <c r="A2" s="25" t="s">
        <v>326</v>
      </c>
      <c r="B2" s="26"/>
      <c r="C2" s="26"/>
      <c r="D2" s="26"/>
      <c r="E2" s="27"/>
      <c r="F2" s="27"/>
      <c r="G2" s="26" t="s">
        <v>327</v>
      </c>
      <c r="H2" s="28"/>
      <c r="I2" s="28"/>
      <c r="J2" s="28"/>
      <c r="K2" s="27"/>
      <c r="L2" s="29"/>
      <c r="M2" s="21"/>
      <c r="N2" s="21"/>
      <c r="O2" s="21"/>
      <c r="P2" s="21"/>
      <c r="Q2" s="21"/>
      <c r="R2" s="21"/>
      <c r="S2" s="21"/>
      <c r="T2" s="21"/>
      <c r="U2" s="21"/>
      <c r="V2" s="21"/>
      <c r="W2" s="21"/>
      <c r="X2" s="21"/>
      <c r="Y2" s="21"/>
      <c r="Z2" s="21"/>
    </row>
    <row r="3" ht="12.75" customHeight="1">
      <c r="A3" s="30" t="s">
        <v>328</v>
      </c>
      <c r="B3" s="31" t="s">
        <v>329</v>
      </c>
      <c r="C3" s="31" t="s">
        <v>300</v>
      </c>
      <c r="D3" s="31" t="s">
        <v>330</v>
      </c>
      <c r="E3" s="30" t="s">
        <v>331</v>
      </c>
      <c r="F3" s="32"/>
      <c r="G3" s="30" t="s">
        <v>332</v>
      </c>
      <c r="H3" s="31" t="s">
        <v>333</v>
      </c>
      <c r="I3" s="31" t="s">
        <v>334</v>
      </c>
      <c r="J3" s="31" t="s">
        <v>335</v>
      </c>
      <c r="K3" s="30" t="s">
        <v>78</v>
      </c>
      <c r="L3" s="32"/>
      <c r="M3" s="21"/>
      <c r="N3" s="21"/>
      <c r="O3" s="21"/>
      <c r="P3" s="21"/>
      <c r="Q3" s="21"/>
      <c r="R3" s="21"/>
      <c r="S3" s="21"/>
      <c r="T3" s="21"/>
      <c r="U3" s="21"/>
      <c r="V3" s="21"/>
      <c r="W3" s="21"/>
      <c r="X3" s="21"/>
      <c r="Y3" s="21"/>
      <c r="Z3" s="21"/>
    </row>
    <row r="4" ht="12.75" customHeight="1">
      <c r="A4" s="33" t="s">
        <v>336</v>
      </c>
      <c r="B4" s="30" t="s">
        <v>84</v>
      </c>
      <c r="C4" s="30" t="s">
        <v>85</v>
      </c>
      <c r="D4" s="30"/>
      <c r="E4" s="30" t="s">
        <v>86</v>
      </c>
      <c r="F4" s="34" t="s">
        <v>87</v>
      </c>
      <c r="G4" s="33" t="s">
        <v>337</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800.0</v>
      </c>
      <c r="C5" s="37" t="s">
        <v>338</v>
      </c>
      <c r="D5" s="38"/>
      <c r="E5" s="39">
        <v>570.0</v>
      </c>
      <c r="F5" s="40">
        <v>570.0</v>
      </c>
      <c r="G5" s="41" t="s">
        <v>89</v>
      </c>
      <c r="H5" s="42">
        <v>150.0</v>
      </c>
      <c r="I5" s="43" t="s">
        <v>339</v>
      </c>
      <c r="J5" s="41"/>
      <c r="K5" s="44">
        <v>150.0</v>
      </c>
      <c r="L5" s="45">
        <v>150.0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t="s">
        <v>340</v>
      </c>
      <c r="J6" s="41"/>
      <c r="K6" s="42">
        <v>0.0</v>
      </c>
      <c r="L6" s="47">
        <v>0.0</v>
      </c>
      <c r="M6" s="21"/>
      <c r="N6" s="21"/>
      <c r="O6" s="21"/>
      <c r="P6" s="21"/>
      <c r="Q6" s="21"/>
      <c r="R6" s="21"/>
      <c r="S6" s="21"/>
      <c r="T6" s="21"/>
      <c r="U6" s="21"/>
      <c r="V6" s="21"/>
      <c r="W6" s="21"/>
      <c r="X6" s="21"/>
      <c r="Y6" s="21"/>
      <c r="Z6" s="21"/>
    </row>
    <row r="7" ht="12.75" customHeight="1">
      <c r="A7" s="35" t="s">
        <v>93</v>
      </c>
      <c r="B7" s="36">
        <v>650.0</v>
      </c>
      <c r="C7" s="37" t="s">
        <v>341</v>
      </c>
      <c r="D7" s="38"/>
      <c r="E7" s="39">
        <v>650.0</v>
      </c>
      <c r="F7" s="40">
        <v>650.0</v>
      </c>
      <c r="G7" s="41" t="s">
        <v>93</v>
      </c>
      <c r="H7" s="42">
        <v>200.0</v>
      </c>
      <c r="I7" s="43" t="s">
        <v>342</v>
      </c>
      <c r="J7" s="41"/>
      <c r="K7" s="44">
        <v>200.0</v>
      </c>
      <c r="L7" s="45">
        <v>200.0</v>
      </c>
      <c r="M7" s="21"/>
      <c r="N7" s="21"/>
      <c r="O7" s="21"/>
      <c r="P7" s="21"/>
      <c r="Q7" s="21"/>
      <c r="R7" s="21"/>
      <c r="S7" s="21"/>
      <c r="T7" s="21"/>
      <c r="U7" s="21"/>
      <c r="V7" s="21"/>
      <c r="W7" s="21"/>
      <c r="X7" s="21"/>
      <c r="Y7" s="21"/>
      <c r="Z7" s="21"/>
    </row>
    <row r="8" ht="12.75" customHeight="1">
      <c r="A8" s="35" t="s">
        <v>96</v>
      </c>
      <c r="B8" s="36">
        <v>500.0</v>
      </c>
      <c r="C8" s="37" t="s">
        <v>343</v>
      </c>
      <c r="D8" s="38"/>
      <c r="E8" s="39">
        <v>360.0</v>
      </c>
      <c r="F8" s="40">
        <v>360.0</v>
      </c>
      <c r="G8" s="41" t="s">
        <v>96</v>
      </c>
      <c r="H8" s="42">
        <v>1100.0</v>
      </c>
      <c r="I8" s="43" t="s">
        <v>344</v>
      </c>
      <c r="J8" s="41"/>
      <c r="K8" s="44">
        <v>260.0</v>
      </c>
      <c r="L8" s="45">
        <v>260.0</v>
      </c>
      <c r="M8" s="21"/>
      <c r="N8" s="21"/>
      <c r="O8" s="21"/>
      <c r="P8" s="21"/>
      <c r="Q8" s="21"/>
      <c r="R8" s="21"/>
      <c r="S8" s="21"/>
      <c r="T8" s="21"/>
      <c r="U8" s="21"/>
      <c r="V8" s="21"/>
      <c r="W8" s="21"/>
      <c r="X8" s="21"/>
      <c r="Y8" s="21"/>
      <c r="Z8" s="21"/>
    </row>
    <row r="9" ht="12.75" customHeight="1">
      <c r="A9" s="38" t="s">
        <v>97</v>
      </c>
      <c r="B9" s="36">
        <v>1500.0</v>
      </c>
      <c r="C9" s="37" t="s">
        <v>345</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9">
        <v>1500.0</v>
      </c>
      <c r="F11" s="40">
        <v>1500.0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t="s">
        <v>340</v>
      </c>
      <c r="D17" s="38"/>
      <c r="E17" s="36">
        <v>0.0</v>
      </c>
      <c r="F17" s="46">
        <v>0.0</v>
      </c>
      <c r="G17" s="41" t="s">
        <v>108</v>
      </c>
      <c r="H17" s="42" t="s">
        <v>340</v>
      </c>
      <c r="I17" s="43">
        <v>1450.0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3450</v>
      </c>
      <c r="C20" s="57"/>
      <c r="D20" s="38"/>
      <c r="E20" s="57">
        <f t="shared" ref="E20:F20" si="1">SUM(E5,E6,E7,E8,E10,E11,E15,E17,E18)</f>
        <v>3080</v>
      </c>
      <c r="F20" s="63">
        <f t="shared" si="1"/>
        <v>3080</v>
      </c>
      <c r="G20" s="41" t="s">
        <v>110</v>
      </c>
      <c r="H20" s="50">
        <f>SUM(H5:H18)</f>
        <v>1450</v>
      </c>
      <c r="I20" s="58"/>
      <c r="J20" s="41"/>
      <c r="K20" s="50">
        <f t="shared" ref="K20:L20" si="2">SUM(K5:K19)</f>
        <v>610</v>
      </c>
      <c r="L20" s="64">
        <f t="shared" si="2"/>
        <v>610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900.0</v>
      </c>
      <c r="C24" s="78" t="s">
        <v>346</v>
      </c>
      <c r="D24" s="76"/>
      <c r="E24" s="77">
        <v>900.0</v>
      </c>
      <c r="F24" s="79">
        <v>900.0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150.0</v>
      </c>
      <c r="C25" s="78" t="s">
        <v>347</v>
      </c>
      <c r="D25" s="76"/>
      <c r="E25" s="77">
        <v>150.0</v>
      </c>
      <c r="F25" s="79">
        <v>150.0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100.0</v>
      </c>
      <c r="C26" s="78" t="s">
        <v>348</v>
      </c>
      <c r="D26" s="76"/>
      <c r="E26" s="77">
        <v>100.0</v>
      </c>
      <c r="F26" s="79">
        <v>100.0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850.0</v>
      </c>
      <c r="C27" s="78" t="s">
        <v>349</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800.0</v>
      </c>
      <c r="C28" s="78" t="s">
        <v>350</v>
      </c>
      <c r="D28" s="76"/>
      <c r="E28" s="87">
        <v>300.0</v>
      </c>
      <c r="F28" s="79">
        <v>300.0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100.0</v>
      </c>
      <c r="C30" s="78" t="s">
        <v>351</v>
      </c>
      <c r="D30" s="76"/>
      <c r="E30" s="77">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t="s">
        <v>340</v>
      </c>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t="s">
        <v>340</v>
      </c>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t="s">
        <v>340</v>
      </c>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c r="C35" s="78" t="s">
        <v>340</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2900</v>
      </c>
      <c r="C37" s="106"/>
      <c r="D37" s="76"/>
      <c r="E37" s="105">
        <f t="shared" ref="E37:F37" si="4">SUM(E24:E36)</f>
        <v>1910</v>
      </c>
      <c r="F37" s="107">
        <f t="shared" si="4"/>
        <v>1910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3690</v>
      </c>
      <c r="F64" s="169">
        <f t="shared" si="9"/>
        <v>3690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1910</v>
      </c>
      <c r="F65" s="169">
        <f t="shared" si="10"/>
        <v>1910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5600</v>
      </c>
      <c r="F66" s="169">
        <f t="shared" si="11"/>
        <v>5600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352</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353</v>
      </c>
      <c r="B1" s="19" t="s">
        <v>354</v>
      </c>
      <c r="C1" s="19" t="s">
        <v>292</v>
      </c>
      <c r="D1" s="19" t="s">
        <v>355</v>
      </c>
      <c r="E1" s="19" t="s">
        <v>193</v>
      </c>
      <c r="F1" s="19" t="s">
        <v>227</v>
      </c>
      <c r="G1" s="20" t="s">
        <v>356</v>
      </c>
      <c r="H1" s="21"/>
      <c r="I1" s="21"/>
      <c r="J1" s="21"/>
      <c r="K1" s="22" t="s">
        <v>357</v>
      </c>
      <c r="L1" s="23"/>
      <c r="M1" s="21"/>
      <c r="N1" s="24"/>
      <c r="O1" s="21"/>
      <c r="P1" s="21"/>
      <c r="Q1" s="21"/>
      <c r="R1" s="21"/>
      <c r="S1" s="21"/>
      <c r="T1" s="21"/>
      <c r="U1" s="21"/>
      <c r="V1" s="21"/>
      <c r="W1" s="21"/>
      <c r="X1" s="21"/>
      <c r="Y1" s="21"/>
      <c r="Z1" s="21"/>
    </row>
    <row r="2" ht="12.75" customHeight="1">
      <c r="A2" s="25" t="s">
        <v>358</v>
      </c>
      <c r="B2" s="26"/>
      <c r="C2" s="26"/>
      <c r="D2" s="26"/>
      <c r="E2" s="27"/>
      <c r="F2" s="27"/>
      <c r="G2" s="26" t="s">
        <v>359</v>
      </c>
      <c r="H2" s="28"/>
      <c r="I2" s="28"/>
      <c r="J2" s="28"/>
      <c r="K2" s="27"/>
      <c r="L2" s="29"/>
      <c r="M2" s="21"/>
      <c r="N2" s="21"/>
      <c r="O2" s="21"/>
      <c r="P2" s="21"/>
      <c r="Q2" s="21"/>
      <c r="R2" s="21"/>
      <c r="S2" s="21"/>
      <c r="T2" s="21"/>
      <c r="U2" s="21"/>
      <c r="V2" s="21"/>
      <c r="W2" s="21"/>
      <c r="X2" s="21"/>
      <c r="Y2" s="21"/>
      <c r="Z2" s="21"/>
    </row>
    <row r="3" ht="12.75" customHeight="1">
      <c r="A3" s="30" t="s">
        <v>360</v>
      </c>
      <c r="B3" s="31" t="s">
        <v>361</v>
      </c>
      <c r="C3" s="31" t="s">
        <v>362</v>
      </c>
      <c r="D3" s="31" t="s">
        <v>363</v>
      </c>
      <c r="E3" s="30" t="s">
        <v>364</v>
      </c>
      <c r="F3" s="32"/>
      <c r="G3" s="30" t="s">
        <v>365</v>
      </c>
      <c r="H3" s="31" t="s">
        <v>366</v>
      </c>
      <c r="I3" s="31" t="s">
        <v>367</v>
      </c>
      <c r="J3" s="31" t="s">
        <v>335</v>
      </c>
      <c r="K3" s="30" t="s">
        <v>368</v>
      </c>
      <c r="L3" s="32"/>
      <c r="M3" s="21"/>
      <c r="N3" s="21"/>
      <c r="O3" s="21"/>
      <c r="P3" s="21"/>
      <c r="Q3" s="21"/>
      <c r="R3" s="21"/>
      <c r="S3" s="21"/>
      <c r="T3" s="21"/>
      <c r="U3" s="21"/>
      <c r="V3" s="21"/>
      <c r="W3" s="21"/>
      <c r="X3" s="21"/>
      <c r="Y3" s="21"/>
      <c r="Z3" s="21"/>
    </row>
    <row r="4" ht="12.75" customHeight="1">
      <c r="A4" s="33" t="s">
        <v>369</v>
      </c>
      <c r="B4" s="30" t="s">
        <v>84</v>
      </c>
      <c r="C4" s="30" t="s">
        <v>85</v>
      </c>
      <c r="D4" s="30"/>
      <c r="E4" s="30" t="s">
        <v>86</v>
      </c>
      <c r="F4" s="34" t="s">
        <v>87</v>
      </c>
      <c r="G4" s="33" t="s">
        <v>370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1100.0</v>
      </c>
      <c r="C5" s="37" t="s">
        <v>371</v>
      </c>
      <c r="D5" s="38"/>
      <c r="E5" s="39">
        <v>730.0</v>
      </c>
      <c r="F5" s="40">
        <v>730.0</v>
      </c>
      <c r="G5" s="41" t="s">
        <v>89</v>
      </c>
      <c r="H5" s="42">
        <v>850.0</v>
      </c>
      <c r="I5" s="43" t="s">
        <v>372</v>
      </c>
      <c r="J5" s="41"/>
      <c r="K5" s="44">
        <v>570.0</v>
      </c>
      <c r="L5" s="45">
        <v>570.0</v>
      </c>
      <c r="M5" s="21"/>
      <c r="N5" s="21"/>
      <c r="O5" s="21"/>
      <c r="P5" s="21"/>
      <c r="Q5" s="21"/>
      <c r="R5" s="21"/>
      <c r="S5" s="21"/>
      <c r="T5" s="21"/>
      <c r="U5" s="21"/>
      <c r="V5" s="21"/>
      <c r="W5" s="21"/>
      <c r="X5" s="21"/>
      <c r="Y5" s="21"/>
      <c r="Z5" s="21"/>
    </row>
    <row r="6" ht="12.75" customHeight="1">
      <c r="A6" s="35" t="s">
        <v>92</v>
      </c>
      <c r="B6" s="36">
        <v>300.0</v>
      </c>
      <c r="C6" s="37" t="s">
        <v>373</v>
      </c>
      <c r="D6" s="38"/>
      <c r="E6" s="39">
        <v>300.0</v>
      </c>
      <c r="F6" s="40">
        <v>300.0</v>
      </c>
      <c r="G6" s="41" t="s">
        <v>92</v>
      </c>
      <c r="H6" s="42">
        <v>200.0</v>
      </c>
      <c r="I6" s="43" t="s">
        <v>374</v>
      </c>
      <c r="J6" s="41"/>
      <c r="K6" s="44">
        <v>200.0</v>
      </c>
      <c r="L6" s="45">
        <v>200.0</v>
      </c>
      <c r="M6" s="21"/>
      <c r="N6" s="21"/>
      <c r="O6" s="21"/>
      <c r="P6" s="21"/>
      <c r="Q6" s="21"/>
      <c r="R6" s="21"/>
      <c r="S6" s="21"/>
      <c r="T6" s="21"/>
      <c r="U6" s="21"/>
      <c r="V6" s="21"/>
      <c r="W6" s="21"/>
      <c r="X6" s="21"/>
      <c r="Y6" s="21"/>
      <c r="Z6" s="21"/>
    </row>
    <row r="7" ht="12.75" customHeight="1">
      <c r="A7" s="35" t="s">
        <v>93</v>
      </c>
      <c r="B7" s="36">
        <v>3500.0</v>
      </c>
      <c r="C7" s="37" t="s">
        <v>375</v>
      </c>
      <c r="D7" s="38"/>
      <c r="E7" s="39">
        <v>1640.0</v>
      </c>
      <c r="F7" s="40">
        <v>1640.0</v>
      </c>
      <c r="G7" s="41" t="s">
        <v>93</v>
      </c>
      <c r="H7" s="42">
        <v>3500.0</v>
      </c>
      <c r="I7" s="43" t="s">
        <v>376</v>
      </c>
      <c r="J7" s="41"/>
      <c r="K7" s="44">
        <v>1280.0</v>
      </c>
      <c r="L7" s="45">
        <v>1280.0</v>
      </c>
      <c r="M7" s="21"/>
      <c r="N7" s="21"/>
      <c r="O7" s="21"/>
      <c r="P7" s="21"/>
      <c r="Q7" s="21"/>
      <c r="R7" s="21"/>
      <c r="S7" s="21"/>
      <c r="T7" s="21"/>
      <c r="U7" s="21"/>
      <c r="V7" s="21"/>
      <c r="W7" s="21"/>
      <c r="X7" s="21"/>
      <c r="Y7" s="21"/>
      <c r="Z7" s="21"/>
    </row>
    <row r="8" ht="12.75" customHeight="1">
      <c r="A8" s="35" t="s">
        <v>96</v>
      </c>
      <c r="B8" s="36">
        <v>900.0</v>
      </c>
      <c r="C8" s="37" t="s">
        <v>377</v>
      </c>
      <c r="D8" s="38"/>
      <c r="E8" s="39">
        <v>450.0</v>
      </c>
      <c r="F8" s="40">
        <v>450.0</v>
      </c>
      <c r="G8" s="41" t="s">
        <v>96</v>
      </c>
      <c r="H8" s="42">
        <v>900.0</v>
      </c>
      <c r="I8" s="43" t="s">
        <v>378</v>
      </c>
      <c r="J8" s="41"/>
      <c r="K8" s="44">
        <v>360.0</v>
      </c>
      <c r="L8" s="45">
        <v>360.0</v>
      </c>
      <c r="M8" s="21"/>
      <c r="N8" s="21"/>
      <c r="O8" s="21"/>
      <c r="P8" s="21"/>
      <c r="Q8" s="21"/>
      <c r="R8" s="21"/>
      <c r="S8" s="21"/>
      <c r="T8" s="21"/>
      <c r="U8" s="21"/>
      <c r="V8" s="21"/>
      <c r="W8" s="21"/>
      <c r="X8" s="21"/>
      <c r="Y8" s="21"/>
      <c r="Z8" s="21"/>
    </row>
    <row r="9" ht="12.75" customHeight="1">
      <c r="A9" s="38" t="s">
        <v>97</v>
      </c>
      <c r="B9" s="36">
        <v>1500.0</v>
      </c>
      <c r="C9" s="37" t="s">
        <v>379</v>
      </c>
      <c r="D9" s="38"/>
      <c r="E9" s="48"/>
      <c r="F9" s="49"/>
      <c r="G9" s="41" t="s">
        <v>97</v>
      </c>
      <c r="H9" s="50">
        <v>0.0</v>
      </c>
      <c r="I9" s="51" t="s">
        <v>380</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1500.0</v>
      </c>
      <c r="F13" s="40">
        <v>1500.0</v>
      </c>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4">
        <v>200.0</v>
      </c>
      <c r="I17" s="185" t="s">
        <v>381</v>
      </c>
      <c r="J17" s="41"/>
      <c r="K17" s="44">
        <v>200.0</v>
      </c>
      <c r="L17" s="45">
        <v>200.0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7300</v>
      </c>
      <c r="C20" s="57"/>
      <c r="D20" s="38"/>
      <c r="E20" s="57">
        <f>SUM(E5,E6,E7,E8,E10,E11,E15, E13,E17,E18)</f>
        <v>4620</v>
      </c>
      <c r="F20" s="179">
        <v>4620.0</v>
      </c>
      <c r="G20" s="41" t="s">
        <v>110</v>
      </c>
      <c r="H20" s="50">
        <f>SUM(H5:H18)</f>
        <v>5650</v>
      </c>
      <c r="I20" s="58"/>
      <c r="J20" s="41"/>
      <c r="K20" s="50">
        <f t="shared" ref="K20:L20" si="1">SUM(K5:K19)</f>
        <v>2610</v>
      </c>
      <c r="L20" s="64">
        <f t="shared" si="1"/>
        <v>2610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0.0</v>
      </c>
      <c r="C24" s="78"/>
      <c r="D24" s="76"/>
      <c r="E24" s="85">
        <v>0.0</v>
      </c>
      <c r="F24" s="86">
        <v>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150.0</v>
      </c>
      <c r="C25" s="78" t="s">
        <v>382</v>
      </c>
      <c r="D25" s="76"/>
      <c r="E25" s="77">
        <v>150.0</v>
      </c>
      <c r="F25" s="79">
        <v>150.0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0.0</v>
      </c>
      <c r="C26" s="78"/>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700.0</v>
      </c>
      <c r="C27" s="78" t="s">
        <v>383</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100.0</v>
      </c>
      <c r="C28" s="78" t="s">
        <v>384</v>
      </c>
      <c r="D28" s="76"/>
      <c r="E28" s="87">
        <v>100.0</v>
      </c>
      <c r="F28" s="79">
        <v>100.0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950</v>
      </c>
      <c r="C37" s="106"/>
      <c r="D37" s="76"/>
      <c r="E37" s="105">
        <f t="shared" ref="E37:F37" si="3">SUM(E24:E36)</f>
        <v>710</v>
      </c>
      <c r="F37" s="107">
        <f t="shared" si="3"/>
        <v>710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7230</v>
      </c>
      <c r="F64" s="169">
        <f t="shared" si="8"/>
        <v>7230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710</v>
      </c>
      <c r="F65" s="169">
        <f t="shared" si="9"/>
        <v>710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7940</v>
      </c>
      <c r="F66" s="169">
        <f t="shared" si="10"/>
        <v>7940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186</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385</v>
      </c>
      <c r="B1" s="19" t="s">
        <v>386</v>
      </c>
      <c r="C1" s="19" t="s">
        <v>292</v>
      </c>
      <c r="D1" s="19" t="s">
        <v>387</v>
      </c>
      <c r="E1" s="19" t="s">
        <v>226</v>
      </c>
      <c r="F1" s="19" t="s">
        <v>227</v>
      </c>
      <c r="G1" s="20" t="s">
        <v>388</v>
      </c>
      <c r="H1" s="21"/>
      <c r="I1" s="21"/>
      <c r="J1" s="21"/>
      <c r="K1" s="22" t="s">
        <v>389</v>
      </c>
      <c r="L1" s="23"/>
      <c r="M1" s="21"/>
      <c r="N1" s="24"/>
      <c r="O1" s="21"/>
      <c r="P1" s="21"/>
      <c r="Q1" s="21"/>
      <c r="R1" s="21"/>
      <c r="S1" s="21"/>
      <c r="T1" s="21"/>
      <c r="U1" s="21"/>
      <c r="V1" s="21"/>
      <c r="W1" s="21"/>
      <c r="X1" s="21"/>
      <c r="Y1" s="21"/>
      <c r="Z1" s="21"/>
    </row>
    <row r="2" ht="12.75" customHeight="1">
      <c r="A2" s="25" t="s">
        <v>390</v>
      </c>
      <c r="B2" s="26"/>
      <c r="C2" s="26"/>
      <c r="D2" s="26"/>
      <c r="E2" s="27"/>
      <c r="F2" s="27"/>
      <c r="G2" s="26" t="s">
        <v>391</v>
      </c>
      <c r="H2" s="28"/>
      <c r="I2" s="28"/>
      <c r="J2" s="28"/>
      <c r="K2" s="27"/>
      <c r="L2" s="29"/>
      <c r="M2" s="21"/>
      <c r="N2" s="21"/>
      <c r="O2" s="21"/>
      <c r="P2" s="21"/>
      <c r="Q2" s="21"/>
      <c r="R2" s="21"/>
      <c r="S2" s="21"/>
      <c r="T2" s="21"/>
      <c r="U2" s="21"/>
      <c r="V2" s="21"/>
      <c r="W2" s="21"/>
      <c r="X2" s="21"/>
      <c r="Y2" s="21"/>
      <c r="Z2" s="21"/>
    </row>
    <row r="3" ht="12.75" customHeight="1">
      <c r="A3" s="30" t="s">
        <v>392</v>
      </c>
      <c r="B3" s="31" t="s">
        <v>393</v>
      </c>
      <c r="C3" s="31" t="s">
        <v>300</v>
      </c>
      <c r="D3" s="31" t="s">
        <v>394</v>
      </c>
      <c r="E3" s="30" t="s">
        <v>395</v>
      </c>
      <c r="F3" s="32"/>
      <c r="G3" s="30" t="s">
        <v>396</v>
      </c>
      <c r="H3" s="31" t="s">
        <v>397</v>
      </c>
      <c r="I3" s="31" t="s">
        <v>204</v>
      </c>
      <c r="J3" s="31" t="s">
        <v>363</v>
      </c>
      <c r="K3" s="30" t="s">
        <v>398</v>
      </c>
      <c r="L3" s="32"/>
      <c r="M3" s="21"/>
      <c r="N3" s="21"/>
      <c r="O3" s="21"/>
      <c r="P3" s="21"/>
      <c r="Q3" s="21"/>
      <c r="R3" s="21"/>
      <c r="S3" s="21"/>
      <c r="T3" s="21"/>
      <c r="U3" s="21"/>
      <c r="V3" s="21"/>
      <c r="W3" s="21"/>
      <c r="X3" s="21"/>
      <c r="Y3" s="21"/>
      <c r="Z3" s="21"/>
    </row>
    <row r="4" ht="12.75" customHeight="1">
      <c r="A4" s="33" t="s">
        <v>399</v>
      </c>
      <c r="B4" s="30" t="s">
        <v>84</v>
      </c>
      <c r="C4" s="30" t="s">
        <v>85</v>
      </c>
      <c r="D4" s="30"/>
      <c r="E4" s="30" t="s">
        <v>86</v>
      </c>
      <c r="F4" s="34" t="s">
        <v>87</v>
      </c>
      <c r="G4" s="33" t="s">
        <v>400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1000.0</v>
      </c>
      <c r="C5" s="37" t="s">
        <v>401</v>
      </c>
      <c r="D5" s="38"/>
      <c r="E5" s="39">
        <v>570.0</v>
      </c>
      <c r="F5" s="40">
        <v>570.0</v>
      </c>
      <c r="G5" s="41" t="s">
        <v>89</v>
      </c>
      <c r="H5" s="42">
        <v>1100.0</v>
      </c>
      <c r="I5" s="43" t="s">
        <v>402</v>
      </c>
      <c r="J5" s="41"/>
      <c r="K5" s="44">
        <v>900.0</v>
      </c>
      <c r="L5" s="45">
        <v>900.0</v>
      </c>
      <c r="M5" s="21"/>
      <c r="N5" s="21"/>
      <c r="O5" s="21"/>
      <c r="P5" s="21"/>
      <c r="Q5" s="21"/>
      <c r="R5" s="21"/>
      <c r="S5" s="21"/>
      <c r="T5" s="21"/>
      <c r="U5" s="21"/>
      <c r="V5" s="21"/>
      <c r="W5" s="21"/>
      <c r="X5" s="21"/>
      <c r="Y5" s="21"/>
      <c r="Z5" s="21"/>
    </row>
    <row r="6" ht="12.75" customHeight="1">
      <c r="A6" s="35" t="s">
        <v>92</v>
      </c>
      <c r="B6" s="36">
        <v>150.0</v>
      </c>
      <c r="C6" s="37" t="s">
        <v>403</v>
      </c>
      <c r="D6" s="38"/>
      <c r="E6" s="39">
        <v>150.0</v>
      </c>
      <c r="F6" s="40">
        <v>150.0</v>
      </c>
      <c r="G6" s="41" t="s">
        <v>92</v>
      </c>
      <c r="H6" s="42">
        <v>200.0</v>
      </c>
      <c r="I6" s="43" t="s">
        <v>404</v>
      </c>
      <c r="J6" s="41"/>
      <c r="K6" s="44">
        <v>200.0</v>
      </c>
      <c r="L6" s="45">
        <v>200.0</v>
      </c>
      <c r="M6" s="21"/>
      <c r="N6" s="21"/>
      <c r="O6" s="21"/>
      <c r="P6" s="21"/>
      <c r="Q6" s="21"/>
      <c r="R6" s="21"/>
      <c r="S6" s="21"/>
      <c r="T6" s="21"/>
      <c r="U6" s="21"/>
      <c r="V6" s="21"/>
      <c r="W6" s="21"/>
      <c r="X6" s="21"/>
      <c r="Y6" s="21"/>
      <c r="Z6" s="21"/>
    </row>
    <row r="7" ht="12.75" customHeight="1">
      <c r="A7" s="35" t="s">
        <v>93</v>
      </c>
      <c r="B7" s="36">
        <v>1500.0</v>
      </c>
      <c r="C7" s="37" t="s">
        <v>405</v>
      </c>
      <c r="D7" s="38"/>
      <c r="E7" s="39">
        <v>1280.0</v>
      </c>
      <c r="F7" s="40">
        <v>1280.0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400.0</v>
      </c>
      <c r="C8" s="37" t="s">
        <v>406</v>
      </c>
      <c r="D8" s="38"/>
      <c r="E8" s="39">
        <v>360.0</v>
      </c>
      <c r="F8" s="40">
        <v>360.0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2300.0</v>
      </c>
      <c r="C9" s="37" t="s">
        <v>407</v>
      </c>
      <c r="D9" s="38"/>
      <c r="E9" s="48"/>
      <c r="F9" s="49"/>
      <c r="G9" s="41" t="s">
        <v>97</v>
      </c>
      <c r="H9" s="50">
        <v>0.0</v>
      </c>
      <c r="I9" s="51" t="s">
        <v>408</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t="s">
        <v>217</v>
      </c>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2300.0</v>
      </c>
      <c r="F13" s="40">
        <v>2300.0</v>
      </c>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9">
        <v>700.0</v>
      </c>
      <c r="C15" s="37"/>
      <c r="D15" s="38"/>
      <c r="E15" s="39">
        <v>700.0</v>
      </c>
      <c r="F15" s="40">
        <v>700.0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t="s">
        <v>409</v>
      </c>
      <c r="D17" s="38"/>
      <c r="E17" s="36">
        <v>0.0</v>
      </c>
      <c r="F17" s="46">
        <v>0.0</v>
      </c>
      <c r="G17" s="41" t="s">
        <v>108</v>
      </c>
      <c r="H17" s="44">
        <v>4300.0</v>
      </c>
      <c r="I17" s="185" t="s">
        <v>410</v>
      </c>
      <c r="J17" s="41"/>
      <c r="K17" s="44">
        <v>0.0</v>
      </c>
      <c r="L17" s="45">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6050</v>
      </c>
      <c r="C20" s="57"/>
      <c r="D20" s="38"/>
      <c r="E20" s="57">
        <f>SUM(E5,E6,E7,E8,E10,E11, E13,E15,E17,E18)</f>
        <v>5360</v>
      </c>
      <c r="F20" s="63">
        <f>SUM(F5,F6,F7,F8,F10,F11,F15,F17,F18, F13)</f>
        <v>5360</v>
      </c>
      <c r="G20" s="41" t="s">
        <v>110</v>
      </c>
      <c r="H20" s="50">
        <f>SUM(H5:H18)</f>
        <v>5600</v>
      </c>
      <c r="I20" s="58"/>
      <c r="J20" s="41"/>
      <c r="K20" s="50">
        <f t="shared" ref="K20:L20" si="1">SUM(K5:K19)</f>
        <v>1100</v>
      </c>
      <c r="L20" s="64">
        <f t="shared" si="1"/>
        <v>1100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400.0</v>
      </c>
      <c r="C24" s="78"/>
      <c r="D24" s="76"/>
      <c r="E24" s="77">
        <v>400.0</v>
      </c>
      <c r="F24" s="79">
        <v>400.0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0.0</v>
      </c>
      <c r="C25" s="78"/>
      <c r="D25" s="76"/>
      <c r="E25" s="85">
        <v>0.0</v>
      </c>
      <c r="F25" s="86">
        <v>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700.0</v>
      </c>
      <c r="C26" s="78" t="s">
        <v>411</v>
      </c>
      <c r="D26" s="76"/>
      <c r="E26" s="77">
        <v>400.0</v>
      </c>
      <c r="F26" s="79">
        <v>400.0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400.0</v>
      </c>
      <c r="C27" s="78" t="s">
        <v>412</v>
      </c>
      <c r="D27" s="76"/>
      <c r="E27" s="87">
        <v>400.0</v>
      </c>
      <c r="F27" s="79">
        <v>400.0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350.0</v>
      </c>
      <c r="C28" s="78" t="s">
        <v>413</v>
      </c>
      <c r="D28" s="76"/>
      <c r="E28" s="87">
        <v>300.0</v>
      </c>
      <c r="F28" s="79">
        <v>300.0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77"/>
      <c r="C35" s="78" t="s">
        <v>414</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1850</v>
      </c>
      <c r="C37" s="106"/>
      <c r="D37" s="76"/>
      <c r="E37" s="105">
        <f t="shared" ref="E37:F37" si="3">SUM(E24:E36)</f>
        <v>1500</v>
      </c>
      <c r="F37" s="107">
        <f t="shared" si="3"/>
        <v>1500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t="s">
        <v>415</v>
      </c>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t="s">
        <v>416</v>
      </c>
      <c r="C54" s="70" t="s">
        <v>417</v>
      </c>
      <c r="D54" s="31" t="s">
        <v>418</v>
      </c>
      <c r="E54" s="30" t="s">
        <v>419</v>
      </c>
      <c r="F54" s="34" t="s">
        <v>393</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700.0</v>
      </c>
      <c r="C56" s="143" t="s">
        <v>420</v>
      </c>
      <c r="D56" s="144"/>
      <c r="E56" s="186"/>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100.0</v>
      </c>
      <c r="C57" s="143" t="s">
        <v>421</v>
      </c>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400.0</v>
      </c>
      <c r="C58" s="143" t="s">
        <v>422</v>
      </c>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600.0</v>
      </c>
      <c r="C59" s="143" t="s">
        <v>423</v>
      </c>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250.0</v>
      </c>
      <c r="C60" s="143" t="s">
        <v>424</v>
      </c>
      <c r="D60" s="144"/>
      <c r="E60" s="142">
        <v>0.0</v>
      </c>
      <c r="F60" s="145">
        <v>0.0</v>
      </c>
      <c r="G60" s="157" t="s">
        <v>425</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50.0</v>
      </c>
      <c r="C61" s="143" t="s">
        <v>426</v>
      </c>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6460</v>
      </c>
      <c r="F64" s="169">
        <f t="shared" si="8"/>
        <v>6460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1500</v>
      </c>
      <c r="F65" s="169">
        <f t="shared" si="9"/>
        <v>1500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7960</v>
      </c>
      <c r="F66" s="169">
        <f t="shared" si="10"/>
        <v>7960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427</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4" t="s">
        <v>428</v>
      </c>
      <c r="B1" s="187" t="s">
        <v>429</v>
      </c>
      <c r="C1" s="187" t="s">
        <v>66</v>
      </c>
      <c r="D1" s="187" t="s">
        <v>430</v>
      </c>
      <c r="E1" s="187" t="s">
        <v>108</v>
      </c>
      <c r="F1" s="187" t="s">
        <v>227</v>
      </c>
      <c r="G1" s="188" t="s">
        <v>431</v>
      </c>
      <c r="H1" s="21"/>
      <c r="I1" s="21"/>
      <c r="J1" s="21"/>
      <c r="K1" s="189" t="s">
        <v>432</v>
      </c>
      <c r="L1" s="23"/>
      <c r="M1" s="21"/>
      <c r="N1" s="24"/>
      <c r="O1" s="21"/>
      <c r="P1" s="21"/>
      <c r="Q1" s="21"/>
      <c r="R1" s="21"/>
      <c r="S1" s="21"/>
      <c r="T1" s="21"/>
      <c r="U1" s="21"/>
      <c r="V1" s="21"/>
      <c r="W1" s="21"/>
      <c r="X1" s="21"/>
      <c r="Y1" s="21"/>
      <c r="Z1" s="21"/>
    </row>
    <row r="2" ht="12.75" customHeight="1">
      <c r="A2" s="190" t="s">
        <v>433</v>
      </c>
      <c r="B2" s="26"/>
      <c r="C2" s="26"/>
      <c r="D2" s="26"/>
      <c r="E2" s="27"/>
      <c r="F2" s="27"/>
      <c r="G2" s="191" t="s">
        <v>262</v>
      </c>
      <c r="H2" s="28"/>
      <c r="I2" s="28"/>
      <c r="J2" s="28"/>
      <c r="K2" s="27"/>
      <c r="L2" s="29"/>
      <c r="M2" s="21"/>
      <c r="N2" s="21"/>
      <c r="O2" s="21"/>
      <c r="P2" s="21"/>
      <c r="Q2" s="21"/>
      <c r="R2" s="21"/>
      <c r="S2" s="21"/>
      <c r="T2" s="21"/>
      <c r="U2" s="21"/>
      <c r="V2" s="21"/>
      <c r="W2" s="21"/>
      <c r="X2" s="21"/>
      <c r="Y2" s="21"/>
      <c r="Z2" s="21"/>
    </row>
    <row r="3" ht="12.75" customHeight="1">
      <c r="A3" s="192" t="s">
        <v>434</v>
      </c>
      <c r="B3" s="193" t="s">
        <v>118</v>
      </c>
      <c r="C3" s="193" t="s">
        <v>117</v>
      </c>
      <c r="D3" s="193" t="s">
        <v>113</v>
      </c>
      <c r="E3" s="192" t="s">
        <v>268</v>
      </c>
      <c r="F3" s="32"/>
      <c r="G3" s="192" t="s">
        <v>267</v>
      </c>
      <c r="H3" s="193" t="s">
        <v>118</v>
      </c>
      <c r="I3" s="193" t="s">
        <v>117</v>
      </c>
      <c r="J3" s="193" t="s">
        <v>113</v>
      </c>
      <c r="K3" s="192" t="s">
        <v>268</v>
      </c>
      <c r="L3" s="32"/>
      <c r="M3" s="21"/>
      <c r="N3" s="21"/>
      <c r="O3" s="21"/>
      <c r="P3" s="21"/>
      <c r="Q3" s="21"/>
      <c r="R3" s="21"/>
      <c r="S3" s="21"/>
      <c r="T3" s="21"/>
      <c r="U3" s="21"/>
      <c r="V3" s="21"/>
      <c r="W3" s="21"/>
      <c r="X3" s="21"/>
      <c r="Y3" s="21"/>
      <c r="Z3" s="21"/>
    </row>
    <row r="4" ht="12.75" customHeight="1">
      <c r="A4" s="33" t="s">
        <v>270</v>
      </c>
      <c r="B4" s="192" t="s">
        <v>84</v>
      </c>
      <c r="C4" s="192" t="s">
        <v>85</v>
      </c>
      <c r="D4" s="30"/>
      <c r="E4" s="192" t="s">
        <v>86</v>
      </c>
      <c r="F4" s="194" t="s">
        <v>87</v>
      </c>
      <c r="G4" s="33" t="s">
        <v>270</v>
      </c>
      <c r="H4" s="193" t="s">
        <v>84</v>
      </c>
      <c r="I4" s="193" t="s">
        <v>85</v>
      </c>
      <c r="J4" s="31"/>
      <c r="K4" s="192" t="s">
        <v>86</v>
      </c>
      <c r="L4" s="194" t="s">
        <v>87</v>
      </c>
      <c r="M4" s="21"/>
      <c r="N4" s="21"/>
      <c r="O4" s="21"/>
      <c r="P4" s="21"/>
      <c r="Q4" s="21"/>
      <c r="R4" s="21"/>
      <c r="S4" s="21"/>
      <c r="T4" s="21"/>
      <c r="U4" s="21"/>
      <c r="V4" s="21"/>
      <c r="W4" s="21"/>
      <c r="X4" s="21"/>
      <c r="Y4" s="21"/>
      <c r="Z4" s="21"/>
    </row>
    <row r="5" ht="12.75" customHeight="1">
      <c r="A5" s="195" t="s">
        <v>89</v>
      </c>
      <c r="B5" s="39">
        <v>0.0</v>
      </c>
      <c r="C5" s="37"/>
      <c r="D5" s="38"/>
      <c r="E5" s="39">
        <v>0.0</v>
      </c>
      <c r="F5" s="40">
        <v>0.0</v>
      </c>
      <c r="G5" s="196" t="s">
        <v>89</v>
      </c>
      <c r="H5" s="44">
        <v>0.0</v>
      </c>
      <c r="I5" s="43"/>
      <c r="J5" s="41"/>
      <c r="K5" s="44">
        <v>0.0</v>
      </c>
      <c r="L5" s="45">
        <v>0.0</v>
      </c>
      <c r="M5" s="21"/>
      <c r="N5" s="21"/>
      <c r="O5" s="21"/>
      <c r="P5" s="21"/>
      <c r="Q5" s="21"/>
      <c r="R5" s="21"/>
      <c r="S5" s="21"/>
      <c r="T5" s="21"/>
      <c r="U5" s="21"/>
      <c r="V5" s="21"/>
      <c r="W5" s="21"/>
      <c r="X5" s="21"/>
      <c r="Y5" s="21"/>
      <c r="Z5" s="21"/>
    </row>
    <row r="6" ht="12.75" customHeight="1">
      <c r="A6" s="195" t="s">
        <v>92</v>
      </c>
      <c r="B6" s="39">
        <v>0.0</v>
      </c>
      <c r="C6" s="37"/>
      <c r="D6" s="38"/>
      <c r="E6" s="39">
        <v>0.0</v>
      </c>
      <c r="F6" s="40">
        <v>0.0</v>
      </c>
      <c r="G6" s="196" t="s">
        <v>92</v>
      </c>
      <c r="H6" s="44">
        <v>0.0</v>
      </c>
      <c r="I6" s="43"/>
      <c r="J6" s="41"/>
      <c r="K6" s="44">
        <v>0.0</v>
      </c>
      <c r="L6" s="45">
        <v>0.0</v>
      </c>
      <c r="M6" s="21"/>
      <c r="N6" s="21"/>
      <c r="O6" s="21"/>
      <c r="P6" s="21"/>
      <c r="Q6" s="21"/>
      <c r="R6" s="21"/>
      <c r="S6" s="21"/>
      <c r="T6" s="21"/>
      <c r="U6" s="21"/>
      <c r="V6" s="21"/>
      <c r="W6" s="21"/>
      <c r="X6" s="21"/>
      <c r="Y6" s="21"/>
      <c r="Z6" s="21"/>
    </row>
    <row r="7" ht="12.75" customHeight="1">
      <c r="A7" s="195" t="s">
        <v>93</v>
      </c>
      <c r="B7" s="39">
        <v>0.0</v>
      </c>
      <c r="C7" s="37"/>
      <c r="D7" s="38"/>
      <c r="E7" s="39">
        <v>0.0</v>
      </c>
      <c r="F7" s="40">
        <v>0.0</v>
      </c>
      <c r="G7" s="196" t="s">
        <v>93</v>
      </c>
      <c r="H7" s="44">
        <v>0.0</v>
      </c>
      <c r="I7" s="43"/>
      <c r="J7" s="41"/>
      <c r="K7" s="44">
        <v>0.0</v>
      </c>
      <c r="L7" s="45">
        <v>0.0</v>
      </c>
      <c r="M7" s="21"/>
      <c r="N7" s="21"/>
      <c r="O7" s="21"/>
      <c r="P7" s="21"/>
      <c r="Q7" s="21"/>
      <c r="R7" s="21"/>
      <c r="S7" s="21"/>
      <c r="T7" s="21"/>
      <c r="U7" s="21"/>
      <c r="V7" s="21"/>
      <c r="W7" s="21"/>
      <c r="X7" s="21"/>
      <c r="Y7" s="21"/>
      <c r="Z7" s="21"/>
    </row>
    <row r="8" ht="12.75" customHeight="1">
      <c r="A8" s="195" t="s">
        <v>96</v>
      </c>
      <c r="B8" s="39">
        <v>0.0</v>
      </c>
      <c r="C8" s="37"/>
      <c r="D8" s="38"/>
      <c r="E8" s="39">
        <v>0.0</v>
      </c>
      <c r="F8" s="40">
        <v>0.0</v>
      </c>
      <c r="G8" s="196" t="s">
        <v>96</v>
      </c>
      <c r="H8" s="44">
        <v>0.0</v>
      </c>
      <c r="I8" s="43"/>
      <c r="J8" s="41"/>
      <c r="K8" s="44">
        <v>0.0</v>
      </c>
      <c r="L8" s="45">
        <v>0.0</v>
      </c>
      <c r="M8" s="21"/>
      <c r="N8" s="21"/>
      <c r="O8" s="21"/>
      <c r="P8" s="21"/>
      <c r="Q8" s="21"/>
      <c r="R8" s="21"/>
      <c r="S8" s="21"/>
      <c r="T8" s="21"/>
      <c r="U8" s="21"/>
      <c r="V8" s="21"/>
      <c r="W8" s="21"/>
      <c r="X8" s="21"/>
      <c r="Y8" s="21"/>
      <c r="Z8" s="21"/>
    </row>
    <row r="9" ht="12.75" customHeight="1">
      <c r="A9" s="197" t="s">
        <v>97</v>
      </c>
      <c r="B9" s="39">
        <v>0.0</v>
      </c>
      <c r="C9" s="198" t="s">
        <v>132</v>
      </c>
      <c r="D9" s="38"/>
      <c r="E9" s="48"/>
      <c r="F9" s="49"/>
      <c r="G9" s="196" t="s">
        <v>97</v>
      </c>
      <c r="H9" s="199">
        <v>0.0</v>
      </c>
      <c r="I9" s="200" t="s">
        <v>132</v>
      </c>
      <c r="J9" s="41"/>
      <c r="K9" s="52"/>
      <c r="L9" s="53"/>
      <c r="M9" s="21"/>
      <c r="N9" s="21"/>
      <c r="O9" s="21"/>
      <c r="P9" s="21"/>
      <c r="Q9" s="21"/>
      <c r="R9" s="21"/>
      <c r="S9" s="21"/>
      <c r="T9" s="21"/>
      <c r="U9" s="21"/>
      <c r="V9" s="21"/>
      <c r="W9" s="21"/>
      <c r="X9" s="21"/>
      <c r="Y9" s="21"/>
      <c r="Z9" s="21"/>
    </row>
    <row r="10" ht="12.75" customHeight="1">
      <c r="A10" s="201" t="s">
        <v>435</v>
      </c>
      <c r="B10" s="36"/>
      <c r="C10" s="37"/>
      <c r="D10" s="38"/>
      <c r="E10" s="39">
        <v>0.0</v>
      </c>
      <c r="F10" s="40">
        <v>0.0</v>
      </c>
      <c r="G10" s="202" t="s">
        <v>435</v>
      </c>
      <c r="H10" s="42"/>
      <c r="I10" s="43"/>
      <c r="J10" s="41"/>
      <c r="K10" s="44">
        <v>0.0</v>
      </c>
      <c r="L10" s="45">
        <v>0.0</v>
      </c>
      <c r="M10" s="21"/>
      <c r="N10" s="21"/>
      <c r="O10" s="21"/>
      <c r="P10" s="21"/>
      <c r="Q10" s="21"/>
      <c r="R10" s="21"/>
      <c r="S10" s="21"/>
      <c r="T10" s="21"/>
      <c r="U10" s="21"/>
      <c r="V10" s="21"/>
      <c r="W10" s="21"/>
      <c r="X10" s="21"/>
      <c r="Y10" s="21"/>
      <c r="Z10" s="21"/>
    </row>
    <row r="11" ht="12.75" customHeight="1">
      <c r="A11" s="201" t="s">
        <v>436</v>
      </c>
      <c r="B11" s="36"/>
      <c r="C11" s="37"/>
      <c r="D11" s="38"/>
      <c r="E11" s="39">
        <v>0.0</v>
      </c>
      <c r="F11" s="40">
        <v>0.0</v>
      </c>
      <c r="G11" s="202" t="s">
        <v>436</v>
      </c>
      <c r="H11" s="42"/>
      <c r="I11" s="43"/>
      <c r="J11" s="41"/>
      <c r="K11" s="44">
        <v>0.0</v>
      </c>
      <c r="L11" s="45">
        <v>0.0</v>
      </c>
      <c r="M11" s="21"/>
      <c r="N11" s="21"/>
      <c r="O11" s="21"/>
      <c r="P11" s="21"/>
      <c r="Q11" s="21"/>
      <c r="R11" s="21"/>
      <c r="S11" s="21"/>
      <c r="T11" s="21"/>
      <c r="U11" s="21"/>
      <c r="V11" s="21"/>
      <c r="W11" s="21"/>
      <c r="X11" s="21"/>
      <c r="Y11" s="21"/>
      <c r="Z11" s="21"/>
    </row>
    <row r="12" ht="12.75" customHeight="1">
      <c r="A12" s="201" t="s">
        <v>437</v>
      </c>
      <c r="B12" s="36"/>
      <c r="C12" s="37"/>
      <c r="D12" s="38"/>
      <c r="E12" s="36"/>
      <c r="F12" s="46"/>
      <c r="G12" s="202" t="s">
        <v>437</v>
      </c>
      <c r="H12" s="42"/>
      <c r="I12" s="43"/>
      <c r="J12" s="41"/>
      <c r="K12" s="44">
        <v>0.0</v>
      </c>
      <c r="L12" s="45">
        <v>0.0</v>
      </c>
      <c r="M12" s="21"/>
      <c r="N12" s="21"/>
      <c r="O12" s="21"/>
      <c r="P12" s="21"/>
      <c r="Q12" s="21"/>
      <c r="R12" s="21"/>
      <c r="S12" s="21"/>
      <c r="T12" s="21"/>
      <c r="U12" s="21"/>
      <c r="V12" s="21"/>
      <c r="W12" s="21"/>
      <c r="X12" s="21"/>
      <c r="Y12" s="21"/>
      <c r="Z12" s="21"/>
    </row>
    <row r="13" ht="12.75" customHeight="1">
      <c r="A13" s="201" t="s">
        <v>438</v>
      </c>
      <c r="B13" s="36"/>
      <c r="C13" s="37"/>
      <c r="D13" s="38"/>
      <c r="E13" s="36"/>
      <c r="F13" s="46"/>
      <c r="G13" s="202" t="s">
        <v>438</v>
      </c>
      <c r="H13" s="42"/>
      <c r="I13" s="43"/>
      <c r="J13" s="41"/>
      <c r="K13" s="44">
        <v>0.0</v>
      </c>
      <c r="L13" s="45">
        <v>0.0</v>
      </c>
      <c r="M13" s="21"/>
      <c r="N13" s="21"/>
      <c r="O13" s="21"/>
      <c r="P13" s="21"/>
      <c r="Q13" s="21"/>
      <c r="R13" s="21"/>
      <c r="S13" s="21"/>
      <c r="T13" s="21"/>
      <c r="U13" s="21"/>
      <c r="V13" s="21"/>
      <c r="W13" s="21"/>
      <c r="X13" s="21"/>
      <c r="Y13" s="21"/>
      <c r="Z13" s="21"/>
    </row>
    <row r="14" ht="12.75" customHeight="1">
      <c r="A14" s="201" t="s">
        <v>439</v>
      </c>
      <c r="B14" s="36"/>
      <c r="C14" s="37"/>
      <c r="D14" s="38"/>
      <c r="E14" s="36"/>
      <c r="F14" s="46"/>
      <c r="G14" s="202" t="s">
        <v>439</v>
      </c>
      <c r="H14" s="42"/>
      <c r="I14" s="43"/>
      <c r="J14" s="41"/>
      <c r="K14" s="44">
        <v>0.0</v>
      </c>
      <c r="L14" s="45">
        <v>0.0</v>
      </c>
      <c r="M14" s="21"/>
      <c r="N14" s="21"/>
      <c r="O14" s="21"/>
      <c r="P14" s="21"/>
      <c r="Q14" s="21"/>
      <c r="R14" s="21"/>
      <c r="S14" s="21"/>
      <c r="T14" s="21"/>
      <c r="U14" s="21"/>
      <c r="V14" s="21"/>
      <c r="W14" s="21"/>
      <c r="X14" s="21"/>
      <c r="Y14" s="21"/>
      <c r="Z14" s="21"/>
    </row>
    <row r="15" ht="12.75" customHeight="1">
      <c r="A15" s="201" t="s">
        <v>440</v>
      </c>
      <c r="B15" s="36"/>
      <c r="C15" s="37"/>
      <c r="D15" s="38"/>
      <c r="E15" s="39">
        <v>0.0</v>
      </c>
      <c r="F15" s="40">
        <v>0.0</v>
      </c>
      <c r="G15" s="202" t="s">
        <v>440</v>
      </c>
      <c r="H15" s="42"/>
      <c r="I15" s="43"/>
      <c r="J15" s="41"/>
      <c r="K15" s="44">
        <v>0.0</v>
      </c>
      <c r="L15" s="45">
        <v>0.0</v>
      </c>
      <c r="M15" s="21"/>
      <c r="N15" s="21"/>
      <c r="O15" s="21"/>
      <c r="P15" s="21"/>
      <c r="Q15" s="21"/>
      <c r="R15" s="21"/>
      <c r="S15" s="21"/>
      <c r="T15" s="21"/>
      <c r="U15" s="21"/>
      <c r="V15" s="21"/>
      <c r="W15" s="21"/>
      <c r="X15" s="21"/>
      <c r="Y15" s="21"/>
      <c r="Z15" s="21"/>
    </row>
    <row r="16" ht="26.25" customHeight="1">
      <c r="A16" s="203" t="s">
        <v>107</v>
      </c>
      <c r="B16" s="57"/>
      <c r="C16" s="56"/>
      <c r="D16" s="38"/>
      <c r="E16" s="48"/>
      <c r="F16" s="49"/>
      <c r="G16" s="196" t="s">
        <v>107</v>
      </c>
      <c r="H16" s="50"/>
      <c r="I16" s="58"/>
      <c r="J16" s="41"/>
      <c r="K16" s="52"/>
      <c r="L16" s="53"/>
      <c r="M16" s="21"/>
      <c r="N16" s="21"/>
      <c r="O16" s="21"/>
      <c r="P16" s="21"/>
      <c r="Q16" s="21"/>
      <c r="R16" s="21"/>
      <c r="S16" s="21"/>
      <c r="T16" s="21"/>
      <c r="U16" s="21"/>
      <c r="V16" s="21"/>
      <c r="W16" s="21"/>
      <c r="X16" s="21"/>
      <c r="Y16" s="21"/>
      <c r="Z16" s="21"/>
    </row>
    <row r="17" ht="12.75" customHeight="1">
      <c r="A17" s="197" t="s">
        <v>108</v>
      </c>
      <c r="B17" s="36"/>
      <c r="C17" s="37"/>
      <c r="D17" s="38"/>
      <c r="E17" s="39">
        <v>0.0</v>
      </c>
      <c r="F17" s="40">
        <v>0.0</v>
      </c>
      <c r="G17" s="196" t="s">
        <v>108</v>
      </c>
      <c r="H17" s="42"/>
      <c r="I17" s="43"/>
      <c r="J17" s="41"/>
      <c r="K17" s="44">
        <v>0.0</v>
      </c>
      <c r="L17" s="45">
        <v>0.0</v>
      </c>
      <c r="M17" s="21"/>
      <c r="N17" s="21"/>
      <c r="O17" s="21"/>
      <c r="P17" s="21"/>
      <c r="Q17" s="21"/>
      <c r="R17" s="21"/>
      <c r="S17" s="21"/>
      <c r="T17" s="21"/>
      <c r="U17" s="21"/>
      <c r="V17" s="21"/>
      <c r="W17" s="21"/>
      <c r="X17" s="21"/>
      <c r="Y17" s="21"/>
      <c r="Z17" s="21"/>
    </row>
    <row r="18" ht="12.75" customHeight="1">
      <c r="A18" s="197" t="s">
        <v>108</v>
      </c>
      <c r="B18" s="36"/>
      <c r="C18" s="37"/>
      <c r="D18" s="38"/>
      <c r="E18" s="39">
        <v>0.0</v>
      </c>
      <c r="F18" s="40">
        <v>0.0</v>
      </c>
      <c r="G18" s="196" t="s">
        <v>108</v>
      </c>
      <c r="H18" s="42"/>
      <c r="I18" s="43"/>
      <c r="J18" s="41"/>
      <c r="K18" s="44">
        <v>0.0</v>
      </c>
      <c r="L18" s="45">
        <v>0.0</v>
      </c>
      <c r="M18" s="21"/>
      <c r="N18" s="21"/>
      <c r="O18" s="21"/>
      <c r="P18" s="21"/>
      <c r="Q18" s="21"/>
      <c r="R18" s="21"/>
      <c r="S18" s="21"/>
      <c r="T18" s="21"/>
      <c r="U18" s="21"/>
      <c r="V18" s="21"/>
      <c r="W18" s="21"/>
      <c r="X18" s="21"/>
      <c r="Y18" s="21"/>
      <c r="Z18" s="21"/>
    </row>
    <row r="19" ht="12.75" customHeight="1">
      <c r="A19" s="204" t="s">
        <v>109</v>
      </c>
      <c r="B19" s="60"/>
      <c r="C19" s="61"/>
      <c r="D19" s="59"/>
      <c r="E19" s="48"/>
      <c r="F19" s="49"/>
      <c r="G19" s="205" t="s">
        <v>109</v>
      </c>
      <c r="H19" s="52"/>
      <c r="I19" s="51"/>
      <c r="J19" s="62"/>
      <c r="K19" s="52"/>
      <c r="L19" s="53"/>
      <c r="M19" s="21"/>
      <c r="N19" s="21"/>
      <c r="O19" s="21"/>
      <c r="P19" s="21"/>
      <c r="Q19" s="21"/>
      <c r="R19" s="21"/>
      <c r="S19" s="21"/>
      <c r="T19" s="21"/>
      <c r="U19" s="21"/>
      <c r="V19" s="21"/>
      <c r="W19" s="21"/>
      <c r="X19" s="21"/>
      <c r="Y19" s="21"/>
      <c r="Z19" s="21"/>
    </row>
    <row r="20" ht="12.75" customHeight="1">
      <c r="A20" s="197" t="s">
        <v>110</v>
      </c>
      <c r="B20" s="206">
        <v>0.0</v>
      </c>
      <c r="C20" s="57"/>
      <c r="D20" s="38"/>
      <c r="E20" s="206">
        <v>0.0</v>
      </c>
      <c r="F20" s="179">
        <v>0.0</v>
      </c>
      <c r="G20" s="196" t="s">
        <v>110</v>
      </c>
      <c r="H20" s="199">
        <v>0.0</v>
      </c>
      <c r="I20" s="58"/>
      <c r="J20" s="41"/>
      <c r="K20" s="199">
        <v>0.0</v>
      </c>
      <c r="L20" s="207">
        <v>0.0</v>
      </c>
      <c r="M20" s="21"/>
      <c r="N20" s="21"/>
      <c r="O20" s="21"/>
      <c r="P20" s="21"/>
      <c r="Q20" s="21"/>
      <c r="R20" s="21"/>
      <c r="S20" s="21"/>
      <c r="T20" s="21"/>
      <c r="U20" s="21"/>
      <c r="V20" s="21"/>
      <c r="W20" s="21"/>
      <c r="X20" s="21"/>
      <c r="Y20" s="21"/>
      <c r="Z20" s="21"/>
    </row>
    <row r="21" ht="12.75" customHeight="1">
      <c r="A21" s="208" t="s">
        <v>111</v>
      </c>
      <c r="B21" s="28"/>
      <c r="C21" s="66"/>
      <c r="D21" s="28"/>
      <c r="E21" s="67"/>
      <c r="F21" s="68"/>
      <c r="G21" s="209" t="s">
        <v>441</v>
      </c>
      <c r="H21" s="209" t="s">
        <v>442</v>
      </c>
      <c r="I21" s="66"/>
      <c r="J21" s="209" t="s">
        <v>443</v>
      </c>
      <c r="K21" s="209" t="s">
        <v>444</v>
      </c>
      <c r="L21" s="210" t="s">
        <v>445</v>
      </c>
      <c r="M21" s="21"/>
      <c r="N21" s="21"/>
      <c r="O21" s="21"/>
      <c r="P21" s="21"/>
      <c r="Q21" s="21"/>
      <c r="R21" s="21"/>
      <c r="S21" s="21"/>
      <c r="T21" s="21"/>
      <c r="U21" s="21"/>
      <c r="V21" s="21"/>
      <c r="W21" s="21"/>
      <c r="X21" s="21"/>
      <c r="Y21" s="21"/>
      <c r="Z21" s="21"/>
    </row>
    <row r="22" ht="12.75" customHeight="1">
      <c r="A22" s="31"/>
      <c r="B22" s="31"/>
      <c r="C22" s="70"/>
      <c r="D22" s="31"/>
      <c r="E22" s="71"/>
      <c r="F22" s="72"/>
      <c r="G22" s="192" t="s">
        <v>116</v>
      </c>
      <c r="H22" s="192" t="s">
        <v>446</v>
      </c>
      <c r="I22" s="73"/>
      <c r="J22" s="30"/>
      <c r="K22" s="192" t="s">
        <v>81</v>
      </c>
      <c r="L22" s="194" t="s">
        <v>447</v>
      </c>
      <c r="M22" s="21"/>
      <c r="N22" s="21"/>
      <c r="O22" s="21"/>
      <c r="P22" s="21"/>
      <c r="Q22" s="21"/>
      <c r="R22" s="21"/>
      <c r="S22" s="21"/>
      <c r="T22" s="21"/>
      <c r="U22" s="21"/>
      <c r="V22" s="21"/>
      <c r="W22" s="21"/>
      <c r="X22" s="21"/>
      <c r="Y22" s="21"/>
      <c r="Z22" s="21"/>
    </row>
    <row r="23" ht="12.75" customHeight="1">
      <c r="A23" s="74"/>
      <c r="B23" s="193" t="s">
        <v>84</v>
      </c>
      <c r="C23" s="211" t="s">
        <v>85</v>
      </c>
      <c r="D23" s="31"/>
      <c r="E23" s="192" t="s">
        <v>86</v>
      </c>
      <c r="F23" s="194" t="s">
        <v>87</v>
      </c>
      <c r="G23" s="212" t="s">
        <v>119</v>
      </c>
      <c r="H23" s="192" t="s">
        <v>84</v>
      </c>
      <c r="I23" s="213" t="s">
        <v>85</v>
      </c>
      <c r="J23" s="30"/>
      <c r="K23" s="192" t="s">
        <v>86</v>
      </c>
      <c r="L23" s="194" t="s">
        <v>87</v>
      </c>
      <c r="M23" s="21"/>
      <c r="N23" s="21"/>
      <c r="O23" s="21"/>
      <c r="P23" s="21"/>
      <c r="Q23" s="21"/>
      <c r="R23" s="21"/>
      <c r="S23" s="21"/>
      <c r="T23" s="21"/>
      <c r="U23" s="21"/>
      <c r="V23" s="21"/>
      <c r="W23" s="21"/>
      <c r="X23" s="21"/>
      <c r="Y23" s="21"/>
      <c r="Z23" s="21"/>
    </row>
    <row r="24" ht="12.75" customHeight="1">
      <c r="A24" s="214" t="s">
        <v>120</v>
      </c>
      <c r="B24" s="77">
        <v>700.0</v>
      </c>
      <c r="C24" s="215" t="s">
        <v>448</v>
      </c>
      <c r="D24" s="76"/>
      <c r="E24" s="77">
        <v>700.0</v>
      </c>
      <c r="F24" s="79">
        <v>700.0</v>
      </c>
      <c r="G24" s="216" t="s">
        <v>121</v>
      </c>
      <c r="H24" s="181">
        <v>200.0</v>
      </c>
      <c r="I24" s="217" t="s">
        <v>449</v>
      </c>
      <c r="J24" s="83"/>
      <c r="K24" s="181">
        <v>0.0</v>
      </c>
      <c r="L24" s="182">
        <v>0.0</v>
      </c>
      <c r="M24" s="21"/>
      <c r="N24" s="21"/>
      <c r="O24" s="21"/>
      <c r="P24" s="21"/>
      <c r="Q24" s="21"/>
      <c r="R24" s="21"/>
      <c r="S24" s="21"/>
      <c r="T24" s="21"/>
      <c r="U24" s="21"/>
      <c r="V24" s="21"/>
      <c r="W24" s="21"/>
      <c r="X24" s="21"/>
      <c r="Y24" s="21"/>
      <c r="Z24" s="21"/>
    </row>
    <row r="25" ht="12.75" customHeight="1">
      <c r="A25" s="214" t="s">
        <v>122</v>
      </c>
      <c r="B25" s="77">
        <v>100.0</v>
      </c>
      <c r="C25" s="215" t="s">
        <v>450</v>
      </c>
      <c r="D25" s="76"/>
      <c r="E25" s="77">
        <v>100.0</v>
      </c>
      <c r="F25" s="79">
        <v>100.0</v>
      </c>
      <c r="G25" s="216" t="s">
        <v>123</v>
      </c>
      <c r="H25" s="181">
        <v>200.0</v>
      </c>
      <c r="I25" s="217" t="s">
        <v>451</v>
      </c>
      <c r="J25" s="83"/>
      <c r="K25" s="181">
        <v>0.0</v>
      </c>
      <c r="L25" s="182">
        <v>0.0</v>
      </c>
      <c r="M25" s="21"/>
      <c r="N25" s="21"/>
      <c r="O25" s="21"/>
      <c r="P25" s="21"/>
      <c r="Q25" s="21"/>
      <c r="R25" s="21"/>
      <c r="S25" s="21"/>
      <c r="T25" s="21"/>
      <c r="U25" s="21"/>
      <c r="V25" s="21"/>
      <c r="W25" s="21"/>
      <c r="X25" s="21"/>
      <c r="Y25" s="21"/>
      <c r="Z25" s="21"/>
    </row>
    <row r="26" ht="12.75" customHeight="1">
      <c r="A26" s="214" t="s">
        <v>124</v>
      </c>
      <c r="B26" s="77">
        <v>100.0</v>
      </c>
      <c r="C26" s="215" t="s">
        <v>452</v>
      </c>
      <c r="D26" s="76"/>
      <c r="E26" s="77">
        <v>100.0</v>
      </c>
      <c r="F26" s="79">
        <v>100.0</v>
      </c>
      <c r="G26" s="216" t="s">
        <v>125</v>
      </c>
      <c r="H26" s="181">
        <v>900.0</v>
      </c>
      <c r="I26" s="217" t="s">
        <v>453</v>
      </c>
      <c r="J26" s="83"/>
      <c r="K26" s="181">
        <v>0.0</v>
      </c>
      <c r="L26" s="182">
        <v>0.0</v>
      </c>
      <c r="M26" s="21"/>
      <c r="N26" s="21"/>
      <c r="O26" s="21"/>
      <c r="P26" s="21"/>
      <c r="Q26" s="21"/>
      <c r="R26" s="21"/>
      <c r="S26" s="21"/>
      <c r="T26" s="21"/>
      <c r="U26" s="21"/>
      <c r="V26" s="21"/>
      <c r="W26" s="21"/>
      <c r="X26" s="21"/>
      <c r="Y26" s="21"/>
      <c r="Z26" s="21"/>
    </row>
    <row r="27" ht="12.75" customHeight="1">
      <c r="A27" s="214" t="s">
        <v>126</v>
      </c>
      <c r="B27" s="87">
        <v>1300.0</v>
      </c>
      <c r="C27" s="215" t="s">
        <v>454</v>
      </c>
      <c r="D27" s="76"/>
      <c r="E27" s="87">
        <v>460.0</v>
      </c>
      <c r="F27" s="79">
        <v>460.0</v>
      </c>
      <c r="G27" s="218" t="s">
        <v>128</v>
      </c>
      <c r="H27" s="181">
        <v>0.0</v>
      </c>
      <c r="I27" s="217">
        <v>0.0</v>
      </c>
      <c r="J27" s="83"/>
      <c r="K27" s="181">
        <v>0.0</v>
      </c>
      <c r="L27" s="182">
        <v>0.0</v>
      </c>
      <c r="M27" s="21"/>
      <c r="N27" s="21"/>
      <c r="O27" s="21"/>
      <c r="P27" s="21"/>
      <c r="Q27" s="21"/>
      <c r="R27" s="21"/>
      <c r="S27" s="21"/>
      <c r="T27" s="21"/>
      <c r="U27" s="21"/>
      <c r="V27" s="21"/>
      <c r="W27" s="21"/>
      <c r="X27" s="21"/>
      <c r="Y27" s="21"/>
      <c r="Z27" s="21"/>
    </row>
    <row r="28" ht="12.75" customHeight="1">
      <c r="A28" s="214" t="s">
        <v>129</v>
      </c>
      <c r="B28" s="87">
        <v>500.0</v>
      </c>
      <c r="C28" s="215" t="s">
        <v>455</v>
      </c>
      <c r="D28" s="76"/>
      <c r="E28" s="87">
        <v>300.0</v>
      </c>
      <c r="F28" s="79">
        <v>300.0</v>
      </c>
      <c r="G28" s="216" t="s">
        <v>130</v>
      </c>
      <c r="H28" s="219">
        <v>200.0</v>
      </c>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220" t="s">
        <v>289</v>
      </c>
      <c r="H29" s="91"/>
      <c r="I29" s="221" t="s">
        <v>456</v>
      </c>
      <c r="J29" s="83"/>
      <c r="K29" s="91"/>
      <c r="L29" s="92"/>
      <c r="M29" s="21"/>
      <c r="N29" s="21"/>
      <c r="O29" s="21"/>
      <c r="P29" s="21"/>
      <c r="Q29" s="21"/>
      <c r="R29" s="21"/>
      <c r="S29" s="21"/>
      <c r="T29" s="21"/>
      <c r="U29" s="21"/>
      <c r="V29" s="21"/>
      <c r="W29" s="21"/>
      <c r="X29" s="21"/>
      <c r="Y29" s="21"/>
      <c r="Z29" s="21"/>
    </row>
    <row r="30" ht="12.75" customHeight="1">
      <c r="A30" s="214" t="s">
        <v>133</v>
      </c>
      <c r="B30" s="77">
        <v>0.0</v>
      </c>
      <c r="C30" s="78"/>
      <c r="D30" s="76"/>
      <c r="E30" s="77">
        <v>0.0</v>
      </c>
      <c r="F30" s="79">
        <v>0.0</v>
      </c>
      <c r="G30" s="222" t="s">
        <v>457</v>
      </c>
      <c r="H30" s="181">
        <v>0.0</v>
      </c>
      <c r="I30" s="82"/>
      <c r="J30" s="83"/>
      <c r="K30" s="181">
        <v>0.0</v>
      </c>
      <c r="L30" s="182">
        <v>0.0</v>
      </c>
      <c r="M30" s="21"/>
      <c r="N30" s="21"/>
      <c r="O30" s="21"/>
      <c r="P30" s="21"/>
      <c r="Q30" s="21"/>
      <c r="R30" s="21"/>
      <c r="S30" s="21"/>
      <c r="T30" s="21"/>
      <c r="U30" s="21"/>
      <c r="V30" s="21"/>
      <c r="W30" s="21"/>
      <c r="X30" s="21"/>
      <c r="Y30" s="21"/>
      <c r="Z30" s="21"/>
    </row>
    <row r="31" ht="27.0" customHeight="1">
      <c r="A31" s="214" t="s">
        <v>135</v>
      </c>
      <c r="B31" s="77">
        <v>0.0</v>
      </c>
      <c r="C31" s="78"/>
      <c r="D31" s="76"/>
      <c r="E31" s="77">
        <v>0.0</v>
      </c>
      <c r="F31" s="79">
        <v>0.0</v>
      </c>
      <c r="G31" s="223" t="s">
        <v>136</v>
      </c>
      <c r="H31" s="89"/>
      <c r="I31" s="90"/>
      <c r="J31" s="83"/>
      <c r="K31" s="91"/>
      <c r="L31" s="92"/>
      <c r="M31" s="21"/>
      <c r="N31" s="21"/>
      <c r="O31" s="21"/>
      <c r="P31" s="21"/>
      <c r="Q31" s="21"/>
      <c r="R31" s="21"/>
      <c r="S31" s="21"/>
      <c r="T31" s="21"/>
      <c r="U31" s="21"/>
      <c r="V31" s="21"/>
      <c r="W31" s="21"/>
      <c r="X31" s="21"/>
      <c r="Y31" s="21"/>
      <c r="Z31" s="21"/>
    </row>
    <row r="32" ht="12.75" customHeight="1">
      <c r="A32" s="214" t="s">
        <v>137</v>
      </c>
      <c r="B32" s="77">
        <v>0.0</v>
      </c>
      <c r="C32" s="78"/>
      <c r="D32" s="76"/>
      <c r="E32" s="77">
        <v>0.0</v>
      </c>
      <c r="F32" s="79">
        <v>0.0</v>
      </c>
      <c r="G32" s="218" t="s">
        <v>108</v>
      </c>
      <c r="H32" s="181">
        <v>2.0</v>
      </c>
      <c r="I32" s="82"/>
      <c r="J32" s="83"/>
      <c r="K32" s="181">
        <v>0.0</v>
      </c>
      <c r="L32" s="182">
        <v>0.0</v>
      </c>
      <c r="M32" s="21"/>
      <c r="N32" s="21"/>
      <c r="O32" s="21"/>
      <c r="P32" s="21"/>
      <c r="Q32" s="21"/>
      <c r="R32" s="21"/>
      <c r="S32" s="21"/>
      <c r="T32" s="21"/>
      <c r="U32" s="21"/>
      <c r="V32" s="21"/>
      <c r="W32" s="21"/>
      <c r="X32" s="21"/>
      <c r="Y32" s="21"/>
      <c r="Z32" s="21"/>
    </row>
    <row r="33" ht="12.75" customHeight="1">
      <c r="A33" s="214" t="s">
        <v>138</v>
      </c>
      <c r="B33" s="77"/>
      <c r="C33" s="78"/>
      <c r="D33" s="76"/>
      <c r="E33" s="77">
        <v>0.0</v>
      </c>
      <c r="F33" s="79">
        <v>0.0</v>
      </c>
      <c r="G33" s="224" t="s">
        <v>139</v>
      </c>
      <c r="H33" s="91"/>
      <c r="I33" s="96"/>
      <c r="J33" s="98"/>
      <c r="K33" s="91"/>
      <c r="L33" s="92"/>
      <c r="M33" s="21"/>
      <c r="N33" s="21"/>
      <c r="O33" s="21"/>
      <c r="P33" s="21"/>
      <c r="Q33" s="21"/>
      <c r="R33" s="21"/>
      <c r="S33" s="21"/>
      <c r="T33" s="21"/>
      <c r="U33" s="21"/>
      <c r="V33" s="21"/>
      <c r="W33" s="21"/>
      <c r="X33" s="21"/>
      <c r="Y33" s="21"/>
      <c r="Z33" s="21"/>
    </row>
    <row r="34" ht="12.75" customHeight="1">
      <c r="A34" s="225" t="s">
        <v>140</v>
      </c>
      <c r="B34" s="100"/>
      <c r="C34" s="101"/>
      <c r="D34" s="99"/>
      <c r="E34" s="100"/>
      <c r="F34" s="102"/>
      <c r="G34" s="218" t="s">
        <v>110</v>
      </c>
      <c r="H34" s="219">
        <v>1502.0</v>
      </c>
      <c r="I34" s="90"/>
      <c r="J34" s="83"/>
      <c r="K34" s="219">
        <f t="shared" ref="K34:L34" si="1">sum(K24:K32)</f>
        <v>0</v>
      </c>
      <c r="L34" s="219">
        <f t="shared" si="1"/>
        <v>0</v>
      </c>
      <c r="M34" s="21"/>
      <c r="N34" s="21"/>
      <c r="O34" s="21"/>
      <c r="P34" s="21"/>
      <c r="Q34" s="21"/>
      <c r="R34" s="21"/>
      <c r="S34" s="21"/>
      <c r="T34" s="21"/>
      <c r="U34" s="21"/>
      <c r="V34" s="21"/>
      <c r="W34" s="21"/>
      <c r="X34" s="21"/>
      <c r="Y34" s="21"/>
      <c r="Z34" s="21"/>
    </row>
    <row r="35" ht="12.75" customHeight="1">
      <c r="A35" s="214" t="s">
        <v>108</v>
      </c>
      <c r="B35" s="77"/>
      <c r="C35" s="215" t="s">
        <v>458</v>
      </c>
      <c r="D35" s="76"/>
      <c r="E35" s="77">
        <v>0.0</v>
      </c>
      <c r="F35" s="79">
        <v>0.0</v>
      </c>
      <c r="G35" s="209" t="s">
        <v>141</v>
      </c>
      <c r="H35" s="28"/>
      <c r="I35" s="66"/>
      <c r="J35" s="28"/>
      <c r="K35" s="67"/>
      <c r="L35" s="68"/>
      <c r="M35" s="21"/>
      <c r="N35" s="21"/>
      <c r="O35" s="21"/>
      <c r="P35" s="21"/>
      <c r="Q35" s="21"/>
      <c r="R35" s="21"/>
      <c r="S35" s="21"/>
      <c r="T35" s="21"/>
      <c r="U35" s="21"/>
      <c r="V35" s="21"/>
      <c r="W35" s="21"/>
      <c r="X35" s="21"/>
      <c r="Y35" s="21"/>
      <c r="Z35" s="21"/>
    </row>
    <row r="36" ht="12.75" customHeight="1">
      <c r="A36" s="225" t="s">
        <v>142</v>
      </c>
      <c r="B36" s="99"/>
      <c r="C36" s="104"/>
      <c r="D36" s="99"/>
      <c r="E36" s="100"/>
      <c r="F36" s="102"/>
      <c r="G36" s="193" t="s">
        <v>143</v>
      </c>
      <c r="H36" s="31"/>
      <c r="I36" s="70"/>
      <c r="J36" s="193" t="s">
        <v>113</v>
      </c>
      <c r="K36" s="30"/>
      <c r="L36" s="72"/>
      <c r="M36" s="21"/>
      <c r="N36" s="21"/>
      <c r="O36" s="21"/>
      <c r="P36" s="21"/>
      <c r="Q36" s="21"/>
      <c r="R36" s="21"/>
      <c r="S36" s="21"/>
      <c r="T36" s="21"/>
      <c r="U36" s="21"/>
      <c r="V36" s="21"/>
      <c r="W36" s="21"/>
      <c r="X36" s="21"/>
      <c r="Y36" s="21"/>
      <c r="Z36" s="21"/>
    </row>
    <row r="37" ht="12.75" customHeight="1">
      <c r="A37" s="214" t="s">
        <v>110</v>
      </c>
      <c r="B37" s="226">
        <v>4900.0</v>
      </c>
      <c r="C37" s="106"/>
      <c r="D37" s="76"/>
      <c r="E37" s="226">
        <f t="shared" ref="E37:F37" si="2">sum(E24:E34)</f>
        <v>1660</v>
      </c>
      <c r="F37" s="226">
        <f t="shared" si="2"/>
        <v>1660</v>
      </c>
      <c r="G37" s="193" t="s">
        <v>116</v>
      </c>
      <c r="H37" s="31"/>
      <c r="I37" s="70"/>
      <c r="J37" s="31"/>
      <c r="K37" s="192" t="s">
        <v>117</v>
      </c>
      <c r="L37" s="194" t="s">
        <v>118</v>
      </c>
      <c r="M37" s="21"/>
      <c r="N37" s="21"/>
      <c r="O37" s="21"/>
      <c r="P37" s="21"/>
      <c r="Q37" s="21"/>
      <c r="R37" s="21"/>
      <c r="S37" s="21"/>
      <c r="T37" s="21"/>
      <c r="U37" s="21"/>
      <c r="V37" s="21"/>
      <c r="W37" s="21"/>
      <c r="X37" s="21"/>
      <c r="Y37" s="21"/>
      <c r="Z37" s="21"/>
    </row>
    <row r="38" ht="12.75" customHeight="1">
      <c r="A38" s="208" t="s">
        <v>144</v>
      </c>
      <c r="B38" s="28"/>
      <c r="C38" s="66"/>
      <c r="D38" s="28"/>
      <c r="E38" s="28"/>
      <c r="F38" s="69"/>
      <c r="G38" s="227" t="s">
        <v>145</v>
      </c>
      <c r="H38" s="193" t="s">
        <v>84</v>
      </c>
      <c r="I38" s="211" t="s">
        <v>146</v>
      </c>
      <c r="J38" s="31"/>
      <c r="K38" s="192" t="s">
        <v>86</v>
      </c>
      <c r="L38" s="194" t="s">
        <v>87</v>
      </c>
      <c r="M38" s="21"/>
      <c r="N38" s="21"/>
      <c r="O38" s="21"/>
      <c r="P38" s="21"/>
      <c r="Q38" s="21"/>
      <c r="R38" s="21"/>
      <c r="S38" s="21"/>
      <c r="T38" s="21"/>
      <c r="U38" s="21"/>
      <c r="V38" s="21"/>
      <c r="W38" s="21"/>
      <c r="X38" s="21"/>
      <c r="Y38" s="21"/>
      <c r="Z38" s="21"/>
    </row>
    <row r="39" ht="12.75" customHeight="1">
      <c r="A39" s="193" t="s">
        <v>147</v>
      </c>
      <c r="B39" s="31"/>
      <c r="C39" s="70"/>
      <c r="D39" s="31"/>
      <c r="E39" s="193" t="s">
        <v>148</v>
      </c>
      <c r="F39" s="228" t="s">
        <v>149</v>
      </c>
      <c r="G39" s="229" t="s">
        <v>150</v>
      </c>
      <c r="H39" s="230">
        <v>0.0</v>
      </c>
      <c r="I39" s="111"/>
      <c r="J39" s="112"/>
      <c r="K39" s="230">
        <v>0.0</v>
      </c>
      <c r="L39" s="231">
        <v>0.0</v>
      </c>
      <c r="M39" s="21"/>
      <c r="N39" s="21"/>
      <c r="O39" s="21"/>
      <c r="P39" s="21"/>
      <c r="Q39" s="21"/>
      <c r="R39" s="21"/>
      <c r="S39" s="21"/>
      <c r="T39" s="21"/>
      <c r="U39" s="21"/>
      <c r="V39" s="21"/>
      <c r="W39" s="21"/>
      <c r="X39" s="21"/>
      <c r="Y39" s="21"/>
      <c r="Z39" s="21"/>
    </row>
    <row r="40" ht="12.75" customHeight="1">
      <c r="A40" s="193" t="s">
        <v>116</v>
      </c>
      <c r="B40" s="31"/>
      <c r="C40" s="70"/>
      <c r="D40" s="31"/>
      <c r="E40" s="31"/>
      <c r="F40" s="108"/>
      <c r="G40" s="232" t="s">
        <v>152</v>
      </c>
      <c r="H40" s="230">
        <v>0.0</v>
      </c>
      <c r="I40" s="111"/>
      <c r="J40" s="112"/>
      <c r="K40" s="230">
        <v>0.0</v>
      </c>
      <c r="L40" s="231">
        <v>0.0</v>
      </c>
      <c r="M40" s="21"/>
      <c r="N40" s="21"/>
      <c r="O40" s="21"/>
      <c r="P40" s="21"/>
      <c r="Q40" s="21"/>
      <c r="R40" s="21"/>
      <c r="S40" s="21"/>
      <c r="T40" s="21"/>
      <c r="U40" s="21"/>
      <c r="V40" s="21"/>
      <c r="W40" s="21"/>
      <c r="X40" s="21"/>
      <c r="Y40" s="21"/>
      <c r="Z40" s="21"/>
    </row>
    <row r="41" ht="12.75" customHeight="1">
      <c r="A41" s="233" t="s">
        <v>153</v>
      </c>
      <c r="B41" s="193" t="s">
        <v>84</v>
      </c>
      <c r="C41" s="211" t="s">
        <v>146</v>
      </c>
      <c r="D41" s="74"/>
      <c r="E41" s="192" t="s">
        <v>86</v>
      </c>
      <c r="F41" s="194" t="s">
        <v>87</v>
      </c>
      <c r="G41" s="232" t="s">
        <v>154</v>
      </c>
      <c r="H41" s="230">
        <v>0.0</v>
      </c>
      <c r="I41" s="111"/>
      <c r="J41" s="112"/>
      <c r="K41" s="230">
        <v>0.0</v>
      </c>
      <c r="L41" s="231">
        <v>0.0</v>
      </c>
      <c r="M41" s="21"/>
      <c r="N41" s="21"/>
      <c r="O41" s="21"/>
      <c r="P41" s="21"/>
      <c r="Q41" s="21"/>
      <c r="R41" s="21"/>
      <c r="S41" s="21"/>
      <c r="T41" s="21"/>
      <c r="U41" s="21"/>
      <c r="V41" s="21"/>
      <c r="W41" s="21"/>
      <c r="X41" s="21"/>
      <c r="Y41" s="21"/>
      <c r="Z41" s="21"/>
    </row>
    <row r="42" ht="13.5" customHeight="1">
      <c r="A42" s="234" t="s">
        <v>155</v>
      </c>
      <c r="B42" s="235">
        <v>0.0</v>
      </c>
      <c r="C42" s="118"/>
      <c r="D42" s="119"/>
      <c r="E42" s="120"/>
      <c r="F42" s="120"/>
      <c r="G42" s="236" t="s">
        <v>156</v>
      </c>
      <c r="H42" s="230">
        <v>0.0</v>
      </c>
      <c r="I42" s="111"/>
      <c r="J42" s="112"/>
      <c r="K42" s="230">
        <v>0.0</v>
      </c>
      <c r="L42" s="231">
        <v>0.0</v>
      </c>
      <c r="M42" s="21"/>
      <c r="N42" s="21"/>
      <c r="O42" s="21"/>
      <c r="P42" s="21"/>
      <c r="Q42" s="21"/>
      <c r="R42" s="21"/>
      <c r="S42" s="21"/>
      <c r="T42" s="21"/>
      <c r="U42" s="21"/>
      <c r="V42" s="21"/>
      <c r="W42" s="21"/>
      <c r="X42" s="21"/>
      <c r="Y42" s="21"/>
      <c r="Z42" s="21"/>
    </row>
    <row r="43" ht="12.75" customHeight="1">
      <c r="A43" s="234" t="s">
        <v>157</v>
      </c>
      <c r="B43" s="235">
        <v>0.0</v>
      </c>
      <c r="C43" s="237" t="s">
        <v>158</v>
      </c>
      <c r="D43" s="119"/>
      <c r="E43" s="120"/>
      <c r="F43" s="120"/>
      <c r="G43" s="236" t="s">
        <v>159</v>
      </c>
      <c r="H43" s="230">
        <v>0.0</v>
      </c>
      <c r="I43" s="111"/>
      <c r="J43" s="112"/>
      <c r="K43" s="230">
        <v>0.0</v>
      </c>
      <c r="L43" s="231">
        <v>0.0</v>
      </c>
      <c r="M43" s="21"/>
      <c r="N43" s="21"/>
      <c r="O43" s="21"/>
      <c r="P43" s="21"/>
      <c r="Q43" s="21"/>
      <c r="R43" s="21"/>
      <c r="S43" s="21"/>
      <c r="T43" s="21"/>
      <c r="U43" s="21"/>
      <c r="V43" s="21"/>
      <c r="W43" s="21"/>
      <c r="X43" s="21"/>
      <c r="Y43" s="21"/>
      <c r="Z43" s="21"/>
    </row>
    <row r="44" ht="13.5" customHeight="1">
      <c r="A44" s="234" t="s">
        <v>160</v>
      </c>
      <c r="B44" s="235">
        <v>0.0</v>
      </c>
      <c r="C44" s="238" t="s">
        <v>161</v>
      </c>
      <c r="D44" s="119"/>
      <c r="E44" s="120"/>
      <c r="F44" s="120"/>
      <c r="G44" s="239" t="s">
        <v>162</v>
      </c>
      <c r="H44" s="230">
        <v>0.0</v>
      </c>
      <c r="I44" s="111"/>
      <c r="J44" s="112"/>
      <c r="K44" s="230">
        <v>0.0</v>
      </c>
      <c r="L44" s="231">
        <v>0.0</v>
      </c>
      <c r="M44" s="21"/>
      <c r="N44" s="21"/>
      <c r="O44" s="21"/>
      <c r="P44" s="21"/>
      <c r="Q44" s="21"/>
      <c r="R44" s="21"/>
      <c r="S44" s="21"/>
      <c r="T44" s="21"/>
      <c r="U44" s="21"/>
      <c r="V44" s="21"/>
      <c r="W44" s="21"/>
      <c r="X44" s="21"/>
      <c r="Y44" s="21"/>
      <c r="Z44" s="21"/>
    </row>
    <row r="45" ht="15.75" customHeight="1">
      <c r="A45" s="234" t="s">
        <v>163</v>
      </c>
      <c r="B45" s="240">
        <v>0.0</v>
      </c>
      <c r="C45" s="122"/>
      <c r="D45" s="119"/>
      <c r="E45" s="240">
        <v>0.0</v>
      </c>
      <c r="F45" s="241">
        <v>0.0</v>
      </c>
      <c r="G45" s="232" t="s">
        <v>110</v>
      </c>
      <c r="H45" s="242">
        <v>0.0</v>
      </c>
      <c r="I45" s="114"/>
      <c r="J45" s="112"/>
      <c r="K45" s="242">
        <v>0.0</v>
      </c>
      <c r="L45" s="243">
        <v>0.0</v>
      </c>
      <c r="M45" s="21"/>
      <c r="N45" s="21"/>
      <c r="O45" s="21"/>
      <c r="P45" s="21"/>
      <c r="Q45" s="21"/>
      <c r="R45" s="21"/>
      <c r="S45" s="21"/>
      <c r="T45" s="21"/>
      <c r="U45" s="21"/>
      <c r="V45" s="21"/>
      <c r="W45" s="21"/>
      <c r="X45" s="21"/>
      <c r="Y45" s="21"/>
      <c r="Z45" s="21"/>
    </row>
    <row r="46" ht="15.0" customHeight="1">
      <c r="A46" s="234" t="s">
        <v>164</v>
      </c>
      <c r="B46" s="240">
        <v>0.0</v>
      </c>
      <c r="C46" s="122"/>
      <c r="D46" s="119"/>
      <c r="E46" s="240">
        <v>0.0</v>
      </c>
      <c r="F46" s="241">
        <v>0.0</v>
      </c>
      <c r="G46" s="209" t="s">
        <v>165</v>
      </c>
      <c r="H46" s="28"/>
      <c r="I46" s="66"/>
      <c r="J46" s="28"/>
      <c r="K46" s="67"/>
      <c r="L46" s="68"/>
      <c r="M46" s="21"/>
      <c r="N46" s="21"/>
      <c r="O46" s="21"/>
      <c r="P46" s="21"/>
      <c r="Q46" s="21"/>
      <c r="R46" s="21"/>
      <c r="S46" s="21"/>
      <c r="T46" s="21"/>
      <c r="U46" s="21"/>
      <c r="V46" s="21"/>
      <c r="W46" s="21"/>
      <c r="X46" s="21"/>
      <c r="Y46" s="21"/>
      <c r="Z46" s="21"/>
    </row>
    <row r="47" ht="13.5" customHeight="1">
      <c r="A47" s="234" t="s">
        <v>166</v>
      </c>
      <c r="B47" s="120"/>
      <c r="C47" s="116"/>
      <c r="D47" s="119"/>
      <c r="E47" s="120"/>
      <c r="F47" s="116"/>
      <c r="G47" s="244" t="s">
        <v>167</v>
      </c>
      <c r="H47" s="31"/>
      <c r="I47" s="70"/>
      <c r="J47" s="31"/>
      <c r="K47" s="71"/>
      <c r="L47" s="72"/>
      <c r="M47" s="21"/>
      <c r="N47" s="21"/>
      <c r="O47" s="21"/>
      <c r="P47" s="21"/>
      <c r="Q47" s="21"/>
      <c r="R47" s="21"/>
      <c r="S47" s="21"/>
      <c r="T47" s="21"/>
      <c r="U47" s="21"/>
      <c r="V47" s="21"/>
      <c r="W47" s="21"/>
      <c r="X47" s="21"/>
      <c r="Y47" s="21"/>
      <c r="Z47" s="21"/>
    </row>
    <row r="48" ht="13.5" customHeight="1">
      <c r="A48" s="234" t="s">
        <v>459</v>
      </c>
      <c r="B48" s="120"/>
      <c r="C48" s="116"/>
      <c r="D48" s="119"/>
      <c r="E48" s="120"/>
      <c r="F48" s="116"/>
      <c r="G48" s="245" t="s">
        <v>169</v>
      </c>
      <c r="H48" s="74"/>
      <c r="I48" s="130"/>
      <c r="J48" s="74"/>
      <c r="K48" s="71"/>
      <c r="L48" s="72"/>
      <c r="M48" s="21"/>
      <c r="N48" s="21"/>
      <c r="O48" s="21"/>
      <c r="P48" s="21"/>
      <c r="Q48" s="21"/>
      <c r="R48" s="21"/>
      <c r="S48" s="21"/>
      <c r="T48" s="21"/>
      <c r="U48" s="21"/>
      <c r="V48" s="21"/>
      <c r="W48" s="21"/>
      <c r="X48" s="21"/>
      <c r="Y48" s="21"/>
      <c r="Z48" s="21"/>
    </row>
    <row r="49" ht="12.0" customHeight="1">
      <c r="A49" s="234" t="s">
        <v>170</v>
      </c>
      <c r="B49" s="120"/>
      <c r="C49" s="116"/>
      <c r="D49" s="119"/>
      <c r="E49" s="131"/>
      <c r="F49" s="132"/>
      <c r="G49" s="193" t="s">
        <v>116</v>
      </c>
      <c r="H49" s="31"/>
      <c r="I49" s="211" t="s">
        <v>171</v>
      </c>
      <c r="J49" s="193" t="s">
        <v>113</v>
      </c>
      <c r="K49" s="192" t="s">
        <v>117</v>
      </c>
      <c r="L49" s="194" t="s">
        <v>118</v>
      </c>
      <c r="M49" s="21"/>
      <c r="N49" s="21"/>
      <c r="O49" s="21"/>
      <c r="P49" s="21"/>
      <c r="Q49" s="21"/>
      <c r="R49" s="21"/>
      <c r="S49" s="21"/>
      <c r="T49" s="21"/>
      <c r="U49" s="21"/>
      <c r="V49" s="21"/>
      <c r="W49" s="21"/>
      <c r="X49" s="21"/>
      <c r="Y49" s="21"/>
      <c r="Z49" s="21"/>
    </row>
    <row r="50" ht="12.75" customHeight="1">
      <c r="A50" s="246" t="s">
        <v>110</v>
      </c>
      <c r="B50" s="247">
        <v>0.0</v>
      </c>
      <c r="C50" s="116"/>
      <c r="D50" s="119"/>
      <c r="E50" s="247">
        <v>0.0</v>
      </c>
      <c r="F50" s="248">
        <v>0.0</v>
      </c>
      <c r="G50" s="249" t="s">
        <v>172</v>
      </c>
      <c r="H50" s="193" t="s">
        <v>84</v>
      </c>
      <c r="I50" s="211" t="s">
        <v>146</v>
      </c>
      <c r="J50" s="74"/>
      <c r="K50" s="192" t="s">
        <v>86</v>
      </c>
      <c r="L50" s="194" t="s">
        <v>87</v>
      </c>
      <c r="M50" s="21"/>
      <c r="N50" s="21"/>
      <c r="O50" s="21"/>
      <c r="P50" s="21"/>
      <c r="Q50" s="21"/>
      <c r="R50" s="21"/>
      <c r="S50" s="21"/>
      <c r="T50" s="21"/>
      <c r="U50" s="21"/>
      <c r="V50" s="21"/>
      <c r="W50" s="21"/>
      <c r="X50" s="21"/>
      <c r="Y50" s="21"/>
      <c r="Z50" s="21"/>
    </row>
    <row r="51" ht="12.75" customHeight="1">
      <c r="A51" s="208" t="s">
        <v>173</v>
      </c>
      <c r="B51" s="28"/>
      <c r="C51" s="66"/>
      <c r="D51" s="28"/>
      <c r="E51" s="67"/>
      <c r="F51" s="68"/>
      <c r="G51" s="250" t="s">
        <v>174</v>
      </c>
      <c r="H51" s="251">
        <v>0.0</v>
      </c>
      <c r="I51" s="137"/>
      <c r="J51" s="138"/>
      <c r="K51" s="251">
        <v>0.0</v>
      </c>
      <c r="L51" s="252">
        <v>0.0</v>
      </c>
      <c r="M51" s="21"/>
      <c r="N51" s="21"/>
      <c r="O51" s="21"/>
      <c r="P51" s="21"/>
      <c r="Q51" s="21"/>
      <c r="R51" s="21"/>
      <c r="S51" s="21"/>
      <c r="T51" s="21"/>
      <c r="U51" s="21"/>
      <c r="V51" s="21"/>
      <c r="W51" s="21"/>
      <c r="X51" s="21"/>
      <c r="Y51" s="21"/>
      <c r="Z51" s="21"/>
    </row>
    <row r="52" ht="12.75" customHeight="1">
      <c r="A52" s="193" t="s">
        <v>167</v>
      </c>
      <c r="B52" s="31"/>
      <c r="C52" s="70"/>
      <c r="D52" s="31"/>
      <c r="E52" s="71"/>
      <c r="F52" s="72"/>
      <c r="G52" s="250" t="s">
        <v>175</v>
      </c>
      <c r="H52" s="251">
        <v>0.0</v>
      </c>
      <c r="I52" s="137"/>
      <c r="J52" s="138"/>
      <c r="K52" s="251">
        <v>0.0</v>
      </c>
      <c r="L52" s="252">
        <v>0.0</v>
      </c>
      <c r="M52" s="21"/>
      <c r="N52" s="21"/>
      <c r="O52" s="21"/>
      <c r="P52" s="21"/>
      <c r="Q52" s="21"/>
      <c r="R52" s="21"/>
      <c r="S52" s="21"/>
      <c r="T52" s="21"/>
      <c r="U52" s="21"/>
      <c r="V52" s="21"/>
      <c r="W52" s="21"/>
      <c r="X52" s="21"/>
      <c r="Y52" s="21"/>
      <c r="Z52" s="21"/>
    </row>
    <row r="53" ht="12.75" customHeight="1">
      <c r="A53" s="249" t="s">
        <v>169</v>
      </c>
      <c r="B53" s="74"/>
      <c r="C53" s="130"/>
      <c r="D53" s="74"/>
      <c r="E53" s="71"/>
      <c r="F53" s="72"/>
      <c r="G53" s="250" t="s">
        <v>176</v>
      </c>
      <c r="H53" s="251">
        <v>0.0</v>
      </c>
      <c r="I53" s="137"/>
      <c r="J53" s="138"/>
      <c r="K53" s="251">
        <v>0.0</v>
      </c>
      <c r="L53" s="252">
        <v>0.0</v>
      </c>
      <c r="M53" s="21"/>
      <c r="N53" s="21"/>
      <c r="O53" s="21"/>
      <c r="P53" s="21"/>
      <c r="Q53" s="21"/>
      <c r="R53" s="21"/>
      <c r="S53" s="21"/>
      <c r="T53" s="21"/>
      <c r="U53" s="21"/>
      <c r="V53" s="21"/>
      <c r="W53" s="21"/>
      <c r="X53" s="21"/>
      <c r="Y53" s="21"/>
      <c r="Z53" s="21"/>
    </row>
    <row r="54" ht="12.75" customHeight="1">
      <c r="A54" s="193" t="s">
        <v>116</v>
      </c>
      <c r="B54" s="74"/>
      <c r="C54" s="211" t="s">
        <v>171</v>
      </c>
      <c r="D54" s="193" t="s">
        <v>113</v>
      </c>
      <c r="E54" s="192" t="s">
        <v>117</v>
      </c>
      <c r="F54" s="194" t="s">
        <v>118</v>
      </c>
      <c r="G54" s="250" t="s">
        <v>177</v>
      </c>
      <c r="H54" s="251">
        <v>0.0</v>
      </c>
      <c r="I54" s="137"/>
      <c r="J54" s="138"/>
      <c r="K54" s="251">
        <v>0.0</v>
      </c>
      <c r="L54" s="252">
        <v>0.0</v>
      </c>
      <c r="M54" s="21"/>
      <c r="N54" s="21"/>
      <c r="O54" s="21"/>
      <c r="P54" s="21"/>
      <c r="Q54" s="21"/>
      <c r="R54" s="21"/>
      <c r="S54" s="21"/>
      <c r="T54" s="21"/>
      <c r="U54" s="21"/>
      <c r="V54" s="21"/>
      <c r="W54" s="21"/>
      <c r="X54" s="21"/>
      <c r="Y54" s="21"/>
      <c r="Z54" s="21"/>
    </row>
    <row r="55" ht="25.5" customHeight="1">
      <c r="A55" s="249" t="s">
        <v>172</v>
      </c>
      <c r="B55" s="193" t="s">
        <v>84</v>
      </c>
      <c r="C55" s="211" t="s">
        <v>146</v>
      </c>
      <c r="D55" s="74"/>
      <c r="E55" s="192" t="s">
        <v>86</v>
      </c>
      <c r="F55" s="194" t="s">
        <v>87</v>
      </c>
      <c r="G55" s="250" t="s">
        <v>460</v>
      </c>
      <c r="H55" s="251">
        <v>0.0</v>
      </c>
      <c r="I55" s="137"/>
      <c r="J55" s="138"/>
      <c r="K55" s="251">
        <v>0.0</v>
      </c>
      <c r="L55" s="252">
        <v>0.0</v>
      </c>
      <c r="M55" s="21"/>
      <c r="N55" s="21"/>
      <c r="O55" s="21"/>
      <c r="P55" s="21"/>
      <c r="Q55" s="21"/>
      <c r="R55" s="21"/>
      <c r="S55" s="21"/>
      <c r="T55" s="21"/>
      <c r="U55" s="21"/>
      <c r="V55" s="21"/>
      <c r="W55" s="21"/>
      <c r="X55" s="21"/>
      <c r="Y55" s="21"/>
      <c r="Z55" s="21"/>
    </row>
    <row r="56" ht="12.75" customHeight="1">
      <c r="A56" s="253" t="s">
        <v>174</v>
      </c>
      <c r="B56" s="186">
        <v>0.0</v>
      </c>
      <c r="C56" s="143"/>
      <c r="D56" s="144"/>
      <c r="E56" s="186">
        <v>0.0</v>
      </c>
      <c r="F56" s="254">
        <v>0.0</v>
      </c>
      <c r="G56" s="255" t="s">
        <v>108</v>
      </c>
      <c r="H56" s="251">
        <v>0.0</v>
      </c>
      <c r="I56" s="137"/>
      <c r="J56" s="138"/>
      <c r="K56" s="251">
        <v>0.0</v>
      </c>
      <c r="L56" s="252">
        <v>0.0</v>
      </c>
      <c r="M56" s="21"/>
      <c r="N56" s="21"/>
      <c r="O56" s="21"/>
      <c r="P56" s="21"/>
      <c r="Q56" s="21"/>
      <c r="R56" s="21"/>
      <c r="S56" s="21"/>
      <c r="T56" s="21"/>
      <c r="U56" s="21"/>
      <c r="V56" s="21"/>
      <c r="W56" s="21"/>
      <c r="X56" s="21"/>
      <c r="Y56" s="21"/>
      <c r="Z56" s="21"/>
    </row>
    <row r="57" ht="25.5" customHeight="1">
      <c r="A57" s="253" t="s">
        <v>175</v>
      </c>
      <c r="B57" s="186">
        <v>0.0</v>
      </c>
      <c r="C57" s="143"/>
      <c r="D57" s="144"/>
      <c r="E57" s="186">
        <v>0.0</v>
      </c>
      <c r="F57" s="254">
        <v>0.0</v>
      </c>
      <c r="G57" s="256" t="s">
        <v>142</v>
      </c>
      <c r="H57" s="148"/>
      <c r="I57" s="147"/>
      <c r="J57" s="148"/>
      <c r="K57" s="149"/>
      <c r="L57" s="150"/>
      <c r="M57" s="21"/>
      <c r="N57" s="21"/>
      <c r="O57" s="21"/>
      <c r="P57" s="21"/>
      <c r="Q57" s="21"/>
      <c r="R57" s="21"/>
      <c r="S57" s="21"/>
      <c r="T57" s="21"/>
      <c r="U57" s="21"/>
      <c r="V57" s="21"/>
      <c r="W57" s="21"/>
      <c r="X57" s="21"/>
      <c r="Y57" s="21"/>
      <c r="Z57" s="21"/>
    </row>
    <row r="58" ht="12.75" customHeight="1">
      <c r="A58" s="253" t="s">
        <v>176</v>
      </c>
      <c r="B58" s="186">
        <v>0.0</v>
      </c>
      <c r="C58" s="143"/>
      <c r="D58" s="144"/>
      <c r="E58" s="186">
        <v>0.0</v>
      </c>
      <c r="F58" s="254">
        <v>0.0</v>
      </c>
      <c r="G58" s="257" t="s">
        <v>110</v>
      </c>
      <c r="H58" s="258">
        <v>0.0</v>
      </c>
      <c r="I58" s="153"/>
      <c r="J58" s="154"/>
      <c r="K58" s="258">
        <v>0.0</v>
      </c>
      <c r="L58" s="259">
        <v>0.0</v>
      </c>
      <c r="M58" s="21"/>
      <c r="N58" s="21"/>
      <c r="O58" s="21"/>
      <c r="P58" s="21"/>
      <c r="Q58" s="21"/>
      <c r="R58" s="21"/>
      <c r="S58" s="21"/>
      <c r="T58" s="21"/>
      <c r="U58" s="21"/>
      <c r="V58" s="21"/>
      <c r="W58" s="21"/>
      <c r="X58" s="21"/>
      <c r="Y58" s="21"/>
      <c r="Z58" s="21"/>
    </row>
    <row r="59" ht="12.75" customHeight="1">
      <c r="A59" s="253" t="s">
        <v>179</v>
      </c>
      <c r="B59" s="186">
        <v>0.0</v>
      </c>
      <c r="C59" s="143"/>
      <c r="D59" s="144"/>
      <c r="E59" s="186">
        <v>0.0</v>
      </c>
      <c r="F59" s="254">
        <v>0.0</v>
      </c>
      <c r="G59" s="260" t="s">
        <v>180</v>
      </c>
      <c r="H59" s="21"/>
      <c r="I59" s="21"/>
      <c r="J59" s="21"/>
      <c r="K59" s="21"/>
      <c r="L59" s="21"/>
      <c r="M59" s="21"/>
      <c r="N59" s="21"/>
      <c r="O59" s="21"/>
      <c r="P59" s="21"/>
      <c r="Q59" s="21"/>
      <c r="R59" s="21"/>
      <c r="S59" s="21"/>
      <c r="T59" s="21"/>
      <c r="U59" s="21"/>
      <c r="V59" s="21"/>
      <c r="W59" s="21"/>
      <c r="X59" s="21"/>
      <c r="Y59" s="21"/>
      <c r="Z59" s="21"/>
    </row>
    <row r="60" ht="12.75" customHeight="1">
      <c r="A60" s="253" t="s">
        <v>460</v>
      </c>
      <c r="B60" s="186">
        <v>0.0</v>
      </c>
      <c r="C60" s="143"/>
      <c r="D60" s="144"/>
      <c r="E60" s="186">
        <v>0.0</v>
      </c>
      <c r="F60" s="254">
        <v>0.0</v>
      </c>
      <c r="G60" s="157" t="s">
        <v>461</v>
      </c>
      <c r="H60" s="21"/>
      <c r="I60" s="21"/>
      <c r="J60" s="21"/>
      <c r="K60" s="21"/>
      <c r="L60" s="21"/>
      <c r="M60" s="21"/>
      <c r="N60" s="21"/>
      <c r="O60" s="21"/>
      <c r="P60" s="21"/>
      <c r="Q60" s="21"/>
      <c r="R60" s="21"/>
      <c r="S60" s="21"/>
      <c r="T60" s="21"/>
      <c r="U60" s="21"/>
      <c r="V60" s="21"/>
      <c r="W60" s="21"/>
      <c r="X60" s="21"/>
      <c r="Y60" s="21"/>
      <c r="Z60" s="21"/>
    </row>
    <row r="61" ht="12.75" customHeight="1">
      <c r="A61" s="261" t="s">
        <v>108</v>
      </c>
      <c r="B61" s="186">
        <v>0.0</v>
      </c>
      <c r="C61" s="143"/>
      <c r="D61" s="144"/>
      <c r="E61" s="186">
        <v>0.0</v>
      </c>
      <c r="F61" s="254">
        <v>0.0</v>
      </c>
      <c r="G61" s="262" t="s">
        <v>462</v>
      </c>
      <c r="H61" s="21"/>
      <c r="I61" s="21"/>
      <c r="J61" s="21"/>
      <c r="K61" s="21"/>
      <c r="L61" s="21"/>
      <c r="M61" s="21"/>
      <c r="N61" s="21"/>
      <c r="O61" s="21"/>
      <c r="P61" s="21"/>
      <c r="Q61" s="21"/>
      <c r="R61" s="21"/>
      <c r="S61" s="21"/>
      <c r="T61" s="21"/>
      <c r="U61" s="21"/>
      <c r="V61" s="21"/>
      <c r="W61" s="21"/>
      <c r="X61" s="21"/>
      <c r="Y61" s="21"/>
      <c r="Z61" s="21"/>
    </row>
    <row r="62" ht="12.75" customHeight="1">
      <c r="A62" s="263" t="s">
        <v>142</v>
      </c>
      <c r="B62" s="161"/>
      <c r="C62" s="162"/>
      <c r="D62" s="163"/>
      <c r="E62" s="161"/>
      <c r="F62" s="164"/>
      <c r="G62" s="264"/>
      <c r="H62" s="21"/>
      <c r="I62" s="21"/>
      <c r="J62" s="21"/>
      <c r="K62" s="21"/>
      <c r="L62" s="21"/>
      <c r="M62" s="21"/>
      <c r="N62" s="21"/>
      <c r="O62" s="21"/>
      <c r="P62" s="21"/>
      <c r="Q62" s="21"/>
      <c r="R62" s="21"/>
      <c r="S62" s="21"/>
      <c r="T62" s="21"/>
      <c r="U62" s="21"/>
      <c r="V62" s="21"/>
      <c r="W62" s="21"/>
      <c r="X62" s="21"/>
      <c r="Y62" s="21"/>
      <c r="Z62" s="21"/>
    </row>
    <row r="63" ht="12.75" customHeight="1">
      <c r="A63" s="261" t="s">
        <v>110</v>
      </c>
      <c r="B63" s="265">
        <v>0.0</v>
      </c>
      <c r="C63" s="166"/>
      <c r="D63" s="144"/>
      <c r="E63" s="265">
        <v>0.0</v>
      </c>
      <c r="F63" s="266">
        <v>0.0</v>
      </c>
      <c r="G63" s="264"/>
      <c r="H63" s="21"/>
      <c r="I63" s="21"/>
      <c r="J63" s="21"/>
      <c r="K63" s="21"/>
      <c r="L63" s="21"/>
      <c r="M63" s="21"/>
      <c r="N63" s="21"/>
      <c r="O63" s="21"/>
      <c r="P63" s="21"/>
      <c r="Q63" s="21"/>
      <c r="R63" s="21"/>
      <c r="S63" s="21"/>
      <c r="T63" s="21"/>
      <c r="U63" s="21"/>
      <c r="V63" s="21"/>
      <c r="W63" s="21"/>
      <c r="X63" s="21"/>
      <c r="Y63" s="21"/>
      <c r="Z63" s="21"/>
    </row>
    <row r="64" ht="12.75" customHeight="1">
      <c r="A64" s="208" t="s">
        <v>181</v>
      </c>
      <c r="B64" s="28"/>
      <c r="C64" s="28"/>
      <c r="D64" s="69"/>
      <c r="E64" s="267">
        <f t="shared" ref="E64:F64" si="3">SUM(E20,K20,K34,E50,K45,E63,K58)</f>
        <v>0</v>
      </c>
      <c r="F64" s="267">
        <f t="shared" si="3"/>
        <v>0</v>
      </c>
      <c r="G64" s="264"/>
      <c r="H64" s="21"/>
      <c r="I64" s="21"/>
      <c r="J64" s="21"/>
      <c r="K64" s="21"/>
      <c r="L64" s="21"/>
      <c r="M64" s="21"/>
      <c r="N64" s="21"/>
      <c r="O64" s="21"/>
      <c r="P64" s="21"/>
      <c r="Q64" s="21"/>
      <c r="R64" s="21"/>
      <c r="S64" s="21"/>
      <c r="T64" s="21"/>
      <c r="U64" s="21"/>
      <c r="V64" s="21"/>
      <c r="W64" s="21"/>
      <c r="X64" s="21"/>
      <c r="Y64" s="21"/>
      <c r="Z64" s="21"/>
    </row>
    <row r="65" ht="12.75" customHeight="1">
      <c r="A65" s="191" t="s">
        <v>182</v>
      </c>
      <c r="B65" s="26"/>
      <c r="C65" s="26"/>
      <c r="D65" s="170"/>
      <c r="E65" s="267">
        <f t="shared" ref="E65:F65" si="4">E37</f>
        <v>1660</v>
      </c>
      <c r="F65" s="267">
        <f t="shared" si="4"/>
        <v>1660</v>
      </c>
      <c r="G65" s="268"/>
      <c r="H65" s="21"/>
      <c r="I65" s="21"/>
      <c r="J65" s="21"/>
      <c r="K65" s="21"/>
      <c r="L65" s="21"/>
      <c r="M65" s="21"/>
      <c r="N65" s="21"/>
      <c r="O65" s="21"/>
      <c r="P65" s="21"/>
      <c r="Q65" s="21"/>
      <c r="R65" s="21"/>
      <c r="S65" s="21"/>
      <c r="T65" s="21"/>
      <c r="U65" s="21"/>
      <c r="V65" s="21"/>
      <c r="W65" s="21"/>
      <c r="X65" s="21"/>
      <c r="Y65" s="21"/>
      <c r="Z65" s="21"/>
    </row>
    <row r="66" ht="12.75" customHeight="1">
      <c r="A66" s="190" t="s">
        <v>183</v>
      </c>
      <c r="B66" s="26"/>
      <c r="C66" s="26"/>
      <c r="D66" s="26"/>
      <c r="E66" s="173">
        <f t="shared" ref="E66:F66" si="5">SUM(E64:E65)</f>
        <v>1660</v>
      </c>
      <c r="F66" s="173">
        <f t="shared" si="5"/>
        <v>1660</v>
      </c>
      <c r="G66" s="21"/>
      <c r="H66" s="21"/>
      <c r="I66" s="21"/>
      <c r="J66" s="21"/>
      <c r="K66" s="21"/>
      <c r="L66" s="21"/>
      <c r="M66" s="21"/>
      <c r="N66" s="21"/>
      <c r="O66" s="21"/>
      <c r="P66" s="21"/>
      <c r="Q66" s="21"/>
      <c r="R66" s="21"/>
      <c r="S66" s="21"/>
      <c r="T66" s="21"/>
      <c r="U66" s="21"/>
      <c r="V66" s="21"/>
      <c r="W66" s="21"/>
      <c r="X66" s="21"/>
      <c r="Y66" s="21"/>
      <c r="Z66" s="21"/>
    </row>
    <row r="67" ht="12.75" customHeight="1">
      <c r="A67" s="191" t="s">
        <v>184</v>
      </c>
      <c r="B67" s="26"/>
      <c r="C67" s="26"/>
      <c r="D67" s="26"/>
      <c r="E67" s="172" t="s">
        <v>185</v>
      </c>
      <c r="F67" s="173" t="s">
        <v>427</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printOptions/>
  <pageMargins bottom="0.75" footer="0.0" header="0.0" left="0.7" right="0.7" top="0.75"/>
  <pageSetup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463</v>
      </c>
      <c r="B1" s="19" t="s">
        <v>464</v>
      </c>
      <c r="C1" s="19" t="s">
        <v>292</v>
      </c>
      <c r="D1" s="19" t="s">
        <v>465</v>
      </c>
      <c r="E1" s="19" t="s">
        <v>466</v>
      </c>
      <c r="F1" s="19" t="s">
        <v>69</v>
      </c>
      <c r="G1" s="20" t="s">
        <v>467</v>
      </c>
      <c r="H1" s="21"/>
      <c r="I1" s="21"/>
      <c r="J1" s="21"/>
      <c r="K1" s="22" t="s">
        <v>468</v>
      </c>
      <c r="L1" s="23"/>
      <c r="M1" s="21"/>
      <c r="N1" s="24"/>
      <c r="O1" s="21"/>
      <c r="P1" s="21"/>
      <c r="Q1" s="21"/>
      <c r="R1" s="21"/>
      <c r="S1" s="21"/>
      <c r="T1" s="21"/>
      <c r="U1" s="21"/>
      <c r="V1" s="21"/>
      <c r="W1" s="21"/>
      <c r="X1" s="21"/>
      <c r="Y1" s="21"/>
      <c r="Z1" s="21"/>
    </row>
    <row r="2" ht="12.75" customHeight="1">
      <c r="A2" s="25" t="s">
        <v>469</v>
      </c>
      <c r="B2" s="26"/>
      <c r="C2" s="26"/>
      <c r="D2" s="26"/>
      <c r="E2" s="27"/>
      <c r="F2" s="27"/>
      <c r="G2" s="26" t="s">
        <v>470</v>
      </c>
      <c r="H2" s="28"/>
      <c r="I2" s="28"/>
      <c r="J2" s="28"/>
      <c r="K2" s="27"/>
      <c r="L2" s="29"/>
      <c r="M2" s="21"/>
      <c r="N2" s="21"/>
      <c r="O2" s="21"/>
      <c r="P2" s="21"/>
      <c r="Q2" s="21"/>
      <c r="R2" s="21"/>
      <c r="S2" s="21"/>
      <c r="T2" s="21"/>
      <c r="U2" s="21"/>
      <c r="V2" s="21"/>
      <c r="W2" s="21"/>
      <c r="X2" s="21"/>
      <c r="Y2" s="21"/>
      <c r="Z2" s="21"/>
    </row>
    <row r="3" ht="12.75" customHeight="1">
      <c r="A3" s="30" t="s">
        <v>471</v>
      </c>
      <c r="B3" s="31" t="s">
        <v>393</v>
      </c>
      <c r="C3" s="31" t="s">
        <v>76</v>
      </c>
      <c r="D3" s="31" t="s">
        <v>472</v>
      </c>
      <c r="E3" s="30" t="s">
        <v>78</v>
      </c>
      <c r="F3" s="32"/>
      <c r="G3" s="30" t="s">
        <v>473</v>
      </c>
      <c r="H3" s="31" t="s">
        <v>393</v>
      </c>
      <c r="I3" s="31" t="s">
        <v>76</v>
      </c>
      <c r="J3" s="31" t="s">
        <v>472</v>
      </c>
      <c r="K3" s="30" t="s">
        <v>78</v>
      </c>
      <c r="L3" s="32"/>
      <c r="M3" s="21"/>
      <c r="N3" s="21"/>
      <c r="O3" s="21"/>
      <c r="P3" s="21"/>
      <c r="Q3" s="21"/>
      <c r="R3" s="21"/>
      <c r="S3" s="21"/>
      <c r="T3" s="21"/>
      <c r="U3" s="21"/>
      <c r="V3" s="21"/>
      <c r="W3" s="21"/>
      <c r="X3" s="21"/>
      <c r="Y3" s="21"/>
      <c r="Z3" s="21"/>
    </row>
    <row r="4" ht="12.75" customHeight="1">
      <c r="A4" s="33" t="s">
        <v>474</v>
      </c>
      <c r="B4" s="30" t="s">
        <v>84</v>
      </c>
      <c r="C4" s="30" t="s">
        <v>85</v>
      </c>
      <c r="D4" s="30"/>
      <c r="E4" s="30" t="s">
        <v>86</v>
      </c>
      <c r="F4" s="34" t="s">
        <v>87</v>
      </c>
      <c r="G4" s="33" t="s">
        <v>475</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0.0</v>
      </c>
      <c r="C5" s="37"/>
      <c r="D5" s="38"/>
      <c r="E5" s="36">
        <v>0.0</v>
      </c>
      <c r="F5" s="46">
        <v>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30.0</v>
      </c>
      <c r="C7" s="37" t="s">
        <v>476</v>
      </c>
      <c r="D7" s="38"/>
      <c r="E7" s="39">
        <v>30.0</v>
      </c>
      <c r="F7" s="40">
        <v>30.0</v>
      </c>
      <c r="G7" s="41" t="s">
        <v>93</v>
      </c>
      <c r="H7" s="42">
        <v>50.0</v>
      </c>
      <c r="I7" s="43" t="s">
        <v>477</v>
      </c>
      <c r="J7" s="41"/>
      <c r="K7" s="44">
        <v>50.0</v>
      </c>
      <c r="L7" s="45">
        <v>50.0</v>
      </c>
      <c r="M7" s="21"/>
      <c r="N7" s="21"/>
      <c r="O7" s="21"/>
      <c r="P7" s="21"/>
      <c r="Q7" s="21"/>
      <c r="R7" s="21"/>
      <c r="S7" s="21"/>
      <c r="T7" s="21"/>
      <c r="U7" s="21"/>
      <c r="V7" s="21"/>
      <c r="W7" s="21"/>
      <c r="X7" s="21"/>
      <c r="Y7" s="21"/>
      <c r="Z7" s="21"/>
    </row>
    <row r="8" ht="12.75" customHeight="1">
      <c r="A8" s="35" t="s">
        <v>96</v>
      </c>
      <c r="B8" s="36">
        <v>218.0</v>
      </c>
      <c r="C8" s="37" t="s">
        <v>478</v>
      </c>
      <c r="D8" s="38"/>
      <c r="E8" s="39">
        <v>170.0</v>
      </c>
      <c r="F8" s="40">
        <v>170.0</v>
      </c>
      <c r="G8" s="41" t="s">
        <v>96</v>
      </c>
      <c r="H8" s="42">
        <v>336.75</v>
      </c>
      <c r="I8" s="43" t="s">
        <v>479</v>
      </c>
      <c r="J8" s="41"/>
      <c r="K8" s="44">
        <v>170.0</v>
      </c>
      <c r="L8" s="45">
        <v>170.0</v>
      </c>
      <c r="M8" s="21"/>
      <c r="N8" s="21"/>
      <c r="O8" s="21"/>
      <c r="P8" s="21"/>
      <c r="Q8" s="21"/>
      <c r="R8" s="21"/>
      <c r="S8" s="21"/>
      <c r="T8" s="21"/>
      <c r="U8" s="21"/>
      <c r="V8" s="21"/>
      <c r="W8" s="21"/>
      <c r="X8" s="21"/>
      <c r="Y8" s="21"/>
      <c r="Z8" s="21"/>
    </row>
    <row r="9" ht="12.75" customHeight="1">
      <c r="A9" s="38" t="s">
        <v>97</v>
      </c>
      <c r="B9" s="36">
        <v>0.0</v>
      </c>
      <c r="C9" s="37" t="s">
        <v>99</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t="s">
        <v>103</v>
      </c>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t="s">
        <v>103</v>
      </c>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v>248.0</v>
      </c>
      <c r="D17" s="38"/>
      <c r="E17" s="36">
        <v>0.0</v>
      </c>
      <c r="F17" s="46">
        <v>0.0</v>
      </c>
      <c r="G17" s="41" t="s">
        <v>108</v>
      </c>
      <c r="H17" s="42">
        <v>386.75</v>
      </c>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248</v>
      </c>
      <c r="C20" s="57"/>
      <c r="D20" s="38"/>
      <c r="E20" s="57">
        <f t="shared" ref="E20:F20" si="1">SUM(E5,E6,E7,E8,E10,E11,E15,E17,E18)</f>
        <v>200</v>
      </c>
      <c r="F20" s="63">
        <f t="shared" si="1"/>
        <v>200</v>
      </c>
      <c r="G20" s="41" t="s">
        <v>110</v>
      </c>
      <c r="H20" s="50">
        <f>SUM(H5:H18)</f>
        <v>773.5</v>
      </c>
      <c r="I20" s="58"/>
      <c r="J20" s="41"/>
      <c r="K20" s="50">
        <f t="shared" ref="K20:L20" si="2">SUM(K5:K19)</f>
        <v>220</v>
      </c>
      <c r="L20" s="64">
        <f t="shared" si="2"/>
        <v>220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85"/>
      <c r="C24" s="78"/>
      <c r="D24" s="76"/>
      <c r="E24" s="85">
        <v>0.0</v>
      </c>
      <c r="F24" s="86">
        <v>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1160.0</v>
      </c>
      <c r="C25" s="78" t="s">
        <v>480</v>
      </c>
      <c r="D25" s="76"/>
      <c r="E25" s="77">
        <v>200.0</v>
      </c>
      <c r="F25" s="79">
        <v>200.0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85"/>
      <c r="C26" s="78" t="s">
        <v>481</v>
      </c>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370.0</v>
      </c>
      <c r="C27" s="78" t="s">
        <v>482</v>
      </c>
      <c r="D27" s="76"/>
      <c r="E27" s="87">
        <v>370.0</v>
      </c>
      <c r="F27" s="79">
        <v>370.0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v>0.0</v>
      </c>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77.7</v>
      </c>
      <c r="C30" s="78"/>
      <c r="D30" s="76"/>
      <c r="E30" s="77">
        <v>77.7</v>
      </c>
      <c r="F30" s="79">
        <v>77.7</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7">
        <v>25.0</v>
      </c>
      <c r="C35" s="78" t="s">
        <v>483</v>
      </c>
      <c r="D35" s="76"/>
      <c r="E35" s="77">
        <v>25.0</v>
      </c>
      <c r="F35" s="79">
        <v>25.0</v>
      </c>
      <c r="G35" s="28" t="s">
        <v>141</v>
      </c>
      <c r="H35" s="28" t="s">
        <v>484</v>
      </c>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t="s">
        <v>485</v>
      </c>
      <c r="I36" s="70"/>
      <c r="J36" s="31" t="s">
        <v>486</v>
      </c>
      <c r="K36" s="30"/>
      <c r="L36" s="72"/>
      <c r="M36" s="21"/>
      <c r="N36" s="21"/>
      <c r="O36" s="21"/>
      <c r="P36" s="21"/>
      <c r="Q36" s="21"/>
      <c r="R36" s="21"/>
      <c r="S36" s="21"/>
      <c r="T36" s="21"/>
      <c r="U36" s="21"/>
      <c r="V36" s="21"/>
      <c r="W36" s="21"/>
      <c r="X36" s="21"/>
      <c r="Y36" s="21"/>
      <c r="Z36" s="21"/>
    </row>
    <row r="37" ht="12.75" customHeight="1">
      <c r="A37" s="76" t="s">
        <v>110</v>
      </c>
      <c r="B37" s="105">
        <f>SUM(B24:B35)</f>
        <v>1632.7</v>
      </c>
      <c r="C37" s="106"/>
      <c r="D37" s="76"/>
      <c r="E37" s="105">
        <f t="shared" ref="E37:F37" si="4">SUM(E24:E36)</f>
        <v>672.7</v>
      </c>
      <c r="F37" s="107">
        <f t="shared" si="4"/>
        <v>672.7</v>
      </c>
      <c r="G37" s="31" t="s">
        <v>116</v>
      </c>
      <c r="H37" s="31" t="s">
        <v>487</v>
      </c>
      <c r="I37" s="70"/>
      <c r="J37" s="31"/>
      <c r="K37" s="30" t="s">
        <v>488</v>
      </c>
      <c r="L37" s="34" t="s">
        <v>393</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1500.0</v>
      </c>
      <c r="I39" s="111" t="s">
        <v>489</v>
      </c>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450.0</v>
      </c>
      <c r="I41" s="111" t="s">
        <v>490</v>
      </c>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270.0</v>
      </c>
      <c r="I42" s="111" t="s">
        <v>491</v>
      </c>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2220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57" t="s">
        <v>492</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420</v>
      </c>
      <c r="F64" s="169">
        <f t="shared" si="9"/>
        <v>420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672.7</v>
      </c>
      <c r="F65" s="169">
        <f t="shared" si="10"/>
        <v>672.7</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1092.7</v>
      </c>
      <c r="F66" s="169">
        <f t="shared" si="11"/>
        <v>1092.7</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427</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493</v>
      </c>
      <c r="B1" s="19" t="s">
        <v>494</v>
      </c>
      <c r="C1" s="19" t="s">
        <v>292</v>
      </c>
      <c r="D1" s="19" t="s">
        <v>495</v>
      </c>
      <c r="E1" s="19" t="s">
        <v>226</v>
      </c>
      <c r="F1" s="19" t="s">
        <v>227</v>
      </c>
      <c r="G1" s="20" t="s">
        <v>496</v>
      </c>
      <c r="H1" s="21"/>
      <c r="I1" s="21"/>
      <c r="J1" s="21"/>
      <c r="K1" s="22" t="s">
        <v>497</v>
      </c>
      <c r="L1" s="23"/>
      <c r="M1" s="21"/>
      <c r="N1" s="24"/>
      <c r="O1" s="21"/>
      <c r="P1" s="21"/>
      <c r="Q1" s="21"/>
      <c r="R1" s="21"/>
      <c r="S1" s="21"/>
      <c r="T1" s="21"/>
      <c r="U1" s="21"/>
      <c r="V1" s="21"/>
      <c r="W1" s="21"/>
      <c r="X1" s="21"/>
      <c r="Y1" s="21"/>
      <c r="Z1" s="21"/>
    </row>
    <row r="2" ht="12.75" customHeight="1">
      <c r="A2" s="25" t="s">
        <v>498</v>
      </c>
      <c r="B2" s="26"/>
      <c r="C2" s="26"/>
      <c r="D2" s="26"/>
      <c r="E2" s="27"/>
      <c r="F2" s="27"/>
      <c r="G2" s="26" t="s">
        <v>499</v>
      </c>
      <c r="H2" s="28"/>
      <c r="I2" s="28"/>
      <c r="J2" s="28"/>
      <c r="K2" s="27"/>
      <c r="L2" s="29"/>
      <c r="M2" s="21"/>
      <c r="N2" s="21"/>
      <c r="O2" s="21"/>
      <c r="P2" s="21"/>
      <c r="Q2" s="21"/>
      <c r="R2" s="21"/>
      <c r="S2" s="21"/>
      <c r="T2" s="21"/>
      <c r="U2" s="21"/>
      <c r="V2" s="21"/>
      <c r="W2" s="21"/>
      <c r="X2" s="21"/>
      <c r="Y2" s="21"/>
      <c r="Z2" s="21"/>
    </row>
    <row r="3" ht="12.75" customHeight="1">
      <c r="A3" s="30" t="s">
        <v>500</v>
      </c>
      <c r="B3" s="31" t="s">
        <v>501</v>
      </c>
      <c r="C3" s="31" t="s">
        <v>334</v>
      </c>
      <c r="D3" s="31" t="s">
        <v>502</v>
      </c>
      <c r="E3" s="30" t="s">
        <v>503</v>
      </c>
      <c r="F3" s="32"/>
      <c r="G3" s="30" t="s">
        <v>504</v>
      </c>
      <c r="H3" s="31" t="s">
        <v>505</v>
      </c>
      <c r="I3" s="31" t="s">
        <v>506</v>
      </c>
      <c r="J3" s="31" t="s">
        <v>507</v>
      </c>
      <c r="K3" s="30" t="s">
        <v>78</v>
      </c>
      <c r="L3" s="32"/>
      <c r="M3" s="21"/>
      <c r="N3" s="21"/>
      <c r="O3" s="21"/>
      <c r="P3" s="21"/>
      <c r="Q3" s="21"/>
      <c r="R3" s="21"/>
      <c r="S3" s="21"/>
      <c r="T3" s="21"/>
      <c r="U3" s="21"/>
      <c r="V3" s="21"/>
      <c r="W3" s="21"/>
      <c r="X3" s="21"/>
      <c r="Y3" s="21"/>
      <c r="Z3" s="21"/>
    </row>
    <row r="4" ht="12.75" customHeight="1">
      <c r="A4" s="33" t="s">
        <v>508</v>
      </c>
      <c r="B4" s="30" t="s">
        <v>84</v>
      </c>
      <c r="C4" s="30" t="s">
        <v>85</v>
      </c>
      <c r="D4" s="30"/>
      <c r="E4" s="30" t="s">
        <v>86</v>
      </c>
      <c r="F4" s="34" t="s">
        <v>87</v>
      </c>
      <c r="G4" s="33" t="s">
        <v>509</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1260.0</v>
      </c>
      <c r="C5" s="37" t="s">
        <v>510</v>
      </c>
      <c r="D5" s="38"/>
      <c r="E5" s="39">
        <v>400.0</v>
      </c>
      <c r="F5" s="40">
        <v>400.0</v>
      </c>
      <c r="G5" s="41" t="s">
        <v>89</v>
      </c>
      <c r="H5" s="42">
        <v>375.0</v>
      </c>
      <c r="I5" s="43" t="s">
        <v>511</v>
      </c>
      <c r="J5" s="41"/>
      <c r="K5" s="44">
        <v>240.0</v>
      </c>
      <c r="L5" s="45">
        <v>240.0</v>
      </c>
      <c r="M5" s="21"/>
      <c r="N5" s="21"/>
      <c r="O5" s="21"/>
      <c r="P5" s="21"/>
      <c r="Q5" s="21"/>
      <c r="R5" s="21"/>
      <c r="S5" s="21"/>
      <c r="T5" s="21"/>
      <c r="U5" s="21"/>
      <c r="V5" s="21"/>
      <c r="W5" s="21"/>
      <c r="X5" s="21"/>
      <c r="Y5" s="21"/>
      <c r="Z5" s="21"/>
    </row>
    <row r="6" ht="12.75" customHeight="1">
      <c r="A6" s="35" t="s">
        <v>92</v>
      </c>
      <c r="B6" s="36">
        <v>200.0</v>
      </c>
      <c r="C6" s="37" t="s">
        <v>512</v>
      </c>
      <c r="D6" s="38"/>
      <c r="E6" s="39">
        <v>170.0</v>
      </c>
      <c r="F6" s="40">
        <v>170.0</v>
      </c>
      <c r="G6" s="41" t="s">
        <v>92</v>
      </c>
      <c r="H6" s="42">
        <v>120.0</v>
      </c>
      <c r="I6" s="43" t="s">
        <v>513</v>
      </c>
      <c r="J6" s="41"/>
      <c r="K6" s="44">
        <v>100.0</v>
      </c>
      <c r="L6" s="45">
        <v>100.0</v>
      </c>
      <c r="M6" s="21"/>
      <c r="N6" s="21"/>
      <c r="O6" s="21"/>
      <c r="P6" s="21"/>
      <c r="Q6" s="21"/>
      <c r="R6" s="21"/>
      <c r="S6" s="21"/>
      <c r="T6" s="21"/>
      <c r="U6" s="21"/>
      <c r="V6" s="21"/>
      <c r="W6" s="21"/>
      <c r="X6" s="21"/>
      <c r="Y6" s="21"/>
      <c r="Z6" s="21"/>
    </row>
    <row r="7" ht="12.75" customHeight="1">
      <c r="A7" s="35" t="s">
        <v>93</v>
      </c>
      <c r="B7" s="36">
        <v>1940.0</v>
      </c>
      <c r="C7" s="37" t="s">
        <v>514</v>
      </c>
      <c r="D7" s="38"/>
      <c r="E7" s="39">
        <v>920.0</v>
      </c>
      <c r="F7" s="40">
        <v>920.0</v>
      </c>
      <c r="G7" s="41" t="s">
        <v>93</v>
      </c>
      <c r="H7" s="42">
        <v>250.0</v>
      </c>
      <c r="I7" s="43" t="s">
        <v>515</v>
      </c>
      <c r="J7" s="41"/>
      <c r="K7" s="44">
        <v>250.0</v>
      </c>
      <c r="L7" s="45">
        <v>250.0</v>
      </c>
      <c r="M7" s="21"/>
      <c r="N7" s="21"/>
      <c r="O7" s="21"/>
      <c r="P7" s="21"/>
      <c r="Q7" s="21"/>
      <c r="R7" s="21"/>
      <c r="S7" s="21"/>
      <c r="T7" s="21"/>
      <c r="U7" s="21"/>
      <c r="V7" s="21"/>
      <c r="W7" s="21"/>
      <c r="X7" s="21"/>
      <c r="Y7" s="21"/>
      <c r="Z7" s="21"/>
    </row>
    <row r="8" ht="12.75" customHeight="1">
      <c r="A8" s="35" t="s">
        <v>96</v>
      </c>
      <c r="B8" s="36">
        <v>550.0</v>
      </c>
      <c r="C8" s="37" t="s">
        <v>516</v>
      </c>
      <c r="D8" s="38"/>
      <c r="E8" s="39">
        <v>260.0</v>
      </c>
      <c r="F8" s="40">
        <v>260.0</v>
      </c>
      <c r="G8" s="41" t="s">
        <v>96</v>
      </c>
      <c r="H8" s="42">
        <v>60.0</v>
      </c>
      <c r="I8" s="43" t="s">
        <v>517</v>
      </c>
      <c r="J8" s="41"/>
      <c r="K8" s="44">
        <v>60.0</v>
      </c>
      <c r="L8" s="45">
        <v>60.0</v>
      </c>
      <c r="M8" s="21"/>
      <c r="N8" s="21"/>
      <c r="O8" s="21"/>
      <c r="P8" s="21"/>
      <c r="Q8" s="21"/>
      <c r="R8" s="21"/>
      <c r="S8" s="21"/>
      <c r="T8" s="21"/>
      <c r="U8" s="21"/>
      <c r="V8" s="21"/>
      <c r="W8" s="21"/>
      <c r="X8" s="21"/>
      <c r="Y8" s="21"/>
      <c r="Z8" s="21"/>
    </row>
    <row r="9" ht="12.75" customHeight="1">
      <c r="A9" s="38" t="s">
        <v>97</v>
      </c>
      <c r="B9" s="36">
        <v>6600.0</v>
      </c>
      <c r="C9" s="37" t="s">
        <v>518</v>
      </c>
      <c r="D9" s="38"/>
      <c r="E9" s="48"/>
      <c r="F9" s="49"/>
      <c r="G9" s="41" t="s">
        <v>97</v>
      </c>
      <c r="H9" s="50" t="s">
        <v>316</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9">
        <v>600.0</v>
      </c>
      <c r="F11" s="40">
        <v>600.0</v>
      </c>
      <c r="G11" s="55" t="s">
        <v>101</v>
      </c>
      <c r="H11" s="44">
        <v>250.0</v>
      </c>
      <c r="I11" s="185" t="s">
        <v>519</v>
      </c>
      <c r="J11" s="41"/>
      <c r="K11" s="44">
        <v>250.0</v>
      </c>
      <c r="L11" s="45">
        <v>250.0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4"/>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500.0</v>
      </c>
      <c r="F13" s="40">
        <v>500.0</v>
      </c>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316</v>
      </c>
      <c r="C14" s="37"/>
      <c r="D14" s="38"/>
      <c r="E14" s="39">
        <v>870.0</v>
      </c>
      <c r="F14" s="40">
        <v>870.0</v>
      </c>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4">
        <v>250.0</v>
      </c>
      <c r="I15" s="185" t="s">
        <v>520</v>
      </c>
      <c r="J15" s="41"/>
      <c r="K15" s="44">
        <v>250.0</v>
      </c>
      <c r="L15" s="45">
        <v>250.0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1200.0</v>
      </c>
      <c r="C17" s="37" t="s">
        <v>521</v>
      </c>
      <c r="D17" s="38"/>
      <c r="E17" s="36">
        <v>0.0</v>
      </c>
      <c r="F17" s="46">
        <v>0.0</v>
      </c>
      <c r="G17" s="41" t="s">
        <v>108</v>
      </c>
      <c r="H17" s="42"/>
      <c r="I17" s="43">
        <v>1055.0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11750</v>
      </c>
      <c r="C20" s="57"/>
      <c r="D20" s="38"/>
      <c r="E20" s="57">
        <f>SUM(E5:E18)</f>
        <v>3720</v>
      </c>
      <c r="F20" s="63">
        <f>SUM(F5,F6,F7,F8,F10,F11,F15,F17,F18,F14,F13)</f>
        <v>3720</v>
      </c>
      <c r="G20" s="41" t="s">
        <v>110</v>
      </c>
      <c r="H20" s="50">
        <f>SUM(H5:H18)</f>
        <v>1305</v>
      </c>
      <c r="I20" s="58"/>
      <c r="J20" s="41"/>
      <c r="K20" s="50">
        <f t="shared" ref="K20:L20" si="1">SUM(K5:K19)</f>
        <v>1150</v>
      </c>
      <c r="L20" s="64">
        <f t="shared" si="1"/>
        <v>1150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700.0</v>
      </c>
      <c r="C24" s="78"/>
      <c r="D24" s="76"/>
      <c r="E24" s="77">
        <v>700.0</v>
      </c>
      <c r="F24" s="79">
        <v>700.0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100.0</v>
      </c>
      <c r="C25" s="78"/>
      <c r="D25" s="76"/>
      <c r="E25" s="77">
        <v>100.0</v>
      </c>
      <c r="F25" s="79">
        <v>100.0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200.0</v>
      </c>
      <c r="C26" s="78" t="s">
        <v>522</v>
      </c>
      <c r="D26" s="76"/>
      <c r="E26" s="77">
        <v>200.0</v>
      </c>
      <c r="F26" s="79">
        <v>200.0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700.0</v>
      </c>
      <c r="C27" s="78" t="s">
        <v>523</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252.0</v>
      </c>
      <c r="C28" s="78" t="s">
        <v>524</v>
      </c>
      <c r="D28" s="76"/>
      <c r="E28" s="87">
        <v>252.0</v>
      </c>
      <c r="F28" s="79">
        <v>252.0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77">
        <v>200.0</v>
      </c>
      <c r="C31" s="78"/>
      <c r="D31" s="76"/>
      <c r="E31" s="77">
        <v>110.0</v>
      </c>
      <c r="F31" s="79">
        <v>110.0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77">
        <v>300.0</v>
      </c>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2452</v>
      </c>
      <c r="C37" s="106"/>
      <c r="D37" s="76"/>
      <c r="E37" s="105">
        <f t="shared" ref="E37:F37" si="3">SUM(E24:E36)</f>
        <v>1822</v>
      </c>
      <c r="F37" s="107">
        <f t="shared" si="3"/>
        <v>1822</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57" t="s">
        <v>525</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4870</v>
      </c>
      <c r="F64" s="169">
        <f t="shared" si="8"/>
        <v>4870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1822</v>
      </c>
      <c r="F65" s="169">
        <f t="shared" si="9"/>
        <v>1822</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6692</v>
      </c>
      <c r="F66" s="169">
        <f t="shared" si="10"/>
        <v>6692</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427</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526</v>
      </c>
      <c r="B1" s="19" t="s">
        <v>527</v>
      </c>
      <c r="C1" s="19" t="s">
        <v>292</v>
      </c>
      <c r="D1" s="19" t="s">
        <v>528</v>
      </c>
      <c r="E1" s="19" t="s">
        <v>466</v>
      </c>
      <c r="F1" s="19" t="s">
        <v>69</v>
      </c>
      <c r="G1" s="20" t="s">
        <v>529</v>
      </c>
      <c r="H1" s="21"/>
      <c r="I1" s="21"/>
      <c r="J1" s="21"/>
      <c r="K1" s="22" t="s">
        <v>530</v>
      </c>
      <c r="L1" s="23"/>
      <c r="M1" s="21"/>
      <c r="N1" s="24"/>
      <c r="O1" s="21"/>
      <c r="P1" s="21"/>
      <c r="Q1" s="21"/>
      <c r="R1" s="21"/>
      <c r="S1" s="21"/>
      <c r="T1" s="21"/>
      <c r="U1" s="21"/>
      <c r="V1" s="21"/>
      <c r="W1" s="21"/>
      <c r="X1" s="21"/>
      <c r="Y1" s="21"/>
      <c r="Z1" s="21"/>
    </row>
    <row r="2" ht="12.75" customHeight="1">
      <c r="A2" s="25" t="s">
        <v>531</v>
      </c>
      <c r="B2" s="26"/>
      <c r="C2" s="26"/>
      <c r="D2" s="26"/>
      <c r="E2" s="27"/>
      <c r="F2" s="27"/>
      <c r="G2" s="26" t="s">
        <v>532</v>
      </c>
      <c r="H2" s="28"/>
      <c r="I2" s="28"/>
      <c r="J2" s="28"/>
      <c r="K2" s="27"/>
      <c r="L2" s="29"/>
      <c r="M2" s="21"/>
      <c r="N2" s="21"/>
      <c r="O2" s="21"/>
      <c r="P2" s="21"/>
      <c r="Q2" s="21"/>
      <c r="R2" s="21"/>
      <c r="S2" s="21"/>
      <c r="T2" s="21"/>
      <c r="U2" s="21"/>
      <c r="V2" s="21"/>
      <c r="W2" s="21"/>
      <c r="X2" s="21"/>
      <c r="Y2" s="21"/>
      <c r="Z2" s="21"/>
    </row>
    <row r="3" ht="12.75" customHeight="1">
      <c r="A3" s="30" t="s">
        <v>533</v>
      </c>
      <c r="B3" s="31" t="s">
        <v>534</v>
      </c>
      <c r="C3" s="31" t="s">
        <v>535</v>
      </c>
      <c r="D3" s="31" t="s">
        <v>536</v>
      </c>
      <c r="E3" s="30" t="s">
        <v>78</v>
      </c>
      <c r="F3" s="32"/>
      <c r="G3" s="30" t="s">
        <v>537</v>
      </c>
      <c r="H3" s="31" t="s">
        <v>538</v>
      </c>
      <c r="I3" s="31" t="s">
        <v>76</v>
      </c>
      <c r="J3" s="31" t="s">
        <v>539</v>
      </c>
      <c r="K3" s="30" t="s">
        <v>78</v>
      </c>
      <c r="L3" s="32"/>
      <c r="M3" s="21"/>
      <c r="N3" s="21"/>
      <c r="O3" s="21"/>
      <c r="P3" s="21"/>
      <c r="Q3" s="21"/>
      <c r="R3" s="21"/>
      <c r="S3" s="21"/>
      <c r="T3" s="21"/>
      <c r="U3" s="21"/>
      <c r="V3" s="21"/>
      <c r="W3" s="21"/>
      <c r="X3" s="21"/>
      <c r="Y3" s="21"/>
      <c r="Z3" s="21"/>
    </row>
    <row r="4" ht="12.75" customHeight="1">
      <c r="A4" s="33" t="s">
        <v>540</v>
      </c>
      <c r="B4" s="30" t="s">
        <v>84</v>
      </c>
      <c r="C4" s="30" t="s">
        <v>85</v>
      </c>
      <c r="D4" s="30"/>
      <c r="E4" s="30" t="s">
        <v>86</v>
      </c>
      <c r="F4" s="34" t="s">
        <v>87</v>
      </c>
      <c r="G4" s="33" t="s">
        <v>541</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75.0</v>
      </c>
      <c r="C5" s="37" t="s">
        <v>542</v>
      </c>
      <c r="D5" s="38"/>
      <c r="E5" s="39">
        <v>75.0</v>
      </c>
      <c r="F5" s="40">
        <v>75.0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20.0</v>
      </c>
      <c r="C6" s="37" t="s">
        <v>543</v>
      </c>
      <c r="D6" s="38"/>
      <c r="E6" s="39">
        <v>20.0</v>
      </c>
      <c r="F6" s="40">
        <v>20.0</v>
      </c>
      <c r="G6" s="41" t="s">
        <v>92</v>
      </c>
      <c r="H6" s="42">
        <v>20.0</v>
      </c>
      <c r="I6" s="43" t="s">
        <v>544</v>
      </c>
      <c r="J6" s="41"/>
      <c r="K6" s="44">
        <v>20.0</v>
      </c>
      <c r="L6" s="45">
        <v>20.0</v>
      </c>
      <c r="M6" s="21"/>
      <c r="N6" s="21"/>
      <c r="O6" s="21"/>
      <c r="P6" s="21"/>
      <c r="Q6" s="21"/>
      <c r="R6" s="21"/>
      <c r="S6" s="21"/>
      <c r="T6" s="21"/>
      <c r="U6" s="21"/>
      <c r="V6" s="21"/>
      <c r="W6" s="21"/>
      <c r="X6" s="21"/>
      <c r="Y6" s="21"/>
      <c r="Z6" s="21"/>
    </row>
    <row r="7" ht="12.75" customHeight="1">
      <c r="A7" s="35" t="s">
        <v>93</v>
      </c>
      <c r="B7" s="36">
        <v>700.0</v>
      </c>
      <c r="C7" s="37" t="s">
        <v>545</v>
      </c>
      <c r="D7" s="38"/>
      <c r="E7" s="39">
        <v>560.0</v>
      </c>
      <c r="F7" s="40">
        <v>560.0</v>
      </c>
      <c r="G7" s="41" t="s">
        <v>93</v>
      </c>
      <c r="H7" s="42">
        <v>150.0</v>
      </c>
      <c r="I7" s="43" t="s">
        <v>546</v>
      </c>
      <c r="J7" s="41"/>
      <c r="K7" s="44">
        <v>150.0</v>
      </c>
      <c r="L7" s="45">
        <v>150.0</v>
      </c>
      <c r="M7" s="21"/>
      <c r="N7" s="21"/>
      <c r="O7" s="21"/>
      <c r="P7" s="21"/>
      <c r="Q7" s="21"/>
      <c r="R7" s="21"/>
      <c r="S7" s="21"/>
      <c r="T7" s="21"/>
      <c r="U7" s="21"/>
      <c r="V7" s="21"/>
      <c r="W7" s="21"/>
      <c r="X7" s="21"/>
      <c r="Y7" s="21"/>
      <c r="Z7" s="21"/>
    </row>
    <row r="8" ht="12.75" customHeight="1">
      <c r="A8" s="35" t="s">
        <v>96</v>
      </c>
      <c r="B8" s="36">
        <v>50.0</v>
      </c>
      <c r="C8" s="37" t="s">
        <v>547</v>
      </c>
      <c r="D8" s="38"/>
      <c r="E8" s="39">
        <v>50.0</v>
      </c>
      <c r="F8" s="40">
        <v>50.0</v>
      </c>
      <c r="G8" s="41" t="s">
        <v>96</v>
      </c>
      <c r="H8" s="42">
        <v>200.0</v>
      </c>
      <c r="I8" s="43" t="s">
        <v>548</v>
      </c>
      <c r="J8" s="41"/>
      <c r="K8" s="44">
        <v>170.0</v>
      </c>
      <c r="L8" s="45">
        <v>170.0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55.0</v>
      </c>
      <c r="C17" s="37" t="s">
        <v>549</v>
      </c>
      <c r="D17" s="38"/>
      <c r="E17" s="36">
        <v>0.0</v>
      </c>
      <c r="F17" s="46">
        <v>0.0</v>
      </c>
      <c r="G17" s="41" t="s">
        <v>108</v>
      </c>
      <c r="H17" s="42"/>
      <c r="I17" s="43">
        <v>370.0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900</v>
      </c>
      <c r="C20" s="57"/>
      <c r="D20" s="38"/>
      <c r="E20" s="57">
        <f t="shared" ref="E20:F20" si="1">SUM(E5,E6,E7,E8,E10,E11,E15,E17,E18)</f>
        <v>705</v>
      </c>
      <c r="F20" s="63">
        <f t="shared" si="1"/>
        <v>705</v>
      </c>
      <c r="G20" s="41" t="s">
        <v>110</v>
      </c>
      <c r="H20" s="50">
        <f>SUM(H5:H18)</f>
        <v>370</v>
      </c>
      <c r="I20" s="58"/>
      <c r="J20" s="41"/>
      <c r="K20" s="50">
        <f t="shared" ref="K20:L20" si="2">SUM(K5:K19)</f>
        <v>340</v>
      </c>
      <c r="L20" s="64">
        <f t="shared" si="2"/>
        <v>340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85"/>
      <c r="C24" s="78"/>
      <c r="D24" s="76"/>
      <c r="E24" s="85">
        <v>0.0</v>
      </c>
      <c r="F24" s="86">
        <v>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100.0</v>
      </c>
      <c r="C25" s="78" t="s">
        <v>550</v>
      </c>
      <c r="D25" s="76"/>
      <c r="E25" s="77">
        <v>100.0</v>
      </c>
      <c r="F25" s="79">
        <v>100.0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120.0</v>
      </c>
      <c r="C26" s="78" t="s">
        <v>551</v>
      </c>
      <c r="D26" s="76"/>
      <c r="E26" s="77">
        <v>120.0</v>
      </c>
      <c r="F26" s="79">
        <v>120.0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500.0</v>
      </c>
      <c r="C27" s="78" t="s">
        <v>552</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20.0</v>
      </c>
      <c r="C30" s="78" t="s">
        <v>553</v>
      </c>
      <c r="D30" s="76"/>
      <c r="E30" s="77">
        <v>20.0</v>
      </c>
      <c r="F30" s="79">
        <v>20.0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740</v>
      </c>
      <c r="C37" s="106"/>
      <c r="D37" s="76"/>
      <c r="E37" s="105">
        <f t="shared" ref="E37:F37" si="4">SUM(E24:E36)</f>
        <v>700</v>
      </c>
      <c r="F37" s="107">
        <f t="shared" si="4"/>
        <v>700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1045</v>
      </c>
      <c r="F64" s="169">
        <f t="shared" si="9"/>
        <v>1045</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700</v>
      </c>
      <c r="F65" s="169">
        <f t="shared" si="10"/>
        <v>700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1745</v>
      </c>
      <c r="F66" s="169">
        <f t="shared" si="11"/>
        <v>1745</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186</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554</v>
      </c>
      <c r="B1" s="19" t="s">
        <v>555</v>
      </c>
      <c r="C1" s="19" t="s">
        <v>292</v>
      </c>
      <c r="D1" s="19" t="s">
        <v>556</v>
      </c>
      <c r="E1" s="19" t="s">
        <v>193</v>
      </c>
      <c r="F1" s="19" t="s">
        <v>69</v>
      </c>
      <c r="G1" s="20" t="s">
        <v>557</v>
      </c>
      <c r="H1" s="21"/>
      <c r="I1" s="21"/>
      <c r="J1" s="21"/>
      <c r="K1" s="22" t="s">
        <v>558</v>
      </c>
      <c r="L1" s="23"/>
      <c r="M1" s="21"/>
      <c r="N1" s="24"/>
      <c r="O1" s="21"/>
      <c r="P1" s="21"/>
      <c r="Q1" s="21"/>
      <c r="R1" s="21"/>
      <c r="S1" s="21"/>
      <c r="T1" s="21"/>
      <c r="U1" s="21"/>
      <c r="V1" s="21"/>
      <c r="W1" s="21"/>
      <c r="X1" s="21"/>
      <c r="Y1" s="21"/>
      <c r="Z1" s="21"/>
    </row>
    <row r="2" ht="12.75" customHeight="1">
      <c r="A2" s="25" t="s">
        <v>559</v>
      </c>
      <c r="B2" s="26"/>
      <c r="C2" s="26"/>
      <c r="D2" s="26"/>
      <c r="E2" s="27"/>
      <c r="F2" s="27"/>
      <c r="G2" s="26" t="s">
        <v>560</v>
      </c>
      <c r="H2" s="28"/>
      <c r="I2" s="28"/>
      <c r="J2" s="28"/>
      <c r="K2" s="27"/>
      <c r="L2" s="29"/>
      <c r="M2" s="21"/>
      <c r="N2" s="21"/>
      <c r="O2" s="21"/>
      <c r="P2" s="21"/>
      <c r="Q2" s="21"/>
      <c r="R2" s="21"/>
      <c r="S2" s="21"/>
      <c r="T2" s="21"/>
      <c r="U2" s="21"/>
      <c r="V2" s="21"/>
      <c r="W2" s="21"/>
      <c r="X2" s="21"/>
      <c r="Y2" s="21"/>
      <c r="Z2" s="21"/>
    </row>
    <row r="3" ht="12.75" customHeight="1">
      <c r="A3" s="30" t="s">
        <v>561</v>
      </c>
      <c r="B3" s="31" t="s">
        <v>366</v>
      </c>
      <c r="C3" s="31" t="s">
        <v>362</v>
      </c>
      <c r="D3" s="31" t="s">
        <v>562</v>
      </c>
      <c r="E3" s="30" t="s">
        <v>306</v>
      </c>
      <c r="F3" s="32"/>
      <c r="G3" s="30" t="s">
        <v>563</v>
      </c>
      <c r="H3" s="31" t="s">
        <v>505</v>
      </c>
      <c r="I3" s="31" t="s">
        <v>362</v>
      </c>
      <c r="J3" s="31" t="s">
        <v>562</v>
      </c>
      <c r="K3" s="30" t="s">
        <v>306</v>
      </c>
      <c r="L3" s="32"/>
      <c r="M3" s="21"/>
      <c r="N3" s="21"/>
      <c r="O3" s="21"/>
      <c r="P3" s="21"/>
      <c r="Q3" s="21"/>
      <c r="R3" s="21"/>
      <c r="S3" s="21"/>
      <c r="T3" s="21"/>
      <c r="U3" s="21"/>
      <c r="V3" s="21"/>
      <c r="W3" s="21"/>
      <c r="X3" s="21"/>
      <c r="Y3" s="21"/>
      <c r="Z3" s="21"/>
    </row>
    <row r="4" ht="12.75" customHeight="1">
      <c r="A4" s="33" t="s">
        <v>564</v>
      </c>
      <c r="B4" s="30" t="s">
        <v>84</v>
      </c>
      <c r="C4" s="30" t="s">
        <v>85</v>
      </c>
      <c r="D4" s="30"/>
      <c r="E4" s="30" t="s">
        <v>86</v>
      </c>
      <c r="F4" s="34" t="s">
        <v>87</v>
      </c>
      <c r="G4" s="33" t="s">
        <v>565</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700.0</v>
      </c>
      <c r="C5" s="37" t="s">
        <v>566</v>
      </c>
      <c r="D5" s="38"/>
      <c r="E5" s="39">
        <v>700.0</v>
      </c>
      <c r="F5" s="40">
        <v>700.0</v>
      </c>
      <c r="G5" s="41" t="s">
        <v>89</v>
      </c>
      <c r="H5" s="42">
        <v>700.0</v>
      </c>
      <c r="I5" s="43" t="s">
        <v>567</v>
      </c>
      <c r="J5" s="41"/>
      <c r="K5" s="44">
        <v>700.0</v>
      </c>
      <c r="L5" s="45">
        <v>700.0</v>
      </c>
      <c r="M5" s="21"/>
      <c r="N5" s="21"/>
      <c r="O5" s="21"/>
      <c r="P5" s="21"/>
      <c r="Q5" s="21"/>
      <c r="R5" s="21"/>
      <c r="S5" s="21"/>
      <c r="T5" s="21"/>
      <c r="U5" s="21"/>
      <c r="V5" s="21"/>
      <c r="W5" s="21"/>
      <c r="X5" s="21"/>
      <c r="Y5" s="21"/>
      <c r="Z5" s="21"/>
    </row>
    <row r="6" ht="12.75" customHeight="1">
      <c r="A6" s="35" t="s">
        <v>92</v>
      </c>
      <c r="B6" s="36">
        <v>300.0</v>
      </c>
      <c r="C6" s="37" t="s">
        <v>568</v>
      </c>
      <c r="D6" s="38"/>
      <c r="E6" s="39">
        <v>300.0</v>
      </c>
      <c r="F6" s="40">
        <v>300.0</v>
      </c>
      <c r="G6" s="41" t="s">
        <v>92</v>
      </c>
      <c r="H6" s="42">
        <v>300.0</v>
      </c>
      <c r="I6" s="43" t="s">
        <v>568</v>
      </c>
      <c r="J6" s="41"/>
      <c r="K6" s="44">
        <v>300.0</v>
      </c>
      <c r="L6" s="45">
        <v>300.0</v>
      </c>
      <c r="M6" s="21"/>
      <c r="N6" s="21"/>
      <c r="O6" s="21"/>
      <c r="P6" s="21"/>
      <c r="Q6" s="21"/>
      <c r="R6" s="21"/>
      <c r="S6" s="21"/>
      <c r="T6" s="21"/>
      <c r="U6" s="21"/>
      <c r="V6" s="21"/>
      <c r="W6" s="21"/>
      <c r="X6" s="21"/>
      <c r="Y6" s="21"/>
      <c r="Z6" s="21"/>
    </row>
    <row r="7" ht="12.75" customHeight="1">
      <c r="A7" s="35" t="s">
        <v>93</v>
      </c>
      <c r="B7" s="36">
        <v>3400.0</v>
      </c>
      <c r="C7" s="37" t="s">
        <v>569</v>
      </c>
      <c r="D7" s="38"/>
      <c r="E7" s="39">
        <v>1640.0</v>
      </c>
      <c r="F7" s="40">
        <v>1640.0</v>
      </c>
      <c r="G7" s="41" t="s">
        <v>93</v>
      </c>
      <c r="H7" s="42">
        <v>3400.0</v>
      </c>
      <c r="I7" s="43" t="s">
        <v>570</v>
      </c>
      <c r="J7" s="41"/>
      <c r="K7" s="44">
        <v>1640.0</v>
      </c>
      <c r="L7" s="45">
        <v>1640.0</v>
      </c>
      <c r="M7" s="21"/>
      <c r="N7" s="21"/>
      <c r="O7" s="21"/>
      <c r="P7" s="21"/>
      <c r="Q7" s="21"/>
      <c r="R7" s="21"/>
      <c r="S7" s="21"/>
      <c r="T7" s="21"/>
      <c r="U7" s="21"/>
      <c r="V7" s="21"/>
      <c r="W7" s="21"/>
      <c r="X7" s="21"/>
      <c r="Y7" s="21"/>
      <c r="Z7" s="21"/>
    </row>
    <row r="8" ht="12.75" customHeight="1">
      <c r="A8" s="35" t="s">
        <v>96</v>
      </c>
      <c r="B8" s="36">
        <v>1700.0</v>
      </c>
      <c r="C8" s="37" t="s">
        <v>571</v>
      </c>
      <c r="D8" s="38"/>
      <c r="E8" s="39">
        <v>450.0</v>
      </c>
      <c r="F8" s="40">
        <v>450.0</v>
      </c>
      <c r="G8" s="41" t="s">
        <v>96</v>
      </c>
      <c r="H8" s="42">
        <v>1700.0</v>
      </c>
      <c r="I8" s="43" t="s">
        <v>572</v>
      </c>
      <c r="J8" s="41"/>
      <c r="K8" s="44">
        <v>450.0</v>
      </c>
      <c r="L8" s="45">
        <v>450.0</v>
      </c>
      <c r="M8" s="21"/>
      <c r="N8" s="21"/>
      <c r="O8" s="21"/>
      <c r="P8" s="21"/>
      <c r="Q8" s="21"/>
      <c r="R8" s="21"/>
      <c r="S8" s="21"/>
      <c r="T8" s="21"/>
      <c r="U8" s="21"/>
      <c r="V8" s="21"/>
      <c r="W8" s="21"/>
      <c r="X8" s="21"/>
      <c r="Y8" s="21"/>
      <c r="Z8" s="21"/>
    </row>
    <row r="9" ht="12.75" customHeight="1">
      <c r="A9" s="38" t="s">
        <v>97</v>
      </c>
      <c r="B9" s="36">
        <v>10650.0</v>
      </c>
      <c r="C9" s="37" t="s">
        <v>573</v>
      </c>
      <c r="D9" s="38"/>
      <c r="E9" s="48"/>
      <c r="F9" s="49"/>
      <c r="G9" s="41" t="s">
        <v>97</v>
      </c>
      <c r="H9" s="50">
        <v>0.0</v>
      </c>
      <c r="I9" s="51" t="s">
        <v>380</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6">
        <v>0.0</v>
      </c>
      <c r="F11" s="46">
        <v>0.0</v>
      </c>
      <c r="G11" s="55" t="s">
        <v>101</v>
      </c>
      <c r="H11" s="44">
        <v>200.0</v>
      </c>
      <c r="I11" s="185" t="s">
        <v>574</v>
      </c>
      <c r="J11" s="41"/>
      <c r="K11" s="44">
        <v>200.0</v>
      </c>
      <c r="L11" s="45">
        <v>200.0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2200.0</v>
      </c>
      <c r="F13" s="40">
        <v>2200.0</v>
      </c>
      <c r="G13" s="55" t="s">
        <v>104</v>
      </c>
      <c r="H13" s="44">
        <v>3065.0</v>
      </c>
      <c r="I13" s="185" t="s">
        <v>217</v>
      </c>
      <c r="J13" s="41"/>
      <c r="K13" s="44">
        <v>3065.0</v>
      </c>
      <c r="L13" s="45">
        <v>3065.0</v>
      </c>
      <c r="M13" s="21"/>
      <c r="N13" s="21"/>
      <c r="O13" s="21"/>
      <c r="P13" s="21"/>
      <c r="Q13" s="21"/>
      <c r="R13" s="21"/>
      <c r="S13" s="21"/>
      <c r="T13" s="21"/>
      <c r="U13" s="21"/>
      <c r="V13" s="21"/>
      <c r="W13" s="21"/>
      <c r="X13" s="21"/>
      <c r="Y13" s="21"/>
      <c r="Z13" s="21"/>
    </row>
    <row r="14" ht="12.75" customHeight="1">
      <c r="A14" s="54" t="s">
        <v>105</v>
      </c>
      <c r="B14" s="36"/>
      <c r="C14" s="37"/>
      <c r="D14" s="38"/>
      <c r="E14" s="39">
        <v>3680.0</v>
      </c>
      <c r="F14" s="40">
        <v>3680.0</v>
      </c>
      <c r="G14" s="55" t="s">
        <v>105</v>
      </c>
      <c r="H14" s="44">
        <v>3065.0</v>
      </c>
      <c r="I14" s="185" t="s">
        <v>575</v>
      </c>
      <c r="J14" s="41"/>
      <c r="K14" s="44">
        <v>3065.0</v>
      </c>
      <c r="L14" s="45">
        <v>3065.0</v>
      </c>
      <c r="M14" s="21"/>
      <c r="N14" s="21"/>
      <c r="O14" s="21"/>
      <c r="P14" s="21"/>
      <c r="Q14" s="21"/>
      <c r="R14" s="21"/>
      <c r="S14" s="21"/>
      <c r="T14" s="21"/>
      <c r="U14" s="21"/>
      <c r="V14" s="21"/>
      <c r="W14" s="21"/>
      <c r="X14" s="21"/>
      <c r="Y14" s="21"/>
      <c r="Z14" s="21"/>
    </row>
    <row r="15" ht="12.75" customHeight="1">
      <c r="A15" s="54" t="s">
        <v>106</v>
      </c>
      <c r="B15" s="36"/>
      <c r="C15" s="37"/>
      <c r="D15" s="38"/>
      <c r="E15" s="39">
        <v>450.0</v>
      </c>
      <c r="F15" s="40">
        <v>450.0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300.0</v>
      </c>
      <c r="C17" s="37" t="s">
        <v>576</v>
      </c>
      <c r="D17" s="38"/>
      <c r="E17" s="36">
        <v>0.0</v>
      </c>
      <c r="F17" s="46">
        <v>0.0</v>
      </c>
      <c r="G17" s="41" t="s">
        <v>108</v>
      </c>
      <c r="H17" s="42" t="s">
        <v>577</v>
      </c>
      <c r="I17" s="43">
        <v>16950.0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17050</v>
      </c>
      <c r="C20" s="57"/>
      <c r="D20" s="38"/>
      <c r="E20" s="57">
        <f>SUM(E5:E18)</f>
        <v>9420</v>
      </c>
      <c r="F20" s="63">
        <f>SUM(F5,F6,F7,F8,F10,F11,F15,F17,F18,F13,F14)</f>
        <v>9420</v>
      </c>
      <c r="G20" s="41" t="s">
        <v>110</v>
      </c>
      <c r="H20" s="50">
        <f>SUM(H5:H18)</f>
        <v>12430</v>
      </c>
      <c r="I20" s="58"/>
      <c r="J20" s="41"/>
      <c r="K20" s="50">
        <f t="shared" ref="K20:L20" si="1">SUM(K5:K19)</f>
        <v>9420</v>
      </c>
      <c r="L20" s="64">
        <f t="shared" si="1"/>
        <v>9420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700.0</v>
      </c>
      <c r="C24" s="78" t="s">
        <v>578</v>
      </c>
      <c r="D24" s="76"/>
      <c r="E24" s="77">
        <v>700.0</v>
      </c>
      <c r="F24" s="79">
        <v>700.0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200.0</v>
      </c>
      <c r="C25" s="78" t="s">
        <v>579</v>
      </c>
      <c r="D25" s="76"/>
      <c r="E25" s="77">
        <v>200.0</v>
      </c>
      <c r="F25" s="79">
        <v>200.0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600.0</v>
      </c>
      <c r="C26" s="78" t="s">
        <v>568</v>
      </c>
      <c r="D26" s="76"/>
      <c r="E26" s="77">
        <v>400.0</v>
      </c>
      <c r="F26" s="79">
        <v>400.0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1250.0</v>
      </c>
      <c r="C27" s="78" t="s">
        <v>580</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50.0</v>
      </c>
      <c r="C28" s="78" t="s">
        <v>581</v>
      </c>
      <c r="D28" s="76"/>
      <c r="E28" s="87">
        <v>50.0</v>
      </c>
      <c r="F28" s="79">
        <v>50.0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100.0</v>
      </c>
      <c r="C30" s="78" t="s">
        <v>582</v>
      </c>
      <c r="D30" s="76"/>
      <c r="E30" s="77">
        <v>100.0</v>
      </c>
      <c r="F30" s="79">
        <v>100.0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77">
        <v>1600.0</v>
      </c>
      <c r="C33" s="78" t="s">
        <v>583</v>
      </c>
      <c r="D33" s="76"/>
      <c r="E33" s="77">
        <v>450.0</v>
      </c>
      <c r="F33" s="79">
        <v>450.0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4500</v>
      </c>
      <c r="C37" s="106"/>
      <c r="D37" s="76"/>
      <c r="E37" s="105">
        <f t="shared" ref="E37:F37" si="3">SUM(E24:E36)</f>
        <v>2360</v>
      </c>
      <c r="F37" s="107">
        <f t="shared" si="3"/>
        <v>2360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18840</v>
      </c>
      <c r="F64" s="169">
        <f t="shared" si="8"/>
        <v>18840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2360</v>
      </c>
      <c r="F65" s="169">
        <f t="shared" si="9"/>
        <v>2360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21200</v>
      </c>
      <c r="F66" s="169">
        <f t="shared" si="10"/>
        <v>21200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584</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585</v>
      </c>
      <c r="B1" s="19" t="s">
        <v>586</v>
      </c>
      <c r="C1" s="19" t="s">
        <v>292</v>
      </c>
      <c r="D1" s="19" t="s">
        <v>587</v>
      </c>
      <c r="E1" s="19" t="s">
        <v>588</v>
      </c>
      <c r="F1" s="19" t="s">
        <v>69</v>
      </c>
      <c r="G1" s="20" t="s">
        <v>589</v>
      </c>
      <c r="H1" s="21"/>
      <c r="I1" s="21"/>
      <c r="J1" s="21"/>
      <c r="K1" s="22" t="s">
        <v>590</v>
      </c>
      <c r="L1" s="23"/>
      <c r="M1" s="21"/>
      <c r="N1" s="24"/>
      <c r="O1" s="21"/>
      <c r="P1" s="21"/>
      <c r="Q1" s="21"/>
      <c r="R1" s="21"/>
      <c r="S1" s="21"/>
      <c r="T1" s="21"/>
      <c r="U1" s="21"/>
      <c r="V1" s="21"/>
      <c r="W1" s="21"/>
      <c r="X1" s="21"/>
      <c r="Y1" s="21"/>
      <c r="Z1" s="21"/>
    </row>
    <row r="2" ht="12.75" customHeight="1">
      <c r="A2" s="25" t="s">
        <v>433</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591</v>
      </c>
      <c r="B3" s="31" t="s">
        <v>118</v>
      </c>
      <c r="C3" s="31" t="s">
        <v>117</v>
      </c>
      <c r="D3" s="31" t="s">
        <v>113</v>
      </c>
      <c r="E3" s="30" t="s">
        <v>268</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0.0</v>
      </c>
      <c r="C5" s="37"/>
      <c r="D5" s="38"/>
      <c r="E5" s="36">
        <v>0.0</v>
      </c>
      <c r="F5" s="46">
        <v>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0.0</v>
      </c>
      <c r="C7" s="37"/>
      <c r="D7" s="38"/>
      <c r="E7" s="36">
        <v>0.0</v>
      </c>
      <c r="F7" s="46">
        <v>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0</v>
      </c>
      <c r="C20" s="57"/>
      <c r="D20" s="38"/>
      <c r="E20" s="57">
        <f t="shared" ref="E20:F20" si="1">SUM(E5,E6,E7,E8,E10,E11,E15,E17,E18)</f>
        <v>0</v>
      </c>
      <c r="F20" s="63">
        <f t="shared" si="1"/>
        <v>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28</v>
      </c>
      <c r="I21" s="66"/>
      <c r="J21" s="28" t="s">
        <v>592</v>
      </c>
      <c r="K21" s="28" t="s">
        <v>444</v>
      </c>
      <c r="L21" s="69" t="s">
        <v>593</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594</v>
      </c>
      <c r="I22" s="73"/>
      <c r="J22" s="30"/>
      <c r="K22" s="30" t="s">
        <v>81</v>
      </c>
      <c r="L22" s="34" t="s">
        <v>595</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800.0</v>
      </c>
      <c r="C24" s="78" t="s">
        <v>596</v>
      </c>
      <c r="D24" s="76"/>
      <c r="E24" s="77">
        <v>800.0</v>
      </c>
      <c r="F24" s="79">
        <v>800.0</v>
      </c>
      <c r="G24" s="80" t="s">
        <v>121</v>
      </c>
      <c r="H24" s="81">
        <v>800.0</v>
      </c>
      <c r="I24" s="82" t="s">
        <v>597</v>
      </c>
      <c r="J24" s="83"/>
      <c r="K24" s="181">
        <v>800.0</v>
      </c>
      <c r="L24" s="182">
        <v>800.0</v>
      </c>
      <c r="M24" s="21"/>
      <c r="N24" s="21"/>
      <c r="O24" s="21"/>
      <c r="P24" s="21"/>
      <c r="Q24" s="21"/>
      <c r="R24" s="21"/>
      <c r="S24" s="21"/>
      <c r="T24" s="21"/>
      <c r="U24" s="21"/>
      <c r="V24" s="21"/>
      <c r="W24" s="21"/>
      <c r="X24" s="21"/>
      <c r="Y24" s="21"/>
      <c r="Z24" s="21"/>
    </row>
    <row r="25" ht="12.75" customHeight="1">
      <c r="A25" s="76" t="s">
        <v>122</v>
      </c>
      <c r="B25" s="85">
        <v>0.0</v>
      </c>
      <c r="C25" s="78"/>
      <c r="D25" s="76"/>
      <c r="E25" s="85">
        <v>0.0</v>
      </c>
      <c r="F25" s="86">
        <v>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85"/>
      <c r="C26" s="78"/>
      <c r="D26" s="76"/>
      <c r="E26" s="85">
        <v>0.0</v>
      </c>
      <c r="F26" s="86">
        <v>0.0</v>
      </c>
      <c r="G26" s="80" t="s">
        <v>125</v>
      </c>
      <c r="H26" s="81">
        <v>200.0</v>
      </c>
      <c r="I26" s="82" t="s">
        <v>598</v>
      </c>
      <c r="J26" s="83"/>
      <c r="K26" s="181">
        <v>200.0</v>
      </c>
      <c r="L26" s="182">
        <v>200.0</v>
      </c>
      <c r="M26" s="21"/>
      <c r="N26" s="21"/>
      <c r="O26" s="21"/>
      <c r="P26" s="21"/>
      <c r="Q26" s="21"/>
      <c r="R26" s="21"/>
      <c r="S26" s="21"/>
      <c r="T26" s="21"/>
      <c r="U26" s="21"/>
      <c r="V26" s="21"/>
      <c r="W26" s="21"/>
      <c r="X26" s="21"/>
      <c r="Y26" s="21"/>
      <c r="Z26" s="21"/>
    </row>
    <row r="27" ht="12.75" customHeight="1">
      <c r="A27" s="76" t="s">
        <v>126</v>
      </c>
      <c r="B27" s="87">
        <v>200.0</v>
      </c>
      <c r="C27" s="78" t="s">
        <v>599</v>
      </c>
      <c r="D27" s="76"/>
      <c r="E27" s="87">
        <v>200.0</v>
      </c>
      <c r="F27" s="79">
        <v>200.0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v>0.0</v>
      </c>
      <c r="C28" s="78"/>
      <c r="D28" s="76"/>
      <c r="E28" s="88">
        <v>0.0</v>
      </c>
      <c r="F28" s="86">
        <v>0.0</v>
      </c>
      <c r="G28" s="80" t="s">
        <v>130</v>
      </c>
      <c r="H28" s="89">
        <v>500.0</v>
      </c>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600</v>
      </c>
      <c r="H29" s="91"/>
      <c r="I29" s="96" t="s">
        <v>601</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181">
        <v>500.0</v>
      </c>
      <c r="L30" s="182">
        <v>500.0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1500</v>
      </c>
      <c r="I34" s="90"/>
      <c r="J34" s="83"/>
      <c r="K34" s="89">
        <f t="shared" ref="K34:L34" si="3">SUM(K24,K25,K26,K27,K30,K32)</f>
        <v>1500</v>
      </c>
      <c r="L34" s="103">
        <f t="shared" si="3"/>
        <v>1500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1000</v>
      </c>
      <c r="C37" s="106"/>
      <c r="D37" s="76"/>
      <c r="E37" s="105">
        <f t="shared" ref="E37:F37" si="4">SUM(E24:E36)</f>
        <v>1000</v>
      </c>
      <c r="F37" s="107">
        <f t="shared" si="4"/>
        <v>1000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57" t="s">
        <v>602</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1500</v>
      </c>
      <c r="F64" s="169">
        <f t="shared" si="9"/>
        <v>1500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1000</v>
      </c>
      <c r="F65" s="169">
        <f t="shared" si="10"/>
        <v>1000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2500</v>
      </c>
      <c r="F66" s="169">
        <f t="shared" si="11"/>
        <v>2500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584</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603</v>
      </c>
      <c r="B1" s="19" t="s">
        <v>604</v>
      </c>
      <c r="C1" s="19" t="s">
        <v>66</v>
      </c>
      <c r="D1" s="19" t="s">
        <v>605</v>
      </c>
      <c r="E1" s="19" t="s">
        <v>193</v>
      </c>
      <c r="F1" s="19" t="s">
        <v>69</v>
      </c>
      <c r="G1" s="20" t="s">
        <v>606</v>
      </c>
      <c r="H1" s="21"/>
      <c r="I1" s="21"/>
      <c r="J1" s="21"/>
      <c r="K1" s="22" t="s">
        <v>607</v>
      </c>
      <c r="L1" s="23"/>
      <c r="M1" s="21"/>
      <c r="N1" s="24"/>
      <c r="O1" s="21"/>
      <c r="P1" s="21"/>
      <c r="Q1" s="21"/>
      <c r="R1" s="21"/>
      <c r="S1" s="21"/>
      <c r="T1" s="21"/>
      <c r="U1" s="21"/>
      <c r="V1" s="21"/>
      <c r="W1" s="21"/>
      <c r="X1" s="21"/>
      <c r="Y1" s="21"/>
      <c r="Z1" s="21"/>
    </row>
    <row r="2" ht="12.75" customHeight="1">
      <c r="A2" s="25" t="s">
        <v>608</v>
      </c>
      <c r="B2" s="26"/>
      <c r="C2" s="26"/>
      <c r="D2" s="26"/>
      <c r="E2" s="27"/>
      <c r="F2" s="27"/>
      <c r="G2" s="26" t="s">
        <v>609</v>
      </c>
      <c r="H2" s="28"/>
      <c r="I2" s="28"/>
      <c r="J2" s="28"/>
      <c r="K2" s="27"/>
      <c r="L2" s="29"/>
      <c r="M2" s="21"/>
      <c r="N2" s="21"/>
      <c r="O2" s="21"/>
      <c r="P2" s="21"/>
      <c r="Q2" s="21"/>
      <c r="R2" s="21"/>
      <c r="S2" s="21"/>
      <c r="T2" s="21"/>
      <c r="U2" s="21"/>
      <c r="V2" s="21"/>
      <c r="W2" s="21"/>
      <c r="X2" s="21"/>
      <c r="Y2" s="21"/>
      <c r="Z2" s="21"/>
    </row>
    <row r="3" ht="12.75" customHeight="1">
      <c r="A3" s="30" t="s">
        <v>610</v>
      </c>
      <c r="B3" s="31" t="s">
        <v>611</v>
      </c>
      <c r="C3" s="31" t="s">
        <v>200</v>
      </c>
      <c r="D3" s="31" t="s">
        <v>265</v>
      </c>
      <c r="E3" s="30" t="s">
        <v>612</v>
      </c>
      <c r="F3" s="32"/>
      <c r="G3" s="30" t="s">
        <v>613</v>
      </c>
      <c r="H3" s="31" t="s">
        <v>614</v>
      </c>
      <c r="I3" s="31" t="s">
        <v>300</v>
      </c>
      <c r="J3" s="31" t="s">
        <v>301</v>
      </c>
      <c r="K3" s="30" t="s">
        <v>78</v>
      </c>
      <c r="L3" s="32"/>
      <c r="M3" s="21"/>
      <c r="N3" s="21"/>
      <c r="O3" s="21"/>
      <c r="P3" s="21"/>
      <c r="Q3" s="21"/>
      <c r="R3" s="21"/>
      <c r="S3" s="21"/>
      <c r="T3" s="21"/>
      <c r="U3" s="21"/>
      <c r="V3" s="21"/>
      <c r="W3" s="21"/>
      <c r="X3" s="21"/>
      <c r="Y3" s="21"/>
      <c r="Z3" s="21"/>
    </row>
    <row r="4" ht="12.75" customHeight="1">
      <c r="A4" s="33" t="s">
        <v>615</v>
      </c>
      <c r="B4" s="30" t="s">
        <v>84</v>
      </c>
      <c r="C4" s="30" t="s">
        <v>85</v>
      </c>
      <c r="D4" s="30"/>
      <c r="E4" s="30" t="s">
        <v>86</v>
      </c>
      <c r="F4" s="34" t="s">
        <v>87</v>
      </c>
      <c r="G4" s="33" t="s">
        <v>616</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3000.0</v>
      </c>
      <c r="C5" s="37" t="s">
        <v>617</v>
      </c>
      <c r="D5" s="38"/>
      <c r="E5" s="39">
        <v>730.0</v>
      </c>
      <c r="F5" s="40">
        <v>730.0</v>
      </c>
      <c r="G5" s="41" t="s">
        <v>89</v>
      </c>
      <c r="H5" s="42">
        <v>1500.0</v>
      </c>
      <c r="I5" s="43" t="s">
        <v>618</v>
      </c>
      <c r="J5" s="41"/>
      <c r="K5" s="44">
        <v>0.0</v>
      </c>
      <c r="L5" s="47">
        <v>0.0</v>
      </c>
      <c r="M5" s="21"/>
      <c r="N5" s="21"/>
      <c r="O5" s="21"/>
      <c r="P5" s="21"/>
      <c r="Q5" s="21"/>
      <c r="R5" s="21"/>
      <c r="S5" s="21"/>
      <c r="T5" s="21"/>
      <c r="U5" s="21"/>
      <c r="V5" s="21"/>
      <c r="W5" s="21"/>
      <c r="X5" s="21"/>
      <c r="Y5" s="21"/>
      <c r="Z5" s="21"/>
    </row>
    <row r="6" ht="12.75" customHeight="1">
      <c r="A6" s="35" t="s">
        <v>92</v>
      </c>
      <c r="B6" s="36">
        <v>1000.0</v>
      </c>
      <c r="C6" s="37" t="s">
        <v>619</v>
      </c>
      <c r="D6" s="38"/>
      <c r="E6" s="39">
        <v>310.0</v>
      </c>
      <c r="F6" s="40">
        <v>310.0</v>
      </c>
      <c r="G6" s="41" t="s">
        <v>92</v>
      </c>
      <c r="H6" s="42">
        <v>500.0</v>
      </c>
      <c r="I6" s="43" t="s">
        <v>620</v>
      </c>
      <c r="J6" s="41"/>
      <c r="K6" s="44">
        <v>0.0</v>
      </c>
      <c r="L6" s="47">
        <v>0.0</v>
      </c>
      <c r="M6" s="21"/>
      <c r="N6" s="21"/>
      <c r="O6" s="21"/>
      <c r="P6" s="21"/>
      <c r="Q6" s="21"/>
      <c r="R6" s="21"/>
      <c r="S6" s="21"/>
      <c r="T6" s="21"/>
      <c r="U6" s="21"/>
      <c r="V6" s="21"/>
      <c r="W6" s="21"/>
      <c r="X6" s="21"/>
      <c r="Y6" s="21"/>
      <c r="Z6" s="21"/>
    </row>
    <row r="7" ht="12.75" customHeight="1">
      <c r="A7" s="35" t="s">
        <v>93</v>
      </c>
      <c r="B7" s="36">
        <v>3000.0</v>
      </c>
      <c r="C7" s="37" t="s">
        <v>621</v>
      </c>
      <c r="D7" s="38"/>
      <c r="E7" s="39">
        <v>1640.0</v>
      </c>
      <c r="F7" s="40">
        <v>1640.0</v>
      </c>
      <c r="G7" s="41" t="s">
        <v>93</v>
      </c>
      <c r="H7" s="42">
        <v>500.0</v>
      </c>
      <c r="I7" s="43" t="s">
        <v>622</v>
      </c>
      <c r="J7" s="41"/>
      <c r="K7" s="44">
        <v>0.0</v>
      </c>
      <c r="L7" s="47">
        <v>0.0</v>
      </c>
      <c r="M7" s="21"/>
      <c r="N7" s="21"/>
      <c r="O7" s="21"/>
      <c r="P7" s="21"/>
      <c r="Q7" s="21"/>
      <c r="R7" s="21"/>
      <c r="S7" s="21"/>
      <c r="T7" s="21"/>
      <c r="U7" s="21"/>
      <c r="V7" s="21"/>
      <c r="W7" s="21"/>
      <c r="X7" s="21"/>
      <c r="Y7" s="21"/>
      <c r="Z7" s="21"/>
    </row>
    <row r="8" ht="12.75" customHeight="1">
      <c r="A8" s="35" t="s">
        <v>96</v>
      </c>
      <c r="B8" s="36">
        <v>2000.0</v>
      </c>
      <c r="C8" s="37" t="s">
        <v>623</v>
      </c>
      <c r="D8" s="38"/>
      <c r="E8" s="39">
        <v>450.0</v>
      </c>
      <c r="F8" s="40">
        <v>450.0</v>
      </c>
      <c r="G8" s="41" t="s">
        <v>96</v>
      </c>
      <c r="H8" s="42">
        <v>1000.0</v>
      </c>
      <c r="I8" s="43" t="s">
        <v>624</v>
      </c>
      <c r="J8" s="41"/>
      <c r="K8" s="44">
        <v>0.0</v>
      </c>
      <c r="L8" s="47">
        <v>0.0</v>
      </c>
      <c r="M8" s="21"/>
      <c r="N8" s="21"/>
      <c r="O8" s="21"/>
      <c r="P8" s="21"/>
      <c r="Q8" s="21"/>
      <c r="R8" s="21"/>
      <c r="S8" s="21"/>
      <c r="T8" s="21"/>
      <c r="U8" s="21"/>
      <c r="V8" s="21"/>
      <c r="W8" s="21"/>
      <c r="X8" s="21"/>
      <c r="Y8" s="21"/>
      <c r="Z8" s="21"/>
    </row>
    <row r="9" ht="12.75" customHeight="1">
      <c r="A9" s="38" t="s">
        <v>97</v>
      </c>
      <c r="B9" s="36">
        <v>10000.0</v>
      </c>
      <c r="C9" s="37" t="s">
        <v>625</v>
      </c>
      <c r="D9" s="38"/>
      <c r="E9" s="48"/>
      <c r="F9" s="49"/>
      <c r="G9" s="41" t="s">
        <v>97</v>
      </c>
      <c r="H9" s="199">
        <v>2000.0</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6">
        <v>0.0</v>
      </c>
      <c r="F11" s="46">
        <v>0.0</v>
      </c>
      <c r="G11" s="55" t="s">
        <v>101</v>
      </c>
      <c r="H11" s="42" t="s">
        <v>217</v>
      </c>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3165.0</v>
      </c>
      <c r="F13" s="40">
        <v>3165.0</v>
      </c>
      <c r="G13" s="55" t="s">
        <v>104</v>
      </c>
      <c r="H13" s="42"/>
      <c r="I13" s="43"/>
      <c r="J13" s="41"/>
      <c r="K13" s="44">
        <v>0.0</v>
      </c>
      <c r="L13" s="47">
        <v>0.0</v>
      </c>
      <c r="M13" s="21"/>
      <c r="N13" s="21"/>
      <c r="O13" s="21"/>
      <c r="P13" s="21"/>
      <c r="Q13" s="21"/>
      <c r="R13" s="21"/>
      <c r="S13" s="21"/>
      <c r="T13" s="21"/>
      <c r="U13" s="21"/>
      <c r="V13" s="21"/>
      <c r="W13" s="21"/>
      <c r="X13" s="21"/>
      <c r="Y13" s="21"/>
      <c r="Z13" s="21"/>
    </row>
    <row r="14" ht="12.75" customHeight="1">
      <c r="A14" s="54" t="s">
        <v>105</v>
      </c>
      <c r="B14" s="36"/>
      <c r="C14" s="37"/>
      <c r="D14" s="38"/>
      <c r="E14" s="39">
        <v>3165.0</v>
      </c>
      <c r="F14" s="40">
        <v>3165.0</v>
      </c>
      <c r="G14" s="55" t="s">
        <v>105</v>
      </c>
      <c r="H14" s="42" t="s">
        <v>108</v>
      </c>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4">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500.0</v>
      </c>
      <c r="C17" s="37" t="s">
        <v>626</v>
      </c>
      <c r="D17" s="38"/>
      <c r="E17" s="39">
        <v>500.0</v>
      </c>
      <c r="F17" s="40">
        <v>500.0</v>
      </c>
      <c r="G17" s="41" t="s">
        <v>108</v>
      </c>
      <c r="H17" s="42"/>
      <c r="I17" s="43">
        <v>5500.0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19500</v>
      </c>
      <c r="C20" s="57"/>
      <c r="D20" s="38"/>
      <c r="E20" s="57">
        <f>SUM(E5,E6,E7,E8,E10,E11,E13, E14, E15,E17,E18)</f>
        <v>9960</v>
      </c>
      <c r="F20" s="63">
        <f>SUM(F5,F6,F7,F8,F10,F11,F15,F17,F18,F13,F14)</f>
        <v>9960</v>
      </c>
      <c r="G20" s="41" t="s">
        <v>110</v>
      </c>
      <c r="H20" s="50">
        <f>SUM(H5:H18)</f>
        <v>5500</v>
      </c>
      <c r="I20" s="58"/>
      <c r="J20" s="41"/>
      <c r="K20" s="50">
        <f>SUM(K5:K18)</f>
        <v>0</v>
      </c>
      <c r="L20" s="64">
        <f>SUM(L5:L19)</f>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1300.0</v>
      </c>
      <c r="C24" s="78" t="s">
        <v>627</v>
      </c>
      <c r="D24" s="76"/>
      <c r="E24" s="77">
        <v>1300.0</v>
      </c>
      <c r="F24" s="79">
        <v>1300.0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500.0</v>
      </c>
      <c r="C25" s="78" t="s">
        <v>628</v>
      </c>
      <c r="D25" s="76"/>
      <c r="E25" s="77">
        <v>200.0</v>
      </c>
      <c r="F25" s="79">
        <v>200.0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100.0</v>
      </c>
      <c r="C26" s="78" t="s">
        <v>629</v>
      </c>
      <c r="D26" s="76"/>
      <c r="E26" s="77">
        <v>100.0</v>
      </c>
      <c r="F26" s="79">
        <v>100.0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100.0</v>
      </c>
      <c r="C27" s="78" t="s">
        <v>630</v>
      </c>
      <c r="D27" s="76"/>
      <c r="E27" s="87">
        <v>100.0</v>
      </c>
      <c r="F27" s="79">
        <v>100.0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2000.0</v>
      </c>
      <c r="C28" s="78" t="s">
        <v>631</v>
      </c>
      <c r="D28" s="76"/>
      <c r="E28" s="87">
        <v>300.0</v>
      </c>
      <c r="F28" s="79">
        <v>300.0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300.0</v>
      </c>
      <c r="C30" s="78" t="s">
        <v>632</v>
      </c>
      <c r="D30" s="76"/>
      <c r="E30" s="77">
        <v>150.0</v>
      </c>
      <c r="F30" s="79">
        <v>150.0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77">
        <v>400.0</v>
      </c>
      <c r="C31" s="78" t="s">
        <v>633</v>
      </c>
      <c r="D31" s="76"/>
      <c r="E31" s="77">
        <v>110.0</v>
      </c>
      <c r="F31" s="79">
        <v>110.0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77">
        <v>800.0</v>
      </c>
      <c r="C33" s="78" t="s">
        <v>634</v>
      </c>
      <c r="D33" s="76"/>
      <c r="E33" s="77">
        <v>450.0</v>
      </c>
      <c r="F33" s="79">
        <v>450.0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1">SUM(K24,K25,K26,K27,K30,K32)</f>
        <v>0</v>
      </c>
      <c r="L34" s="103">
        <f t="shared" si="1"/>
        <v>0</v>
      </c>
      <c r="M34" s="21"/>
      <c r="N34" s="21"/>
      <c r="O34" s="21"/>
      <c r="P34" s="21"/>
      <c r="Q34" s="21"/>
      <c r="R34" s="21"/>
      <c r="S34" s="21"/>
      <c r="T34" s="21"/>
      <c r="U34" s="21"/>
      <c r="V34" s="21"/>
      <c r="W34" s="21"/>
      <c r="X34" s="21"/>
      <c r="Y34" s="21"/>
      <c r="Z34" s="21"/>
    </row>
    <row r="35" ht="12.75" customHeight="1">
      <c r="A35" s="76" t="s">
        <v>108</v>
      </c>
      <c r="B35" s="77"/>
      <c r="C35" s="78" t="s">
        <v>635</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5500</v>
      </c>
      <c r="C37" s="106"/>
      <c r="D37" s="76"/>
      <c r="E37" s="105">
        <f t="shared" ref="E37:F37" si="2">SUM(E24:E36)</f>
        <v>2710</v>
      </c>
      <c r="F37" s="107">
        <f t="shared" si="2"/>
        <v>2710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3">SUM(K39,K40,K41,K42,K43,K44)</f>
        <v>0</v>
      </c>
      <c r="L45" s="127">
        <f t="shared" si="3"/>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4">SUM(E45,E46)</f>
        <v>0</v>
      </c>
      <c r="F50" s="133">
        <f t="shared" si="4"/>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t="s">
        <v>30</v>
      </c>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t="s">
        <v>636</v>
      </c>
      <c r="C54" s="70" t="s">
        <v>417</v>
      </c>
      <c r="D54" s="31" t="s">
        <v>637</v>
      </c>
      <c r="E54" s="30" t="s">
        <v>638</v>
      </c>
      <c r="F54" s="34" t="s">
        <v>639</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5350.0</v>
      </c>
      <c r="C56" s="143" t="s">
        <v>640</v>
      </c>
      <c r="D56" s="144"/>
      <c r="E56" s="186">
        <v>2450.0</v>
      </c>
      <c r="F56" s="254">
        <v>2450.0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500.0</v>
      </c>
      <c r="C57" s="143" t="s">
        <v>641</v>
      </c>
      <c r="D57" s="144"/>
      <c r="E57" s="186">
        <v>500.0</v>
      </c>
      <c r="F57" s="254">
        <v>500.0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750.0</v>
      </c>
      <c r="C58" s="143" t="s">
        <v>642</v>
      </c>
      <c r="D58" s="144"/>
      <c r="E58" s="186">
        <v>735.0</v>
      </c>
      <c r="F58" s="254">
        <v>735.0</v>
      </c>
      <c r="G58" s="151" t="s">
        <v>110</v>
      </c>
      <c r="H58" s="152">
        <f>SUM(H51:H56)</f>
        <v>0</v>
      </c>
      <c r="I58" s="153"/>
      <c r="J58" s="154"/>
      <c r="K58" s="152">
        <f t="shared" ref="K58:L58" si="5">SUM(K51,K52,K53,K54,K55,K56)</f>
        <v>0</v>
      </c>
      <c r="L58" s="155">
        <f t="shared" si="5"/>
        <v>0</v>
      </c>
      <c r="M58" s="21"/>
      <c r="N58" s="21"/>
      <c r="O58" s="21"/>
      <c r="P58" s="21"/>
      <c r="Q58" s="21"/>
      <c r="R58" s="21"/>
      <c r="S58" s="21"/>
      <c r="T58" s="21"/>
      <c r="U58" s="21"/>
      <c r="V58" s="21"/>
      <c r="W58" s="21"/>
      <c r="X58" s="21"/>
      <c r="Y58" s="21"/>
      <c r="Z58" s="21"/>
    </row>
    <row r="59" ht="12.75" customHeight="1">
      <c r="A59" s="141" t="s">
        <v>179</v>
      </c>
      <c r="B59" s="142">
        <v>2000.0</v>
      </c>
      <c r="C59" s="143" t="s">
        <v>643</v>
      </c>
      <c r="D59" s="144"/>
      <c r="E59" s="186">
        <v>1365.0</v>
      </c>
      <c r="F59" s="254">
        <v>1365.0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1000.0</v>
      </c>
      <c r="C60" s="143" t="s">
        <v>644</v>
      </c>
      <c r="D60" s="144"/>
      <c r="E60" s="186">
        <v>700.0</v>
      </c>
      <c r="F60" s="254">
        <v>700.0</v>
      </c>
      <c r="G60" s="157" t="s">
        <v>645</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750.0</v>
      </c>
      <c r="C61" s="143" t="s">
        <v>646</v>
      </c>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SUM(B56:B61)</f>
        <v>10350</v>
      </c>
      <c r="C63" s="166"/>
      <c r="D63" s="144"/>
      <c r="E63" s="165">
        <f t="shared" ref="E63:F63" si="6">SUM(E56,E57,E58,E59,E60,E61)</f>
        <v>5750</v>
      </c>
      <c r="F63" s="167">
        <f t="shared" si="6"/>
        <v>5750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7">SUM(E20,K20,K34,E50,K45,E63,K58)</f>
        <v>15710</v>
      </c>
      <c r="F64" s="169">
        <f t="shared" si="7"/>
        <v>15710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8">E37</f>
        <v>2710</v>
      </c>
      <c r="F65" s="169">
        <f t="shared" si="8"/>
        <v>2710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9">SUM(E64:E65)</f>
        <v>18420</v>
      </c>
      <c r="F66" s="169">
        <f t="shared" si="9"/>
        <v>18420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584</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647</v>
      </c>
      <c r="B1" s="19" t="s">
        <v>648</v>
      </c>
      <c r="C1" s="19" t="s">
        <v>292</v>
      </c>
      <c r="D1" s="19" t="s">
        <v>649</v>
      </c>
      <c r="E1" s="19" t="s">
        <v>588</v>
      </c>
      <c r="F1" s="19" t="s">
        <v>227</v>
      </c>
      <c r="G1" s="20" t="s">
        <v>650</v>
      </c>
      <c r="H1" s="21"/>
      <c r="I1" s="21"/>
      <c r="J1" s="21"/>
      <c r="K1" s="22" t="s">
        <v>651</v>
      </c>
      <c r="L1" s="23"/>
      <c r="M1" s="21"/>
      <c r="N1" s="24"/>
      <c r="O1" s="21"/>
      <c r="P1" s="21"/>
      <c r="Q1" s="21"/>
      <c r="R1" s="21"/>
      <c r="S1" s="21"/>
      <c r="T1" s="21"/>
      <c r="U1" s="21"/>
      <c r="V1" s="21"/>
      <c r="W1" s="21"/>
      <c r="X1" s="21"/>
      <c r="Y1" s="21"/>
      <c r="Z1" s="21"/>
    </row>
    <row r="2" ht="12.75" customHeight="1">
      <c r="A2" s="25" t="s">
        <v>652</v>
      </c>
      <c r="B2" s="26"/>
      <c r="C2" s="26"/>
      <c r="D2" s="26"/>
      <c r="E2" s="27"/>
      <c r="F2" s="27"/>
      <c r="G2" s="26" t="s">
        <v>653</v>
      </c>
      <c r="H2" s="28"/>
      <c r="I2" s="28"/>
      <c r="J2" s="28"/>
      <c r="K2" s="27"/>
      <c r="L2" s="29"/>
      <c r="M2" s="21"/>
      <c r="N2" s="21"/>
      <c r="O2" s="21"/>
      <c r="P2" s="21"/>
      <c r="Q2" s="21"/>
      <c r="R2" s="21"/>
      <c r="S2" s="21"/>
      <c r="T2" s="21"/>
      <c r="U2" s="21"/>
      <c r="V2" s="21"/>
      <c r="W2" s="21"/>
      <c r="X2" s="21"/>
      <c r="Y2" s="21"/>
      <c r="Z2" s="21"/>
    </row>
    <row r="3" ht="12.75" customHeight="1">
      <c r="A3" s="30" t="s">
        <v>654</v>
      </c>
      <c r="B3" s="31" t="s">
        <v>655</v>
      </c>
      <c r="C3" s="31" t="s">
        <v>656</v>
      </c>
      <c r="D3" s="31" t="s">
        <v>657</v>
      </c>
      <c r="E3" s="30" t="s">
        <v>78</v>
      </c>
      <c r="F3" s="32"/>
      <c r="G3" s="30" t="s">
        <v>658</v>
      </c>
      <c r="H3" s="31" t="s">
        <v>659</v>
      </c>
      <c r="I3" s="31" t="s">
        <v>506</v>
      </c>
      <c r="J3" s="31" t="s">
        <v>660</v>
      </c>
      <c r="K3" s="30" t="s">
        <v>306</v>
      </c>
      <c r="L3" s="32"/>
      <c r="M3" s="21"/>
      <c r="N3" s="21"/>
      <c r="O3" s="21"/>
      <c r="P3" s="21"/>
      <c r="Q3" s="21"/>
      <c r="R3" s="21"/>
      <c r="S3" s="21"/>
      <c r="T3" s="21"/>
      <c r="U3" s="21"/>
      <c r="V3" s="21"/>
      <c r="W3" s="21"/>
      <c r="X3" s="21"/>
      <c r="Y3" s="21"/>
      <c r="Z3" s="21"/>
    </row>
    <row r="4" ht="12.75" customHeight="1">
      <c r="A4" s="33" t="s">
        <v>661</v>
      </c>
      <c r="B4" s="30" t="s">
        <v>84</v>
      </c>
      <c r="C4" s="30" t="s">
        <v>85</v>
      </c>
      <c r="D4" s="30"/>
      <c r="E4" s="30" t="s">
        <v>86</v>
      </c>
      <c r="F4" s="34" t="s">
        <v>87</v>
      </c>
      <c r="G4" s="33" t="s">
        <v>662</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0.0</v>
      </c>
      <c r="C5" s="37" t="s">
        <v>663</v>
      </c>
      <c r="D5" s="38"/>
      <c r="E5" s="36">
        <v>0.0</v>
      </c>
      <c r="F5" s="46">
        <v>0.0</v>
      </c>
      <c r="G5" s="41" t="s">
        <v>89</v>
      </c>
      <c r="H5" s="42">
        <v>100.0</v>
      </c>
      <c r="I5" s="43" t="s">
        <v>664</v>
      </c>
      <c r="J5" s="41"/>
      <c r="K5" s="44">
        <v>100.0</v>
      </c>
      <c r="L5" s="45">
        <v>100.0</v>
      </c>
      <c r="M5" s="21"/>
      <c r="N5" s="21"/>
      <c r="O5" s="21"/>
      <c r="P5" s="21"/>
      <c r="Q5" s="21"/>
      <c r="R5" s="21"/>
      <c r="S5" s="21"/>
      <c r="T5" s="21"/>
      <c r="U5" s="21"/>
      <c r="V5" s="21"/>
      <c r="W5" s="21"/>
      <c r="X5" s="21"/>
      <c r="Y5" s="21"/>
      <c r="Z5" s="21"/>
    </row>
    <row r="6" ht="12.75" customHeight="1">
      <c r="A6" s="35" t="s">
        <v>92</v>
      </c>
      <c r="B6" s="36">
        <v>250.0</v>
      </c>
      <c r="C6" s="37" t="s">
        <v>665</v>
      </c>
      <c r="D6" s="38"/>
      <c r="E6" s="39">
        <v>100.0</v>
      </c>
      <c r="F6" s="40">
        <v>100.0</v>
      </c>
      <c r="G6" s="41" t="s">
        <v>92</v>
      </c>
      <c r="H6" s="42">
        <v>100.0</v>
      </c>
      <c r="I6" s="43" t="s">
        <v>666</v>
      </c>
      <c r="J6" s="41"/>
      <c r="K6" s="44">
        <v>100.0</v>
      </c>
      <c r="L6" s="45">
        <v>100.0</v>
      </c>
      <c r="M6" s="21"/>
      <c r="N6" s="21"/>
      <c r="O6" s="21"/>
      <c r="P6" s="21"/>
      <c r="Q6" s="21"/>
      <c r="R6" s="21"/>
      <c r="S6" s="21"/>
      <c r="T6" s="21"/>
      <c r="U6" s="21"/>
      <c r="V6" s="21"/>
      <c r="W6" s="21"/>
      <c r="X6" s="21"/>
      <c r="Y6" s="21"/>
      <c r="Z6" s="21"/>
    </row>
    <row r="7" ht="12.75" customHeight="1">
      <c r="A7" s="35" t="s">
        <v>93</v>
      </c>
      <c r="B7" s="36">
        <v>385.0</v>
      </c>
      <c r="C7" s="37" t="s">
        <v>667</v>
      </c>
      <c r="D7" s="38"/>
      <c r="E7" s="39">
        <v>385.0</v>
      </c>
      <c r="F7" s="40">
        <v>385.0</v>
      </c>
      <c r="G7" s="41" t="s">
        <v>93</v>
      </c>
      <c r="H7" s="42">
        <v>50.0</v>
      </c>
      <c r="I7" s="43" t="s">
        <v>668</v>
      </c>
      <c r="J7" s="41"/>
      <c r="K7" s="44">
        <v>50.0</v>
      </c>
      <c r="L7" s="45">
        <v>50.0</v>
      </c>
      <c r="M7" s="21"/>
      <c r="N7" s="21"/>
      <c r="O7" s="21"/>
      <c r="P7" s="21"/>
      <c r="Q7" s="21"/>
      <c r="R7" s="21"/>
      <c r="S7" s="21"/>
      <c r="T7" s="21"/>
      <c r="U7" s="21"/>
      <c r="V7" s="21"/>
      <c r="W7" s="21"/>
      <c r="X7" s="21"/>
      <c r="Y7" s="21"/>
      <c r="Z7" s="21"/>
    </row>
    <row r="8" ht="12.75" customHeight="1">
      <c r="A8" s="35" t="s">
        <v>96</v>
      </c>
      <c r="B8" s="36">
        <v>50.0</v>
      </c>
      <c r="C8" s="37" t="s">
        <v>669</v>
      </c>
      <c r="D8" s="38"/>
      <c r="E8" s="39">
        <v>50.0</v>
      </c>
      <c r="F8" s="40">
        <v>50.0</v>
      </c>
      <c r="G8" s="41" t="s">
        <v>96</v>
      </c>
      <c r="H8" s="42">
        <v>0.0</v>
      </c>
      <c r="I8" s="43" t="s">
        <v>670</v>
      </c>
      <c r="J8" s="41"/>
      <c r="K8" s="42">
        <v>0.0</v>
      </c>
      <c r="L8" s="47">
        <v>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199">
        <v>250.0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t="s">
        <v>218</v>
      </c>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4">
        <v>250.0</v>
      </c>
      <c r="L14" s="45">
        <v>250.0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t="s">
        <v>670</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685</v>
      </c>
      <c r="C20" s="57"/>
      <c r="D20" s="38"/>
      <c r="E20" s="57">
        <f t="shared" ref="E20:F20" si="1">SUM(E5,E6,E7,E8,E10,E11,E15,E17,E18)</f>
        <v>535</v>
      </c>
      <c r="F20" s="63">
        <f t="shared" si="1"/>
        <v>535</v>
      </c>
      <c r="G20" s="41" t="s">
        <v>110</v>
      </c>
      <c r="H20" s="50">
        <f>SUM(H5:H18)</f>
        <v>500</v>
      </c>
      <c r="I20" s="58"/>
      <c r="J20" s="41"/>
      <c r="K20" s="50">
        <f t="shared" ref="K20:L20" si="2">SUM(K5:K19)</f>
        <v>500</v>
      </c>
      <c r="L20" s="64">
        <f t="shared" si="2"/>
        <v>500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300.0</v>
      </c>
      <c r="C24" s="78" t="s">
        <v>671</v>
      </c>
      <c r="D24" s="76"/>
      <c r="E24" s="77">
        <v>300.0</v>
      </c>
      <c r="F24" s="79">
        <v>300.0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50.0</v>
      </c>
      <c r="C25" s="78" t="s">
        <v>672</v>
      </c>
      <c r="D25" s="76"/>
      <c r="E25" s="77">
        <v>50.0</v>
      </c>
      <c r="F25" s="79">
        <v>50.0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85">
        <v>100.0</v>
      </c>
      <c r="C26" s="78" t="s">
        <v>673</v>
      </c>
      <c r="D26" s="76"/>
      <c r="E26" s="77">
        <v>100.0</v>
      </c>
      <c r="F26" s="79">
        <v>100.0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100.0</v>
      </c>
      <c r="C27" s="78" t="s">
        <v>674</v>
      </c>
      <c r="D27" s="76"/>
      <c r="E27" s="87">
        <v>100.0</v>
      </c>
      <c r="F27" s="79">
        <v>100.0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300.0</v>
      </c>
      <c r="C28" s="78" t="s">
        <v>675</v>
      </c>
      <c r="D28" s="76"/>
      <c r="E28" s="87">
        <v>300.0</v>
      </c>
      <c r="F28" s="79">
        <v>300.0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t="s">
        <v>670</v>
      </c>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t="s">
        <v>670</v>
      </c>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t="s">
        <v>670</v>
      </c>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t="s">
        <v>670</v>
      </c>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c r="C35" s="78" t="s">
        <v>670</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850</v>
      </c>
      <c r="C37" s="106"/>
      <c r="D37" s="76"/>
      <c r="E37" s="105">
        <f t="shared" ref="E37:F37" si="4">SUM(E24:E36)</f>
        <v>850</v>
      </c>
      <c r="F37" s="107">
        <f t="shared" si="4"/>
        <v>850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1035</v>
      </c>
      <c r="F64" s="169">
        <f t="shared" si="9"/>
        <v>1035</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850</v>
      </c>
      <c r="F65" s="169">
        <f t="shared" si="10"/>
        <v>850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1885</v>
      </c>
      <c r="F66" s="169">
        <f t="shared" si="11"/>
        <v>1885</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584</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676</v>
      </c>
      <c r="B1" s="19" t="s">
        <v>677</v>
      </c>
      <c r="C1" s="19" t="s">
        <v>191</v>
      </c>
      <c r="D1" s="19" t="s">
        <v>678</v>
      </c>
      <c r="E1" s="19" t="s">
        <v>193</v>
      </c>
      <c r="F1" s="19" t="s">
        <v>227</v>
      </c>
      <c r="G1" s="20" t="s">
        <v>679</v>
      </c>
      <c r="H1" s="21"/>
      <c r="I1" s="21"/>
      <c r="J1" s="21"/>
      <c r="K1" s="22" t="s">
        <v>680</v>
      </c>
      <c r="L1" s="23"/>
      <c r="M1" s="21"/>
      <c r="N1" s="24"/>
      <c r="O1" s="21"/>
      <c r="P1" s="21"/>
      <c r="Q1" s="21"/>
      <c r="R1" s="21"/>
      <c r="S1" s="21"/>
      <c r="T1" s="21"/>
      <c r="U1" s="21"/>
      <c r="V1" s="21"/>
      <c r="W1" s="21"/>
      <c r="X1" s="21"/>
      <c r="Y1" s="21"/>
      <c r="Z1" s="21"/>
    </row>
    <row r="2" ht="12.75" customHeight="1">
      <c r="A2" s="25" t="s">
        <v>681</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682</v>
      </c>
      <c r="B3" s="31" t="s">
        <v>683</v>
      </c>
      <c r="C3" s="193" t="s">
        <v>684</v>
      </c>
      <c r="D3" s="31" t="s">
        <v>685</v>
      </c>
      <c r="E3" s="30" t="s">
        <v>686</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33" t="s">
        <v>687</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750.0</v>
      </c>
      <c r="C5" s="37" t="s">
        <v>688</v>
      </c>
      <c r="D5" s="38"/>
      <c r="E5" s="39">
        <v>750.0</v>
      </c>
      <c r="F5" s="40">
        <v>750.0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9">
        <v>470.0</v>
      </c>
      <c r="C6" s="37" t="s">
        <v>689</v>
      </c>
      <c r="D6" s="38"/>
      <c r="E6" s="39">
        <v>380.0</v>
      </c>
      <c r="F6" s="40">
        <v>380.0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2300.0</v>
      </c>
      <c r="C7" s="37" t="s">
        <v>690</v>
      </c>
      <c r="D7" s="38"/>
      <c r="E7" s="39">
        <v>2000.0</v>
      </c>
      <c r="F7" s="40">
        <v>2000.0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650.0</v>
      </c>
      <c r="C8" s="37" t="s">
        <v>691</v>
      </c>
      <c r="D8" s="38"/>
      <c r="E8" s="39">
        <v>540.0</v>
      </c>
      <c r="F8" s="40">
        <v>540.0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3000.0</v>
      </c>
      <c r="C9" s="37" t="s">
        <v>692</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9">
        <v>3000.0</v>
      </c>
      <c r="F14" s="40">
        <v>3000.0</v>
      </c>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t="s">
        <v>693</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7170</v>
      </c>
      <c r="C20" s="57"/>
      <c r="D20" s="38"/>
      <c r="E20" s="57">
        <f>SUM(E5,E6,E7,E8,E10,E11,E15, E14,E17,E18)</f>
        <v>6670</v>
      </c>
      <c r="F20" s="63">
        <f>SUM(F5,F6,F7,F8,F10,F11,F15,F17,F18,F14)</f>
        <v>6670</v>
      </c>
      <c r="G20" s="41" t="s">
        <v>110</v>
      </c>
      <c r="H20" s="50">
        <f>SUM(H5:H18)</f>
        <v>0</v>
      </c>
      <c r="I20" s="58"/>
      <c r="J20" s="41"/>
      <c r="K20" s="50">
        <f t="shared" ref="K20:L20" si="1">SUM(K5:K19)</f>
        <v>0</v>
      </c>
      <c r="L20" s="64">
        <f t="shared" si="1"/>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500.0</v>
      </c>
      <c r="C24" s="78" t="s">
        <v>694</v>
      </c>
      <c r="D24" s="76"/>
      <c r="E24" s="77">
        <v>500.0</v>
      </c>
      <c r="F24" s="79">
        <v>500.0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800.0</v>
      </c>
      <c r="C25" s="78" t="s">
        <v>695</v>
      </c>
      <c r="D25" s="76"/>
      <c r="E25" s="77">
        <v>200.0</v>
      </c>
      <c r="F25" s="79">
        <v>200.0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250.0</v>
      </c>
      <c r="C26" s="78" t="s">
        <v>689</v>
      </c>
      <c r="D26" s="76"/>
      <c r="E26" s="77">
        <v>250.0</v>
      </c>
      <c r="F26" s="79">
        <v>250.0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600.0</v>
      </c>
      <c r="C27" s="78" t="s">
        <v>696</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150.0</v>
      </c>
      <c r="C28" s="78" t="s">
        <v>697</v>
      </c>
      <c r="D28" s="76"/>
      <c r="E28" s="87">
        <v>150.0</v>
      </c>
      <c r="F28" s="79">
        <v>150.0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120.0</v>
      </c>
      <c r="C30" s="78" t="s">
        <v>698</v>
      </c>
      <c r="D30" s="76"/>
      <c r="E30" s="77">
        <v>120.0</v>
      </c>
      <c r="F30" s="79">
        <v>120.0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t="s">
        <v>340</v>
      </c>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t="s">
        <v>340</v>
      </c>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c r="C33" s="78" t="s">
        <v>340</v>
      </c>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77"/>
      <c r="C35" s="78" t="s">
        <v>699</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2420</v>
      </c>
      <c r="C37" s="106"/>
      <c r="D37" s="76"/>
      <c r="E37" s="105">
        <f t="shared" ref="E37:F37" si="3">SUM(E24:E36)</f>
        <v>1680</v>
      </c>
      <c r="F37" s="107">
        <f t="shared" si="3"/>
        <v>1680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t="s">
        <v>33</v>
      </c>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t="s">
        <v>700</v>
      </c>
      <c r="C54" s="70" t="s">
        <v>701</v>
      </c>
      <c r="D54" s="31" t="s">
        <v>702</v>
      </c>
      <c r="E54" s="30" t="s">
        <v>703</v>
      </c>
      <c r="F54" s="34" t="s">
        <v>704</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200.0</v>
      </c>
      <c r="C56" s="143" t="s">
        <v>705</v>
      </c>
      <c r="D56" s="144"/>
      <c r="E56" s="186">
        <v>200.0</v>
      </c>
      <c r="F56" s="254">
        <v>200.0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t="s">
        <v>706</v>
      </c>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t="s">
        <v>707</v>
      </c>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t="s">
        <v>708</v>
      </c>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1120.0</v>
      </c>
      <c r="C60" s="143" t="s">
        <v>709</v>
      </c>
      <c r="D60" s="144"/>
      <c r="E60" s="186">
        <v>350.0</v>
      </c>
      <c r="F60" s="254">
        <v>350.0</v>
      </c>
      <c r="G60" s="157" t="s">
        <v>710</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t="s">
        <v>711</v>
      </c>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SUM(B56:B62)</f>
        <v>1320</v>
      </c>
      <c r="C63" s="166"/>
      <c r="D63" s="144"/>
      <c r="E63" s="165">
        <f t="shared" ref="E63:F63" si="7">SUM(E56,E57,E58,E59,E60,E61)</f>
        <v>550</v>
      </c>
      <c r="F63" s="167">
        <f t="shared" si="7"/>
        <v>550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7220</v>
      </c>
      <c r="F64" s="169">
        <f t="shared" si="8"/>
        <v>7220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1680</v>
      </c>
      <c r="F65" s="169">
        <f t="shared" si="9"/>
        <v>1680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8900</v>
      </c>
      <c r="F66" s="169">
        <f t="shared" si="10"/>
        <v>8900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584</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712</v>
      </c>
      <c r="B1" s="19" t="s">
        <v>713</v>
      </c>
      <c r="C1" s="19" t="s">
        <v>292</v>
      </c>
      <c r="D1" s="19" t="s">
        <v>714</v>
      </c>
      <c r="E1" s="19" t="s">
        <v>193</v>
      </c>
      <c r="F1" s="19" t="s">
        <v>69</v>
      </c>
      <c r="G1" s="20" t="s">
        <v>715</v>
      </c>
      <c r="H1" s="21"/>
      <c r="I1" s="21"/>
      <c r="J1" s="21"/>
      <c r="K1" s="22" t="s">
        <v>716</v>
      </c>
      <c r="L1" s="23"/>
      <c r="M1" s="21"/>
      <c r="N1" s="24"/>
      <c r="O1" s="21"/>
      <c r="P1" s="21"/>
      <c r="Q1" s="21"/>
      <c r="R1" s="21"/>
      <c r="S1" s="21"/>
      <c r="T1" s="21"/>
      <c r="U1" s="21"/>
      <c r="V1" s="21"/>
      <c r="W1" s="21"/>
      <c r="X1" s="21"/>
      <c r="Y1" s="21"/>
      <c r="Z1" s="21"/>
    </row>
    <row r="2" ht="12.75" customHeight="1">
      <c r="A2" s="25" t="s">
        <v>717</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718</v>
      </c>
      <c r="B3" s="31" t="s">
        <v>719</v>
      </c>
      <c r="C3" s="31" t="s">
        <v>200</v>
      </c>
      <c r="D3" s="31" t="s">
        <v>720</v>
      </c>
      <c r="E3" s="30" t="s">
        <v>78</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33" t="s">
        <v>721</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500.0</v>
      </c>
      <c r="C5" s="37" t="s">
        <v>722</v>
      </c>
      <c r="D5" s="38"/>
      <c r="E5" s="39">
        <v>500.0</v>
      </c>
      <c r="F5" s="40">
        <v>500.0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450.0</v>
      </c>
      <c r="C6" s="37" t="s">
        <v>723</v>
      </c>
      <c r="D6" s="38"/>
      <c r="E6" s="39">
        <v>310.0</v>
      </c>
      <c r="F6" s="40">
        <v>310.0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3000.0</v>
      </c>
      <c r="C7" s="37" t="s">
        <v>724</v>
      </c>
      <c r="D7" s="38"/>
      <c r="E7" s="39">
        <v>1640.0</v>
      </c>
      <c r="F7" s="40">
        <v>1640.0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500.0</v>
      </c>
      <c r="C8" s="37" t="s">
        <v>725</v>
      </c>
      <c r="D8" s="38"/>
      <c r="E8" s="39">
        <v>450.0</v>
      </c>
      <c r="F8" s="40">
        <v>450.0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99</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t="s">
        <v>103</v>
      </c>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t="s">
        <v>340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4450</v>
      </c>
      <c r="C20" s="57"/>
      <c r="D20" s="38"/>
      <c r="E20" s="57">
        <f t="shared" ref="E20:F20" si="1">SUM(E5,E6,E7,E8,E10,E11,E15,E17,E18)</f>
        <v>2900</v>
      </c>
      <c r="F20" s="63">
        <f t="shared" si="1"/>
        <v>2900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726</v>
      </c>
      <c r="I21" s="66"/>
      <c r="J21" s="28" t="s">
        <v>727</v>
      </c>
      <c r="K21" s="28" t="s">
        <v>444</v>
      </c>
      <c r="L21" s="69" t="s">
        <v>728</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729</v>
      </c>
      <c r="I22" s="73"/>
      <c r="J22" s="30"/>
      <c r="K22" s="30" t="s">
        <v>200</v>
      </c>
      <c r="L22" s="34" t="s">
        <v>730</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85">
        <v>0.0</v>
      </c>
      <c r="C24" s="78" t="s">
        <v>340</v>
      </c>
      <c r="D24" s="76"/>
      <c r="E24" s="85">
        <v>0.0</v>
      </c>
      <c r="F24" s="86">
        <v>0.0</v>
      </c>
      <c r="G24" s="80" t="s">
        <v>121</v>
      </c>
      <c r="H24" s="81">
        <v>0.0</v>
      </c>
      <c r="I24" s="82" t="s">
        <v>340</v>
      </c>
      <c r="J24" s="83"/>
      <c r="K24" s="81">
        <v>0.0</v>
      </c>
      <c r="L24" s="84">
        <v>0.0</v>
      </c>
      <c r="M24" s="21"/>
      <c r="N24" s="21"/>
      <c r="O24" s="21"/>
      <c r="P24" s="21"/>
      <c r="Q24" s="21"/>
      <c r="R24" s="21"/>
      <c r="S24" s="21"/>
      <c r="T24" s="21"/>
      <c r="U24" s="21"/>
      <c r="V24" s="21"/>
      <c r="W24" s="21"/>
      <c r="X24" s="21"/>
      <c r="Y24" s="21"/>
      <c r="Z24" s="21"/>
    </row>
    <row r="25" ht="12.75" customHeight="1">
      <c r="A25" s="76" t="s">
        <v>122</v>
      </c>
      <c r="B25" s="85"/>
      <c r="C25" s="78" t="s">
        <v>340</v>
      </c>
      <c r="D25" s="76"/>
      <c r="E25" s="85">
        <v>0.0</v>
      </c>
      <c r="F25" s="86">
        <v>0.0</v>
      </c>
      <c r="G25" s="80" t="s">
        <v>123</v>
      </c>
      <c r="H25" s="81">
        <v>300.0</v>
      </c>
      <c r="I25" s="82" t="s">
        <v>731</v>
      </c>
      <c r="J25" s="83"/>
      <c r="K25" s="181">
        <v>300.0</v>
      </c>
      <c r="L25" s="182">
        <v>300.0</v>
      </c>
      <c r="M25" s="21"/>
      <c r="N25" s="21"/>
      <c r="O25" s="21"/>
      <c r="P25" s="21"/>
      <c r="Q25" s="21"/>
      <c r="R25" s="21"/>
      <c r="S25" s="21"/>
      <c r="T25" s="21"/>
      <c r="U25" s="21"/>
      <c r="V25" s="21"/>
      <c r="W25" s="21"/>
      <c r="X25" s="21"/>
      <c r="Y25" s="21"/>
      <c r="Z25" s="21"/>
    </row>
    <row r="26" ht="12.75" customHeight="1">
      <c r="A26" s="76" t="s">
        <v>124</v>
      </c>
      <c r="B26" s="77">
        <v>450.0</v>
      </c>
      <c r="C26" s="78" t="s">
        <v>732</v>
      </c>
      <c r="D26" s="76"/>
      <c r="E26" s="77">
        <v>400.0</v>
      </c>
      <c r="F26" s="79">
        <v>400.0</v>
      </c>
      <c r="G26" s="80" t="s">
        <v>125</v>
      </c>
      <c r="H26" s="81">
        <v>1750.0</v>
      </c>
      <c r="I26" s="82" t="s">
        <v>733</v>
      </c>
      <c r="J26" s="83"/>
      <c r="K26" s="181">
        <v>1750.0</v>
      </c>
      <c r="L26" s="182">
        <v>1750.0</v>
      </c>
      <c r="M26" s="21"/>
      <c r="N26" s="21"/>
      <c r="O26" s="21"/>
      <c r="P26" s="21"/>
      <c r="Q26" s="21"/>
      <c r="R26" s="21"/>
      <c r="S26" s="21"/>
      <c r="T26" s="21"/>
      <c r="U26" s="21"/>
      <c r="V26" s="21"/>
      <c r="W26" s="21"/>
      <c r="X26" s="21"/>
      <c r="Y26" s="21"/>
      <c r="Z26" s="21"/>
    </row>
    <row r="27" ht="12.75" customHeight="1">
      <c r="A27" s="76" t="s">
        <v>126</v>
      </c>
      <c r="B27" s="87">
        <v>0.0</v>
      </c>
      <c r="C27" s="78" t="s">
        <v>340</v>
      </c>
      <c r="D27" s="76"/>
      <c r="E27" s="88">
        <v>0.0</v>
      </c>
      <c r="F27" s="86">
        <v>0.0</v>
      </c>
      <c r="G27" s="83" t="s">
        <v>128</v>
      </c>
      <c r="H27" s="81">
        <v>0.0</v>
      </c>
      <c r="I27" s="82" t="s">
        <v>340</v>
      </c>
      <c r="J27" s="83"/>
      <c r="K27" s="81">
        <v>0.0</v>
      </c>
      <c r="L27" s="84">
        <v>0.0</v>
      </c>
      <c r="M27" s="21"/>
      <c r="N27" s="21"/>
      <c r="O27" s="21"/>
      <c r="P27" s="21"/>
      <c r="Q27" s="21"/>
      <c r="R27" s="21"/>
      <c r="S27" s="21"/>
      <c r="T27" s="21"/>
      <c r="U27" s="21"/>
      <c r="V27" s="21"/>
      <c r="W27" s="21"/>
      <c r="X27" s="21"/>
      <c r="Y27" s="21"/>
      <c r="Z27" s="21"/>
    </row>
    <row r="28" ht="12.75" customHeight="1">
      <c r="A28" s="76" t="s">
        <v>129</v>
      </c>
      <c r="B28" s="87">
        <v>550.0</v>
      </c>
      <c r="C28" s="78" t="s">
        <v>734</v>
      </c>
      <c r="D28" s="76"/>
      <c r="E28" s="87">
        <v>300.0</v>
      </c>
      <c r="F28" s="79">
        <v>300.0</v>
      </c>
      <c r="G28" s="80" t="s">
        <v>130</v>
      </c>
      <c r="H28" s="89">
        <v>5000.0</v>
      </c>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600</v>
      </c>
      <c r="H29" s="91"/>
      <c r="I29" s="96" t="s">
        <v>735</v>
      </c>
      <c r="J29" s="83"/>
      <c r="K29" s="91"/>
      <c r="L29" s="92"/>
      <c r="M29" s="21"/>
      <c r="N29" s="21"/>
      <c r="O29" s="21"/>
      <c r="P29" s="21"/>
      <c r="Q29" s="21"/>
      <c r="R29" s="21"/>
      <c r="S29" s="21"/>
      <c r="T29" s="21"/>
      <c r="U29" s="21"/>
      <c r="V29" s="21"/>
      <c r="W29" s="21"/>
      <c r="X29" s="21"/>
      <c r="Y29" s="21"/>
      <c r="Z29" s="21"/>
    </row>
    <row r="30" ht="12.75" customHeight="1">
      <c r="A30" s="76" t="s">
        <v>133</v>
      </c>
      <c r="B30" s="77">
        <v>292.0</v>
      </c>
      <c r="C30" s="78" t="s">
        <v>736</v>
      </c>
      <c r="D30" s="76"/>
      <c r="E30" s="77">
        <v>150.0</v>
      </c>
      <c r="F30" s="79">
        <v>150.0</v>
      </c>
      <c r="G30" s="97" t="s">
        <v>134</v>
      </c>
      <c r="H30" s="81">
        <v>0.0</v>
      </c>
      <c r="I30" s="82"/>
      <c r="J30" s="83"/>
      <c r="K30" s="181">
        <v>5000.0</v>
      </c>
      <c r="L30" s="182">
        <v>5000.0</v>
      </c>
      <c r="M30" s="21"/>
      <c r="N30" s="21"/>
      <c r="O30" s="21"/>
      <c r="P30" s="21"/>
      <c r="Q30" s="21"/>
      <c r="R30" s="21"/>
      <c r="S30" s="21"/>
      <c r="T30" s="21"/>
      <c r="U30" s="21"/>
      <c r="V30" s="21"/>
      <c r="W30" s="21"/>
      <c r="X30" s="21"/>
      <c r="Y30" s="21"/>
      <c r="Z30" s="21"/>
    </row>
    <row r="31" ht="27.0" customHeight="1">
      <c r="A31" s="76" t="s">
        <v>135</v>
      </c>
      <c r="B31" s="77">
        <v>100.0</v>
      </c>
      <c r="C31" s="78" t="s">
        <v>737</v>
      </c>
      <c r="D31" s="76"/>
      <c r="E31" s="77">
        <v>100.0</v>
      </c>
      <c r="F31" s="79">
        <v>100.0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t="s">
        <v>340</v>
      </c>
      <c r="D32" s="76"/>
      <c r="E32" s="85">
        <v>0.0</v>
      </c>
      <c r="F32" s="86">
        <v>0.0</v>
      </c>
      <c r="G32" s="83" t="s">
        <v>108</v>
      </c>
      <c r="H32" s="81">
        <v>0.0</v>
      </c>
      <c r="I32" s="82" t="s">
        <v>340</v>
      </c>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t="s">
        <v>340</v>
      </c>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7050</v>
      </c>
      <c r="I34" s="90"/>
      <c r="J34" s="83"/>
      <c r="K34" s="89">
        <f t="shared" ref="K34:L34" si="3">SUM(K24,K25,K26,K27,K30,K32)</f>
        <v>7050</v>
      </c>
      <c r="L34" s="103">
        <f t="shared" si="3"/>
        <v>7050</v>
      </c>
      <c r="M34" s="21"/>
      <c r="N34" s="21"/>
      <c r="O34" s="21"/>
      <c r="P34" s="21"/>
      <c r="Q34" s="21"/>
      <c r="R34" s="21"/>
      <c r="S34" s="21"/>
      <c r="T34" s="21"/>
      <c r="U34" s="21"/>
      <c r="V34" s="21"/>
      <c r="W34" s="21"/>
      <c r="X34" s="21"/>
      <c r="Y34" s="21"/>
      <c r="Z34" s="21"/>
    </row>
    <row r="35" ht="12.75" customHeight="1">
      <c r="A35" s="76" t="s">
        <v>108</v>
      </c>
      <c r="B35" s="85"/>
      <c r="C35" s="78" t="s">
        <v>340</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1392</v>
      </c>
      <c r="C37" s="106"/>
      <c r="D37" s="76"/>
      <c r="E37" s="105">
        <f t="shared" ref="E37:F37" si="4">SUM(E24:E36)</f>
        <v>950</v>
      </c>
      <c r="F37" s="107">
        <f t="shared" si="4"/>
        <v>950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t="s">
        <v>738</v>
      </c>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t="s">
        <v>739</v>
      </c>
      <c r="C54" s="70" t="s">
        <v>417</v>
      </c>
      <c r="D54" s="31" t="s">
        <v>740</v>
      </c>
      <c r="E54" s="30" t="s">
        <v>638</v>
      </c>
      <c r="F54" s="34" t="s">
        <v>741</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780.0</v>
      </c>
      <c r="C56" s="143" t="s">
        <v>742</v>
      </c>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t="s">
        <v>340</v>
      </c>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1125.0</v>
      </c>
      <c r="C58" s="143" t="s">
        <v>743</v>
      </c>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1156.0</v>
      </c>
      <c r="C59" s="143" t="s">
        <v>744</v>
      </c>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750.0</v>
      </c>
      <c r="C60" s="143" t="s">
        <v>745</v>
      </c>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t="s">
        <v>340</v>
      </c>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SUM(B56:B61)</f>
        <v>3811</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9950</v>
      </c>
      <c r="F64" s="169">
        <f t="shared" si="9"/>
        <v>9950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950</v>
      </c>
      <c r="F65" s="169">
        <f t="shared" si="10"/>
        <v>950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10900</v>
      </c>
      <c r="F66" s="169">
        <f t="shared" si="11"/>
        <v>10900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584</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746</v>
      </c>
      <c r="B1" s="19" t="s">
        <v>747</v>
      </c>
      <c r="C1" s="19" t="s">
        <v>191</v>
      </c>
      <c r="D1" s="19" t="s">
        <v>748</v>
      </c>
      <c r="E1" s="19" t="s">
        <v>226</v>
      </c>
      <c r="F1" s="19" t="s">
        <v>69</v>
      </c>
      <c r="G1" s="20" t="s">
        <v>749</v>
      </c>
      <c r="H1" s="21"/>
      <c r="I1" s="21"/>
      <c r="J1" s="21"/>
      <c r="K1" s="22" t="s">
        <v>750</v>
      </c>
      <c r="L1" s="23"/>
      <c r="M1" s="21"/>
      <c r="N1" s="24"/>
      <c r="O1" s="21"/>
      <c r="P1" s="21"/>
      <c r="Q1" s="21"/>
      <c r="R1" s="21"/>
      <c r="S1" s="21"/>
      <c r="T1" s="21"/>
      <c r="U1" s="21"/>
      <c r="V1" s="21"/>
      <c r="W1" s="21"/>
      <c r="X1" s="21"/>
      <c r="Y1" s="21"/>
      <c r="Z1" s="21"/>
    </row>
    <row r="2" ht="12.75" customHeight="1">
      <c r="A2" s="25" t="s">
        <v>433</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591</v>
      </c>
      <c r="B3" s="31" t="s">
        <v>118</v>
      </c>
      <c r="C3" s="31" t="s">
        <v>117</v>
      </c>
      <c r="D3" s="31" t="s">
        <v>113</v>
      </c>
      <c r="E3" s="30" t="s">
        <v>268</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0.0</v>
      </c>
      <c r="C5" s="37"/>
      <c r="D5" s="38"/>
      <c r="E5" s="36">
        <v>0.0</v>
      </c>
      <c r="F5" s="46">
        <v>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0.0</v>
      </c>
      <c r="C7" s="37"/>
      <c r="D7" s="38"/>
      <c r="E7" s="36">
        <v>0.0</v>
      </c>
      <c r="F7" s="46">
        <v>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0</v>
      </c>
      <c r="C20" s="57"/>
      <c r="D20" s="38"/>
      <c r="E20" s="57">
        <f t="shared" ref="E20:F20" si="1">SUM(E5,E6,E7,E8,E10,E11,E15,E17,E18)</f>
        <v>0</v>
      </c>
      <c r="F20" s="63">
        <f t="shared" si="1"/>
        <v>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751</v>
      </c>
      <c r="I21" s="66"/>
      <c r="J21" s="28" t="s">
        <v>752</v>
      </c>
      <c r="K21" s="28" t="s">
        <v>444</v>
      </c>
      <c r="L21" s="69" t="s">
        <v>753</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754</v>
      </c>
      <c r="I22" s="73"/>
      <c r="J22" s="30"/>
      <c r="K22" s="30" t="s">
        <v>755</v>
      </c>
      <c r="L22" s="34" t="s">
        <v>756</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300.0</v>
      </c>
      <c r="C24" s="78" t="s">
        <v>757</v>
      </c>
      <c r="D24" s="76"/>
      <c r="E24" s="77">
        <v>300.0</v>
      </c>
      <c r="F24" s="79">
        <v>300.0</v>
      </c>
      <c r="G24" s="80" t="s">
        <v>121</v>
      </c>
      <c r="H24" s="81">
        <v>150.0</v>
      </c>
      <c r="I24" s="82" t="s">
        <v>758</v>
      </c>
      <c r="J24" s="83"/>
      <c r="K24" s="181">
        <v>150.0</v>
      </c>
      <c r="L24" s="182">
        <v>150.0</v>
      </c>
      <c r="M24" s="21"/>
      <c r="N24" s="21"/>
      <c r="O24" s="21"/>
      <c r="P24" s="21"/>
      <c r="Q24" s="21"/>
      <c r="R24" s="21"/>
      <c r="S24" s="21"/>
      <c r="T24" s="21"/>
      <c r="U24" s="21"/>
      <c r="V24" s="21"/>
      <c r="W24" s="21"/>
      <c r="X24" s="21"/>
      <c r="Y24" s="21"/>
      <c r="Z24" s="21"/>
    </row>
    <row r="25" ht="12.75" customHeight="1">
      <c r="A25" s="76" t="s">
        <v>122</v>
      </c>
      <c r="B25" s="77">
        <v>150.0</v>
      </c>
      <c r="C25" s="78" t="s">
        <v>759</v>
      </c>
      <c r="D25" s="76"/>
      <c r="E25" s="77">
        <v>150.0</v>
      </c>
      <c r="F25" s="79">
        <v>150.0</v>
      </c>
      <c r="G25" s="80" t="s">
        <v>123</v>
      </c>
      <c r="H25" s="81">
        <v>0.0</v>
      </c>
      <c r="I25" s="82" t="s">
        <v>219</v>
      </c>
      <c r="J25" s="83"/>
      <c r="K25" s="81">
        <v>0.0</v>
      </c>
      <c r="L25" s="84">
        <v>0.0</v>
      </c>
      <c r="M25" s="21"/>
      <c r="N25" s="21"/>
      <c r="O25" s="21"/>
      <c r="P25" s="21"/>
      <c r="Q25" s="21"/>
      <c r="R25" s="21"/>
      <c r="S25" s="21"/>
      <c r="T25" s="21"/>
      <c r="U25" s="21"/>
      <c r="V25" s="21"/>
      <c r="W25" s="21"/>
      <c r="X25" s="21"/>
      <c r="Y25" s="21"/>
      <c r="Z25" s="21"/>
    </row>
    <row r="26" ht="12.75" customHeight="1">
      <c r="A26" s="76" t="s">
        <v>124</v>
      </c>
      <c r="B26" s="77">
        <v>50.0</v>
      </c>
      <c r="C26" s="78" t="s">
        <v>760</v>
      </c>
      <c r="D26" s="76"/>
      <c r="E26" s="77">
        <v>50.0</v>
      </c>
      <c r="F26" s="79">
        <v>50.0</v>
      </c>
      <c r="G26" s="80" t="s">
        <v>125</v>
      </c>
      <c r="H26" s="81">
        <v>150.0</v>
      </c>
      <c r="I26" s="82" t="s">
        <v>761</v>
      </c>
      <c r="J26" s="83"/>
      <c r="K26" s="181">
        <v>150.0</v>
      </c>
      <c r="L26" s="182">
        <v>150.0</v>
      </c>
      <c r="M26" s="21"/>
      <c r="N26" s="21"/>
      <c r="O26" s="21"/>
      <c r="P26" s="21"/>
      <c r="Q26" s="21"/>
      <c r="R26" s="21"/>
      <c r="S26" s="21"/>
      <c r="T26" s="21"/>
      <c r="U26" s="21"/>
      <c r="V26" s="21"/>
      <c r="W26" s="21"/>
      <c r="X26" s="21"/>
      <c r="Y26" s="21"/>
      <c r="Z26" s="21"/>
    </row>
    <row r="27" ht="12.75" customHeight="1">
      <c r="A27" s="76" t="s">
        <v>126</v>
      </c>
      <c r="B27" s="87">
        <v>200.0</v>
      </c>
      <c r="C27" s="78" t="s">
        <v>762</v>
      </c>
      <c r="D27" s="76"/>
      <c r="E27" s="87">
        <v>200.0</v>
      </c>
      <c r="F27" s="79">
        <v>200.0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0.0</v>
      </c>
      <c r="C28" s="78"/>
      <c r="D28" s="76"/>
      <c r="E28" s="88">
        <v>0.0</v>
      </c>
      <c r="F28" s="86">
        <v>0.0</v>
      </c>
      <c r="G28" s="80" t="s">
        <v>130</v>
      </c>
      <c r="H28" s="89">
        <v>0.0</v>
      </c>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763</v>
      </c>
      <c r="H29" s="91"/>
      <c r="I29" s="96" t="s">
        <v>764</v>
      </c>
      <c r="J29" s="83"/>
      <c r="K29" s="91"/>
      <c r="L29" s="92"/>
      <c r="M29" s="21"/>
      <c r="N29" s="21"/>
      <c r="O29" s="21"/>
      <c r="P29" s="21"/>
      <c r="Q29" s="21"/>
      <c r="R29" s="21"/>
      <c r="S29" s="21"/>
      <c r="T29" s="21"/>
      <c r="U29" s="21"/>
      <c r="V29" s="21"/>
      <c r="W29" s="21"/>
      <c r="X29" s="21"/>
      <c r="Y29" s="21"/>
      <c r="Z29" s="21"/>
    </row>
    <row r="30" ht="12.75" customHeight="1">
      <c r="A30" s="76" t="s">
        <v>133</v>
      </c>
      <c r="B30" s="77">
        <v>60.0</v>
      </c>
      <c r="C30" s="78" t="s">
        <v>765</v>
      </c>
      <c r="D30" s="76"/>
      <c r="E30" s="77">
        <v>60.0</v>
      </c>
      <c r="F30" s="79">
        <v>60.0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300</v>
      </c>
      <c r="I34" s="90"/>
      <c r="J34" s="83"/>
      <c r="K34" s="89">
        <f t="shared" ref="K34:L34" si="3">SUM(K24,K25,K26,K27,K30,K32)</f>
        <v>300</v>
      </c>
      <c r="L34" s="103">
        <f t="shared" si="3"/>
        <v>300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760</v>
      </c>
      <c r="C37" s="106"/>
      <c r="D37" s="76"/>
      <c r="E37" s="105">
        <f t="shared" ref="E37:F37" si="4">SUM(E24:E36)</f>
        <v>760</v>
      </c>
      <c r="F37" s="107">
        <f t="shared" si="4"/>
        <v>760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300</v>
      </c>
      <c r="F64" s="169">
        <f t="shared" si="9"/>
        <v>300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760</v>
      </c>
      <c r="F65" s="169">
        <f t="shared" si="10"/>
        <v>760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1060</v>
      </c>
      <c r="F66" s="169">
        <f t="shared" si="11"/>
        <v>1060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584</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766</v>
      </c>
      <c r="B1" s="19" t="s">
        <v>767</v>
      </c>
      <c r="C1" s="19" t="s">
        <v>191</v>
      </c>
      <c r="D1" s="19" t="s">
        <v>768</v>
      </c>
      <c r="E1" s="19" t="s">
        <v>68</v>
      </c>
      <c r="F1" s="19" t="s">
        <v>69</v>
      </c>
      <c r="G1" s="20" t="s">
        <v>769</v>
      </c>
      <c r="H1" s="21"/>
      <c r="I1" s="21"/>
      <c r="J1" s="21"/>
      <c r="K1" s="22" t="s">
        <v>770</v>
      </c>
      <c r="L1" s="23"/>
      <c r="M1" s="21"/>
      <c r="N1" s="24"/>
      <c r="O1" s="21"/>
      <c r="P1" s="21"/>
      <c r="Q1" s="21"/>
      <c r="R1" s="21"/>
      <c r="S1" s="21"/>
      <c r="T1" s="21"/>
      <c r="U1" s="21"/>
      <c r="V1" s="21"/>
      <c r="W1" s="21"/>
      <c r="X1" s="21"/>
      <c r="Y1" s="21"/>
      <c r="Z1" s="21"/>
    </row>
    <row r="2" ht="12.75" customHeight="1">
      <c r="A2" s="25" t="s">
        <v>771</v>
      </c>
      <c r="B2" s="26"/>
      <c r="C2" s="26"/>
      <c r="D2" s="26"/>
      <c r="E2" s="27"/>
      <c r="F2" s="27"/>
      <c r="G2" s="26" t="s">
        <v>772</v>
      </c>
      <c r="H2" s="28"/>
      <c r="I2" s="28"/>
      <c r="J2" s="28"/>
      <c r="K2" s="27"/>
      <c r="L2" s="29"/>
      <c r="M2" s="21"/>
      <c r="N2" s="21"/>
      <c r="O2" s="21"/>
      <c r="P2" s="21"/>
      <c r="Q2" s="21"/>
      <c r="R2" s="21"/>
      <c r="S2" s="21"/>
      <c r="T2" s="21"/>
      <c r="U2" s="21"/>
      <c r="V2" s="21"/>
      <c r="W2" s="21"/>
      <c r="X2" s="21"/>
      <c r="Y2" s="21"/>
      <c r="Z2" s="21"/>
    </row>
    <row r="3" ht="12.75" customHeight="1">
      <c r="A3" s="30" t="s">
        <v>773</v>
      </c>
      <c r="B3" s="31" t="s">
        <v>774</v>
      </c>
      <c r="C3" s="31" t="s">
        <v>775</v>
      </c>
      <c r="D3" s="31" t="s">
        <v>776</v>
      </c>
      <c r="E3" s="30" t="s">
        <v>306</v>
      </c>
      <c r="F3" s="32"/>
      <c r="G3" s="30" t="s">
        <v>777</v>
      </c>
      <c r="H3" s="31" t="s">
        <v>534</v>
      </c>
      <c r="I3" s="31" t="s">
        <v>775</v>
      </c>
      <c r="J3" s="31" t="s">
        <v>265</v>
      </c>
      <c r="K3" s="30" t="s">
        <v>686</v>
      </c>
      <c r="L3" s="32"/>
      <c r="M3" s="21"/>
      <c r="N3" s="21"/>
      <c r="O3" s="21"/>
      <c r="P3" s="21"/>
      <c r="Q3" s="21"/>
      <c r="R3" s="21"/>
      <c r="S3" s="21"/>
      <c r="T3" s="21"/>
      <c r="U3" s="21"/>
      <c r="V3" s="21"/>
      <c r="W3" s="21"/>
      <c r="X3" s="21"/>
      <c r="Y3" s="21"/>
      <c r="Z3" s="21"/>
    </row>
    <row r="4" ht="12.75" customHeight="1">
      <c r="A4" s="33" t="s">
        <v>778</v>
      </c>
      <c r="B4" s="30" t="s">
        <v>84</v>
      </c>
      <c r="C4" s="30" t="s">
        <v>85</v>
      </c>
      <c r="D4" s="30"/>
      <c r="E4" s="30" t="s">
        <v>86</v>
      </c>
      <c r="F4" s="34" t="s">
        <v>87</v>
      </c>
      <c r="G4" s="33" t="s">
        <v>779</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1000.0</v>
      </c>
      <c r="C5" s="37" t="s">
        <v>780</v>
      </c>
      <c r="D5" s="38"/>
      <c r="E5" s="39">
        <v>570.0</v>
      </c>
      <c r="F5" s="40">
        <v>570.0</v>
      </c>
      <c r="G5" s="41" t="s">
        <v>89</v>
      </c>
      <c r="H5" s="42">
        <v>3000.0</v>
      </c>
      <c r="I5" s="43" t="s">
        <v>781</v>
      </c>
      <c r="J5" s="41"/>
      <c r="K5" s="44">
        <v>570.0</v>
      </c>
      <c r="L5" s="45">
        <v>570.0</v>
      </c>
      <c r="M5" s="21"/>
      <c r="N5" s="21"/>
      <c r="O5" s="21"/>
      <c r="P5" s="21"/>
      <c r="Q5" s="21"/>
      <c r="R5" s="21"/>
      <c r="S5" s="21"/>
      <c r="T5" s="21"/>
      <c r="U5" s="21"/>
      <c r="V5" s="21"/>
      <c r="W5" s="21"/>
      <c r="X5" s="21"/>
      <c r="Y5" s="21"/>
      <c r="Z5" s="21"/>
    </row>
    <row r="6" ht="12.75" customHeight="1">
      <c r="A6" s="35" t="s">
        <v>92</v>
      </c>
      <c r="B6" s="36">
        <v>100.0</v>
      </c>
      <c r="C6" s="37" t="s">
        <v>782</v>
      </c>
      <c r="D6" s="38"/>
      <c r="E6" s="39">
        <v>100.0</v>
      </c>
      <c r="F6" s="40">
        <v>100.0</v>
      </c>
      <c r="G6" s="41" t="s">
        <v>92</v>
      </c>
      <c r="H6" s="42">
        <v>500.0</v>
      </c>
      <c r="I6" s="43" t="s">
        <v>783</v>
      </c>
      <c r="J6" s="41"/>
      <c r="K6" s="44">
        <v>240.0</v>
      </c>
      <c r="L6" s="45">
        <v>240.0</v>
      </c>
      <c r="M6" s="21"/>
      <c r="N6" s="21"/>
      <c r="O6" s="21"/>
      <c r="P6" s="21"/>
      <c r="Q6" s="21"/>
      <c r="R6" s="21"/>
      <c r="S6" s="21"/>
      <c r="T6" s="21"/>
      <c r="U6" s="21"/>
      <c r="V6" s="21"/>
      <c r="W6" s="21"/>
      <c r="X6" s="21"/>
      <c r="Y6" s="21"/>
      <c r="Z6" s="21"/>
    </row>
    <row r="7" ht="12.75" customHeight="1">
      <c r="A7" s="35" t="s">
        <v>93</v>
      </c>
      <c r="B7" s="36">
        <v>400.0</v>
      </c>
      <c r="C7" s="37" t="s">
        <v>784</v>
      </c>
      <c r="D7" s="38"/>
      <c r="E7" s="39">
        <v>400.0</v>
      </c>
      <c r="F7" s="40">
        <v>400.0</v>
      </c>
      <c r="G7" s="41" t="s">
        <v>93</v>
      </c>
      <c r="H7" s="42">
        <v>1500.0</v>
      </c>
      <c r="I7" s="43" t="s">
        <v>785</v>
      </c>
      <c r="J7" s="41"/>
      <c r="K7" s="44">
        <v>1280.0</v>
      </c>
      <c r="L7" s="45">
        <v>1280.0</v>
      </c>
      <c r="M7" s="21"/>
      <c r="N7" s="21"/>
      <c r="O7" s="21"/>
      <c r="P7" s="21"/>
      <c r="Q7" s="21"/>
      <c r="R7" s="21"/>
      <c r="S7" s="21"/>
      <c r="T7" s="21"/>
      <c r="U7" s="21"/>
      <c r="V7" s="21"/>
      <c r="W7" s="21"/>
      <c r="X7" s="21"/>
      <c r="Y7" s="21"/>
      <c r="Z7" s="21"/>
    </row>
    <row r="8" ht="12.75" customHeight="1">
      <c r="A8" s="35" t="s">
        <v>96</v>
      </c>
      <c r="B8" s="36">
        <v>500.0</v>
      </c>
      <c r="C8" s="37" t="s">
        <v>786</v>
      </c>
      <c r="D8" s="38"/>
      <c r="E8" s="39">
        <v>360.0</v>
      </c>
      <c r="F8" s="40">
        <v>360.0</v>
      </c>
      <c r="G8" s="41" t="s">
        <v>96</v>
      </c>
      <c r="H8" s="42">
        <v>1100.0</v>
      </c>
      <c r="I8" s="43" t="s">
        <v>787</v>
      </c>
      <c r="J8" s="41"/>
      <c r="K8" s="44">
        <v>360.0</v>
      </c>
      <c r="L8" s="45">
        <v>360.0</v>
      </c>
      <c r="M8" s="21"/>
      <c r="N8" s="21"/>
      <c r="O8" s="21"/>
      <c r="P8" s="21"/>
      <c r="Q8" s="21"/>
      <c r="R8" s="21"/>
      <c r="S8" s="21"/>
      <c r="T8" s="21"/>
      <c r="U8" s="21"/>
      <c r="V8" s="21"/>
      <c r="W8" s="21"/>
      <c r="X8" s="21"/>
      <c r="Y8" s="21"/>
      <c r="Z8" s="21"/>
    </row>
    <row r="9" ht="12.75" customHeight="1">
      <c r="A9" s="38" t="s">
        <v>97</v>
      </c>
      <c r="B9" s="36">
        <v>1500.0</v>
      </c>
      <c r="C9" s="37" t="s">
        <v>788</v>
      </c>
      <c r="D9" s="38"/>
      <c r="E9" s="48"/>
      <c r="F9" s="49"/>
      <c r="G9" s="41" t="s">
        <v>97</v>
      </c>
      <c r="H9" s="50" t="s">
        <v>108</v>
      </c>
      <c r="I9" s="51" t="s">
        <v>132</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9">
        <v>1500.0</v>
      </c>
      <c r="F10" s="40">
        <v>1500.0</v>
      </c>
      <c r="G10" s="55" t="s">
        <v>100</v>
      </c>
      <c r="H10" s="42"/>
      <c r="I10" s="43"/>
      <c r="J10" s="41"/>
      <c r="K10" s="44">
        <v>2700.0</v>
      </c>
      <c r="L10" s="45">
        <v>2700.0</v>
      </c>
      <c r="M10" s="21"/>
      <c r="N10" s="21"/>
      <c r="O10" s="21"/>
      <c r="P10" s="21"/>
      <c r="Q10" s="21"/>
      <c r="R10" s="21"/>
      <c r="S10" s="21"/>
      <c r="T10" s="21"/>
      <c r="U10" s="21"/>
      <c r="V10" s="21"/>
      <c r="W10" s="21"/>
      <c r="X10" s="21"/>
      <c r="Y10" s="21"/>
      <c r="Z10" s="21"/>
    </row>
    <row r="11" ht="12.75" customHeight="1">
      <c r="A11" s="54" t="s">
        <v>101</v>
      </c>
      <c r="B11" s="36" t="s">
        <v>218</v>
      </c>
      <c r="C11" s="37"/>
      <c r="D11" s="38"/>
      <c r="E11" s="36">
        <v>0.0</v>
      </c>
      <c r="F11" s="46">
        <v>0.0</v>
      </c>
      <c r="G11" s="55" t="s">
        <v>101</v>
      </c>
      <c r="H11" s="42" t="s">
        <v>316</v>
      </c>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t="s">
        <v>217</v>
      </c>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t="s">
        <v>789</v>
      </c>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316</v>
      </c>
      <c r="C14" s="37"/>
      <c r="D14" s="38"/>
      <c r="E14" s="36"/>
      <c r="F14" s="46"/>
      <c r="G14" s="55" t="s">
        <v>105</v>
      </c>
      <c r="H14" s="42" t="s">
        <v>218</v>
      </c>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790</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v>8600.0</v>
      </c>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3500</v>
      </c>
      <c r="C20" s="57"/>
      <c r="D20" s="38"/>
      <c r="E20" s="57">
        <f>SUM(E5:E18)</f>
        <v>2930</v>
      </c>
      <c r="F20" s="63">
        <f>SUM(F5,F6,F7,F8,F10,F11,F15,F17,F18)</f>
        <v>2930</v>
      </c>
      <c r="G20" s="41" t="s">
        <v>110</v>
      </c>
      <c r="H20" s="50">
        <f>SUM(H5:H18)</f>
        <v>14700</v>
      </c>
      <c r="I20" s="58"/>
      <c r="J20" s="41"/>
      <c r="K20" s="50">
        <f t="shared" ref="K20:L20" si="1">SUM(K5:K19)</f>
        <v>5150</v>
      </c>
      <c r="L20" s="64">
        <f t="shared" si="1"/>
        <v>5150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5000.0</v>
      </c>
      <c r="C24" s="78" t="s">
        <v>791</v>
      </c>
      <c r="D24" s="76"/>
      <c r="E24" s="77">
        <v>1800.0</v>
      </c>
      <c r="F24" s="79">
        <v>1800.0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0.0</v>
      </c>
      <c r="C25" s="78"/>
      <c r="D25" s="76"/>
      <c r="E25" s="85">
        <v>0.0</v>
      </c>
      <c r="F25" s="86">
        <v>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500.0</v>
      </c>
      <c r="C26" s="78" t="s">
        <v>792</v>
      </c>
      <c r="D26" s="76"/>
      <c r="E26" s="77">
        <v>400.0</v>
      </c>
      <c r="F26" s="79">
        <v>400.0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8">
        <v>2000.0</v>
      </c>
      <c r="C27" s="78" t="s">
        <v>793</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2000.0</v>
      </c>
      <c r="C28" s="78" t="s">
        <v>794</v>
      </c>
      <c r="D28" s="76"/>
      <c r="E28" s="87">
        <v>300.0</v>
      </c>
      <c r="F28" s="79">
        <v>300.0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77">
        <v>500.0</v>
      </c>
      <c r="C31" s="78" t="s">
        <v>795</v>
      </c>
      <c r="D31" s="76"/>
      <c r="E31" s="77">
        <v>110.0</v>
      </c>
      <c r="F31" s="79">
        <v>110.0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77">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1000.0</v>
      </c>
      <c r="C33" s="78" t="s">
        <v>796</v>
      </c>
      <c r="D33" s="76"/>
      <c r="E33" s="77">
        <v>450.0</v>
      </c>
      <c r="F33" s="79">
        <v>450.0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85">
        <v>12000.0</v>
      </c>
      <c r="C35" s="78" t="s">
        <v>797</v>
      </c>
      <c r="D35" s="76"/>
      <c r="E35" s="85">
        <v>0.0</v>
      </c>
      <c r="F35" s="86">
        <v>0.0</v>
      </c>
      <c r="G35" s="28" t="s">
        <v>141</v>
      </c>
      <c r="H35" s="28" t="s">
        <v>484</v>
      </c>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t="s">
        <v>798</v>
      </c>
      <c r="I36" s="70"/>
      <c r="J36" s="31" t="s">
        <v>799</v>
      </c>
      <c r="K36" s="30"/>
      <c r="L36" s="72"/>
      <c r="M36" s="21"/>
      <c r="N36" s="21"/>
      <c r="O36" s="21"/>
      <c r="P36" s="21"/>
      <c r="Q36" s="21"/>
      <c r="R36" s="21"/>
      <c r="S36" s="21"/>
      <c r="T36" s="21"/>
      <c r="U36" s="21"/>
      <c r="V36" s="21"/>
      <c r="W36" s="21"/>
      <c r="X36" s="21"/>
      <c r="Y36" s="21"/>
      <c r="Z36" s="21"/>
    </row>
    <row r="37" ht="12.75" customHeight="1">
      <c r="A37" s="76" t="s">
        <v>110</v>
      </c>
      <c r="B37" s="105">
        <f>SUM(B24:B35)</f>
        <v>23000</v>
      </c>
      <c r="C37" s="106"/>
      <c r="D37" s="76"/>
      <c r="E37" s="105">
        <f t="shared" ref="E37:F37" si="3">SUM(E24:E36)</f>
        <v>3520</v>
      </c>
      <c r="F37" s="107">
        <f t="shared" si="3"/>
        <v>3520</v>
      </c>
      <c r="G37" s="31" t="s">
        <v>116</v>
      </c>
      <c r="H37" s="31" t="s">
        <v>800</v>
      </c>
      <c r="I37" s="70"/>
      <c r="J37" s="31"/>
      <c r="K37" s="30" t="s">
        <v>801</v>
      </c>
      <c r="L37" s="34" t="s">
        <v>802</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2500.0</v>
      </c>
      <c r="I39" s="111" t="s">
        <v>803</v>
      </c>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500.0</v>
      </c>
      <c r="I42" s="111" t="s">
        <v>804</v>
      </c>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3000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8080</v>
      </c>
      <c r="F64" s="169">
        <f t="shared" si="8"/>
        <v>8080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3520</v>
      </c>
      <c r="F65" s="169">
        <f t="shared" si="9"/>
        <v>3520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11600</v>
      </c>
      <c r="F66" s="169">
        <f t="shared" si="10"/>
        <v>11600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805</v>
      </c>
      <c r="B1" s="19" t="s">
        <v>806</v>
      </c>
      <c r="C1" s="19" t="s">
        <v>292</v>
      </c>
      <c r="D1" s="19" t="s">
        <v>807</v>
      </c>
      <c r="E1" s="19" t="s">
        <v>193</v>
      </c>
      <c r="F1" s="19" t="s">
        <v>69</v>
      </c>
      <c r="G1" s="20" t="s">
        <v>808</v>
      </c>
      <c r="H1" s="21"/>
      <c r="I1" s="21"/>
      <c r="J1" s="21"/>
      <c r="K1" s="22" t="s">
        <v>809</v>
      </c>
      <c r="L1" s="23"/>
      <c r="M1" s="21"/>
      <c r="N1" s="24"/>
      <c r="O1" s="21"/>
      <c r="P1" s="21"/>
      <c r="Q1" s="21"/>
      <c r="R1" s="21"/>
      <c r="S1" s="21"/>
      <c r="T1" s="21"/>
      <c r="U1" s="21"/>
      <c r="V1" s="21"/>
      <c r="W1" s="21"/>
      <c r="X1" s="21"/>
      <c r="Y1" s="21"/>
      <c r="Z1" s="21"/>
    </row>
    <row r="2" ht="12.75" customHeight="1">
      <c r="A2" s="25" t="s">
        <v>433</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591</v>
      </c>
      <c r="B3" s="31" t="s">
        <v>118</v>
      </c>
      <c r="C3" s="31" t="s">
        <v>117</v>
      </c>
      <c r="D3" s="31" t="s">
        <v>113</v>
      </c>
      <c r="E3" s="30" t="s">
        <v>268</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0.0</v>
      </c>
      <c r="C5" s="37"/>
      <c r="D5" s="38"/>
      <c r="E5" s="36">
        <v>0.0</v>
      </c>
      <c r="F5" s="46">
        <v>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0.0</v>
      </c>
      <c r="C7" s="37"/>
      <c r="D7" s="38"/>
      <c r="E7" s="36">
        <v>0.0</v>
      </c>
      <c r="F7" s="46">
        <v>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0</v>
      </c>
      <c r="C20" s="57"/>
      <c r="D20" s="38"/>
      <c r="E20" s="57">
        <f t="shared" ref="E20:F20" si="1">SUM(E5,E6,E7,E8,E10,E11,E15,E17,E18)</f>
        <v>0</v>
      </c>
      <c r="F20" s="63">
        <f t="shared" si="1"/>
        <v>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0.0</v>
      </c>
      <c r="C24" s="78"/>
      <c r="D24" s="76"/>
      <c r="E24" s="85">
        <v>0.0</v>
      </c>
      <c r="F24" s="86">
        <v>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100.0</v>
      </c>
      <c r="C25" s="78" t="s">
        <v>810</v>
      </c>
      <c r="D25" s="76"/>
      <c r="E25" s="77">
        <v>100.0</v>
      </c>
      <c r="F25" s="79">
        <v>100.0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0.0</v>
      </c>
      <c r="C26" s="78"/>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100.0</v>
      </c>
      <c r="C27" s="78" t="s">
        <v>811</v>
      </c>
      <c r="D27" s="76"/>
      <c r="E27" s="87">
        <v>100.0</v>
      </c>
      <c r="F27" s="79">
        <v>100.0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v>0.0</v>
      </c>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v>200.0</v>
      </c>
      <c r="C35" s="78"/>
      <c r="D35" s="76"/>
      <c r="E35" s="85">
        <v>0.0</v>
      </c>
      <c r="F35" s="86">
        <v>0.0</v>
      </c>
      <c r="G35" s="28" t="s">
        <v>141</v>
      </c>
      <c r="H35" s="28" t="s">
        <v>812</v>
      </c>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t="s">
        <v>813</v>
      </c>
      <c r="I36" s="70"/>
      <c r="J36" s="31" t="s">
        <v>814</v>
      </c>
      <c r="K36" s="30"/>
      <c r="L36" s="72"/>
      <c r="M36" s="21"/>
      <c r="N36" s="21"/>
      <c r="O36" s="21"/>
      <c r="P36" s="21"/>
      <c r="Q36" s="21"/>
      <c r="R36" s="21"/>
      <c r="S36" s="21"/>
      <c r="T36" s="21"/>
      <c r="U36" s="21"/>
      <c r="V36" s="21"/>
      <c r="W36" s="21"/>
      <c r="X36" s="21"/>
      <c r="Y36" s="21"/>
      <c r="Z36" s="21"/>
    </row>
    <row r="37" ht="12.75" customHeight="1">
      <c r="A37" s="76" t="s">
        <v>110</v>
      </c>
      <c r="B37" s="105">
        <f>SUM(B24:B35)</f>
        <v>400</v>
      </c>
      <c r="C37" s="106"/>
      <c r="D37" s="76"/>
      <c r="E37" s="105">
        <f t="shared" ref="E37:F37" si="4">SUM(E24:E36)</f>
        <v>200</v>
      </c>
      <c r="F37" s="107">
        <f t="shared" si="4"/>
        <v>200</v>
      </c>
      <c r="G37" s="31" t="s">
        <v>116</v>
      </c>
      <c r="H37" s="269">
        <v>44828.0</v>
      </c>
      <c r="I37" s="70"/>
      <c r="J37" s="31"/>
      <c r="K37" s="30" t="s">
        <v>117</v>
      </c>
      <c r="L37" s="34" t="s">
        <v>815</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275.0</v>
      </c>
      <c r="I39" s="111" t="s">
        <v>816</v>
      </c>
      <c r="J39" s="270">
        <v>625.0</v>
      </c>
      <c r="K39" s="230">
        <v>625.0</v>
      </c>
      <c r="L39" s="231">
        <v>625.0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625.0</v>
      </c>
      <c r="I40" s="111" t="s">
        <v>817</v>
      </c>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250.0</v>
      </c>
      <c r="I41" s="111" t="s">
        <v>818</v>
      </c>
      <c r="J41" s="270">
        <v>275.0</v>
      </c>
      <c r="K41" s="230">
        <v>275.0</v>
      </c>
      <c r="L41" s="231">
        <v>275.0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270">
        <v>250.0</v>
      </c>
      <c r="K42" s="230">
        <v>250.0</v>
      </c>
      <c r="L42" s="231">
        <v>250.0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950.0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2100</v>
      </c>
      <c r="I45" s="114"/>
      <c r="J45" s="112"/>
      <c r="K45" s="126">
        <f t="shared" ref="K45:L45" si="5">SUM(K39,K40,K41,K42,K43,K44)</f>
        <v>1150</v>
      </c>
      <c r="L45" s="127">
        <f t="shared" si="5"/>
        <v>1150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t="s">
        <v>819</v>
      </c>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t="s">
        <v>820</v>
      </c>
      <c r="I49" s="70" t="s">
        <v>417</v>
      </c>
      <c r="J49" s="31" t="s">
        <v>821</v>
      </c>
      <c r="K49" s="30" t="s">
        <v>822</v>
      </c>
      <c r="L49" s="34" t="s">
        <v>823</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t="s">
        <v>42</v>
      </c>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t="s">
        <v>824</v>
      </c>
      <c r="C54" s="70" t="s">
        <v>417</v>
      </c>
      <c r="D54" s="31" t="s">
        <v>825</v>
      </c>
      <c r="E54" s="30" t="s">
        <v>638</v>
      </c>
      <c r="F54" s="34" t="s">
        <v>361</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1125.0</v>
      </c>
      <c r="I55" s="137" t="s">
        <v>826</v>
      </c>
      <c r="J55" s="138"/>
      <c r="K55" s="136">
        <v>0.0</v>
      </c>
      <c r="L55" s="139">
        <v>0.0</v>
      </c>
      <c r="M55" s="21"/>
      <c r="N55" s="21"/>
      <c r="O55" s="21"/>
      <c r="P55" s="21"/>
      <c r="Q55" s="21"/>
      <c r="R55" s="21"/>
      <c r="S55" s="21"/>
      <c r="T55" s="21"/>
      <c r="U55" s="21"/>
      <c r="V55" s="21"/>
      <c r="W55" s="21"/>
      <c r="X55" s="21"/>
      <c r="Y55" s="21"/>
      <c r="Z55" s="21"/>
    </row>
    <row r="56" ht="12.75" customHeight="1">
      <c r="A56" s="141" t="s">
        <v>174</v>
      </c>
      <c r="B56" s="142">
        <v>375.0</v>
      </c>
      <c r="C56" s="143" t="s">
        <v>827</v>
      </c>
      <c r="D56" s="144"/>
      <c r="E56" s="186">
        <v>375.0</v>
      </c>
      <c r="F56" s="254">
        <v>375.0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1125</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1275.0</v>
      </c>
      <c r="C60" s="143" t="s">
        <v>828</v>
      </c>
      <c r="D60" s="144"/>
      <c r="E60" s="186">
        <v>350.0</v>
      </c>
      <c r="F60" s="254">
        <v>350.0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1125</v>
      </c>
      <c r="C63" s="166"/>
      <c r="D63" s="144"/>
      <c r="E63" s="165">
        <f t="shared" ref="E63:F63" si="8">SUM(E56,E57,E58,E59,E60,E61)</f>
        <v>725</v>
      </c>
      <c r="F63" s="167">
        <f t="shared" si="8"/>
        <v>725</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1875</v>
      </c>
      <c r="F64" s="169">
        <f t="shared" si="9"/>
        <v>1875</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200</v>
      </c>
      <c r="F65" s="169">
        <f t="shared" si="10"/>
        <v>200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2075</v>
      </c>
      <c r="F66" s="169">
        <f t="shared" si="11"/>
        <v>2075</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829</v>
      </c>
      <c r="B1" s="19" t="s">
        <v>830</v>
      </c>
      <c r="C1" s="19" t="s">
        <v>292</v>
      </c>
      <c r="D1" s="19" t="s">
        <v>831</v>
      </c>
      <c r="E1" s="19" t="s">
        <v>193</v>
      </c>
      <c r="F1" s="19" t="s">
        <v>227</v>
      </c>
      <c r="G1" s="20" t="s">
        <v>832</v>
      </c>
      <c r="H1" s="21"/>
      <c r="I1" s="21"/>
      <c r="J1" s="21"/>
      <c r="K1" s="22" t="s">
        <v>833</v>
      </c>
      <c r="L1" s="23"/>
      <c r="M1" s="21"/>
      <c r="N1" s="24"/>
      <c r="O1" s="21"/>
      <c r="P1" s="21"/>
      <c r="Q1" s="21"/>
      <c r="R1" s="21"/>
      <c r="S1" s="21"/>
      <c r="T1" s="21"/>
      <c r="U1" s="21"/>
      <c r="V1" s="21"/>
      <c r="W1" s="21"/>
      <c r="X1" s="21"/>
      <c r="Y1" s="21"/>
      <c r="Z1" s="21"/>
    </row>
    <row r="2" ht="12.75" customHeight="1">
      <c r="A2" s="25" t="s">
        <v>834</v>
      </c>
      <c r="B2" s="26"/>
      <c r="C2" s="26"/>
      <c r="D2" s="26"/>
      <c r="E2" s="27"/>
      <c r="F2" s="27"/>
      <c r="G2" s="26" t="s">
        <v>835</v>
      </c>
      <c r="H2" s="28"/>
      <c r="I2" s="28"/>
      <c r="J2" s="28"/>
      <c r="K2" s="27"/>
      <c r="L2" s="29"/>
      <c r="M2" s="21"/>
      <c r="N2" s="21"/>
      <c r="O2" s="21"/>
      <c r="P2" s="21"/>
      <c r="Q2" s="21"/>
      <c r="R2" s="21"/>
      <c r="S2" s="21"/>
      <c r="T2" s="21"/>
      <c r="U2" s="21"/>
      <c r="V2" s="21"/>
      <c r="W2" s="21"/>
      <c r="X2" s="21"/>
      <c r="Y2" s="21"/>
      <c r="Z2" s="21"/>
    </row>
    <row r="3" ht="12.75" customHeight="1">
      <c r="A3" s="30" t="s">
        <v>836</v>
      </c>
      <c r="B3" s="31" t="s">
        <v>534</v>
      </c>
      <c r="C3" s="31" t="s">
        <v>204</v>
      </c>
      <c r="D3" s="31" t="s">
        <v>837</v>
      </c>
      <c r="E3" s="30" t="s">
        <v>838</v>
      </c>
      <c r="F3" s="32"/>
      <c r="G3" s="30" t="s">
        <v>839</v>
      </c>
      <c r="H3" s="31" t="s">
        <v>264</v>
      </c>
      <c r="I3" s="31" t="s">
        <v>362</v>
      </c>
      <c r="J3" s="31" t="s">
        <v>837</v>
      </c>
      <c r="K3" s="30" t="s">
        <v>78</v>
      </c>
      <c r="L3" s="32"/>
      <c r="M3" s="21"/>
      <c r="N3" s="21"/>
      <c r="O3" s="21"/>
      <c r="P3" s="21"/>
      <c r="Q3" s="21"/>
      <c r="R3" s="21"/>
      <c r="S3" s="21"/>
      <c r="T3" s="21"/>
      <c r="U3" s="21"/>
      <c r="V3" s="21"/>
      <c r="W3" s="21"/>
      <c r="X3" s="21"/>
      <c r="Y3" s="21"/>
      <c r="Z3" s="21"/>
    </row>
    <row r="4" ht="12.75" customHeight="1">
      <c r="A4" s="33" t="s">
        <v>840</v>
      </c>
      <c r="B4" s="30" t="s">
        <v>84</v>
      </c>
      <c r="C4" s="30" t="s">
        <v>85</v>
      </c>
      <c r="D4" s="30"/>
      <c r="E4" s="30" t="s">
        <v>86</v>
      </c>
      <c r="F4" s="34" t="s">
        <v>87</v>
      </c>
      <c r="G4" s="33" t="s">
        <v>841</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2000.0</v>
      </c>
      <c r="C5" s="37" t="s">
        <v>842</v>
      </c>
      <c r="D5" s="38"/>
      <c r="E5" s="39">
        <v>900.0</v>
      </c>
      <c r="F5" s="40">
        <v>900.0</v>
      </c>
      <c r="G5" s="41" t="s">
        <v>89</v>
      </c>
      <c r="H5" s="42">
        <v>2000.0</v>
      </c>
      <c r="I5" s="43" t="s">
        <v>843</v>
      </c>
      <c r="J5" s="41"/>
      <c r="K5" s="44">
        <v>730.0</v>
      </c>
      <c r="L5" s="45">
        <v>730.0</v>
      </c>
      <c r="M5" s="21"/>
      <c r="N5" s="21"/>
      <c r="O5" s="21"/>
      <c r="P5" s="21"/>
      <c r="Q5" s="21"/>
      <c r="R5" s="21"/>
      <c r="S5" s="21"/>
      <c r="T5" s="21"/>
      <c r="U5" s="21"/>
      <c r="V5" s="21"/>
      <c r="W5" s="21"/>
      <c r="X5" s="21"/>
      <c r="Y5" s="21"/>
      <c r="Z5" s="21"/>
    </row>
    <row r="6" ht="12.75" customHeight="1">
      <c r="A6" s="35" t="s">
        <v>92</v>
      </c>
      <c r="B6" s="36">
        <v>700.0</v>
      </c>
      <c r="C6" s="37" t="s">
        <v>844</v>
      </c>
      <c r="D6" s="38"/>
      <c r="E6" s="39">
        <v>380.0</v>
      </c>
      <c r="F6" s="40">
        <v>380.0</v>
      </c>
      <c r="G6" s="41" t="s">
        <v>92</v>
      </c>
      <c r="H6" s="42">
        <v>700.0</v>
      </c>
      <c r="I6" s="43" t="s">
        <v>844</v>
      </c>
      <c r="J6" s="41"/>
      <c r="K6" s="44">
        <v>310.0</v>
      </c>
      <c r="L6" s="45">
        <v>310.0</v>
      </c>
      <c r="M6" s="21"/>
      <c r="N6" s="21"/>
      <c r="O6" s="21"/>
      <c r="P6" s="21"/>
      <c r="Q6" s="21"/>
      <c r="R6" s="21"/>
      <c r="S6" s="21"/>
      <c r="T6" s="21"/>
      <c r="U6" s="21"/>
      <c r="V6" s="21"/>
      <c r="W6" s="21"/>
      <c r="X6" s="21"/>
      <c r="Y6" s="21"/>
      <c r="Z6" s="21"/>
    </row>
    <row r="7" ht="12.75" customHeight="1">
      <c r="A7" s="35" t="s">
        <v>93</v>
      </c>
      <c r="B7" s="36">
        <v>3500.0</v>
      </c>
      <c r="C7" s="37" t="s">
        <v>845</v>
      </c>
      <c r="D7" s="38"/>
      <c r="E7" s="39">
        <v>2000.0</v>
      </c>
      <c r="F7" s="40">
        <v>2000.0</v>
      </c>
      <c r="G7" s="41" t="s">
        <v>93</v>
      </c>
      <c r="H7" s="42">
        <v>3500.0</v>
      </c>
      <c r="I7" s="43" t="s">
        <v>846</v>
      </c>
      <c r="J7" s="41"/>
      <c r="K7" s="44">
        <v>1640.0</v>
      </c>
      <c r="L7" s="45">
        <v>1640.0</v>
      </c>
      <c r="M7" s="21"/>
      <c r="N7" s="21"/>
      <c r="O7" s="21"/>
      <c r="P7" s="21"/>
      <c r="Q7" s="21"/>
      <c r="R7" s="21"/>
      <c r="S7" s="21"/>
      <c r="T7" s="21"/>
      <c r="U7" s="21"/>
      <c r="V7" s="21"/>
      <c r="W7" s="21"/>
      <c r="X7" s="21"/>
      <c r="Y7" s="21"/>
      <c r="Z7" s="21"/>
    </row>
    <row r="8" ht="12.75" customHeight="1">
      <c r="A8" s="35" t="s">
        <v>96</v>
      </c>
      <c r="B8" s="36">
        <v>800.0</v>
      </c>
      <c r="C8" s="37" t="s">
        <v>847</v>
      </c>
      <c r="D8" s="38"/>
      <c r="E8" s="39">
        <v>540.0</v>
      </c>
      <c r="F8" s="40">
        <v>540.0</v>
      </c>
      <c r="G8" s="41" t="s">
        <v>96</v>
      </c>
      <c r="H8" s="42">
        <v>800.0</v>
      </c>
      <c r="I8" s="43" t="s">
        <v>848</v>
      </c>
      <c r="J8" s="41"/>
      <c r="K8" s="44">
        <v>450.0</v>
      </c>
      <c r="L8" s="45">
        <v>450.0</v>
      </c>
      <c r="M8" s="21"/>
      <c r="N8" s="21"/>
      <c r="O8" s="21"/>
      <c r="P8" s="21"/>
      <c r="Q8" s="21"/>
      <c r="R8" s="21"/>
      <c r="S8" s="21"/>
      <c r="T8" s="21"/>
      <c r="U8" s="21"/>
      <c r="V8" s="21"/>
      <c r="W8" s="21"/>
      <c r="X8" s="21"/>
      <c r="Y8" s="21"/>
      <c r="Z8" s="21"/>
    </row>
    <row r="9" ht="12.75" customHeight="1">
      <c r="A9" s="38" t="s">
        <v>97</v>
      </c>
      <c r="B9" s="36">
        <v>12000.0</v>
      </c>
      <c r="C9" s="37" t="s">
        <v>849</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2000.0</v>
      </c>
      <c r="F13" s="40">
        <v>2000.0</v>
      </c>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9">
        <v>4330.0</v>
      </c>
      <c r="F14" s="40">
        <v>4330.0</v>
      </c>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v>7000.0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19000</v>
      </c>
      <c r="C20" s="57"/>
      <c r="D20" s="38"/>
      <c r="E20" s="57">
        <f>SUM(E5,E6,E7,E8,E10,E11,E13, E14, E15,E17,E18)</f>
        <v>10150</v>
      </c>
      <c r="F20" s="63">
        <f>SUM(F5,F6,F7,F8,F10,F11,F15,F17,F18, F13, F14)</f>
        <v>10150</v>
      </c>
      <c r="G20" s="41" t="s">
        <v>110</v>
      </c>
      <c r="H20" s="50">
        <f>SUM(H5:H18)</f>
        <v>7000</v>
      </c>
      <c r="I20" s="58"/>
      <c r="J20" s="41"/>
      <c r="K20" s="50">
        <f t="shared" ref="K20:L20" si="1">SUM(K5:K19)</f>
        <v>3130</v>
      </c>
      <c r="L20" s="64">
        <f t="shared" si="1"/>
        <v>3130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2000.0</v>
      </c>
      <c r="C24" s="78" t="s">
        <v>850</v>
      </c>
      <c r="D24" s="76"/>
      <c r="E24" s="77">
        <v>1800.0</v>
      </c>
      <c r="F24" s="79">
        <v>1800.0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85">
        <v>300.0</v>
      </c>
      <c r="C25" s="78" t="s">
        <v>851</v>
      </c>
      <c r="D25" s="76"/>
      <c r="E25" s="77">
        <v>200.0</v>
      </c>
      <c r="F25" s="79">
        <v>200.0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300.0</v>
      </c>
      <c r="C26" s="78" t="s">
        <v>852</v>
      </c>
      <c r="D26" s="76"/>
      <c r="E26" s="77">
        <v>300.0</v>
      </c>
      <c r="F26" s="79">
        <v>300.0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600.0</v>
      </c>
      <c r="C27" s="78" t="s">
        <v>853</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350.0</v>
      </c>
      <c r="C28" s="78" t="s">
        <v>854</v>
      </c>
      <c r="D28" s="76"/>
      <c r="E28" s="87">
        <v>300.0</v>
      </c>
      <c r="F28" s="79">
        <v>300.0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200.0</v>
      </c>
      <c r="C30" s="78" t="s">
        <v>855</v>
      </c>
      <c r="D30" s="76"/>
      <c r="E30" s="77">
        <v>150.0</v>
      </c>
      <c r="F30" s="79">
        <v>150.0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3750</v>
      </c>
      <c r="C37" s="106"/>
      <c r="D37" s="76"/>
      <c r="E37" s="105">
        <f t="shared" ref="E37:F37" si="3">SUM(E24:E36)</f>
        <v>3210</v>
      </c>
      <c r="F37" s="107">
        <f t="shared" si="3"/>
        <v>3210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13280</v>
      </c>
      <c r="F64" s="169">
        <f t="shared" si="8"/>
        <v>13280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3210</v>
      </c>
      <c r="F65" s="169">
        <f t="shared" si="9"/>
        <v>3210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16490</v>
      </c>
      <c r="F66" s="169">
        <f t="shared" si="10"/>
        <v>16490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185</v>
      </c>
      <c r="F67" s="173" t="s">
        <v>427</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856</v>
      </c>
      <c r="B1" s="19" t="s">
        <v>857</v>
      </c>
      <c r="C1" s="19" t="s">
        <v>66</v>
      </c>
      <c r="D1" s="19" t="s">
        <v>858</v>
      </c>
      <c r="E1" s="19" t="s">
        <v>226</v>
      </c>
      <c r="F1" s="19" t="s">
        <v>227</v>
      </c>
      <c r="G1" s="20" t="s">
        <v>859</v>
      </c>
      <c r="H1" s="21"/>
      <c r="I1" s="21"/>
      <c r="J1" s="21"/>
      <c r="K1" s="22" t="s">
        <v>860</v>
      </c>
      <c r="L1" s="23"/>
      <c r="M1" s="21"/>
      <c r="N1" s="24"/>
      <c r="O1" s="21"/>
      <c r="P1" s="21"/>
      <c r="Q1" s="21"/>
      <c r="R1" s="21"/>
      <c r="S1" s="21"/>
      <c r="T1" s="21"/>
      <c r="U1" s="21"/>
      <c r="V1" s="21"/>
      <c r="W1" s="21"/>
      <c r="X1" s="21"/>
      <c r="Y1" s="21"/>
      <c r="Z1" s="21"/>
    </row>
    <row r="2" ht="12.75" customHeight="1">
      <c r="A2" s="25" t="s">
        <v>861</v>
      </c>
      <c r="B2" s="26"/>
      <c r="C2" s="26"/>
      <c r="D2" s="26"/>
      <c r="E2" s="27"/>
      <c r="F2" s="27"/>
      <c r="G2" s="26" t="s">
        <v>862</v>
      </c>
      <c r="H2" s="28"/>
      <c r="I2" s="28"/>
      <c r="J2" s="28"/>
      <c r="K2" s="27"/>
      <c r="L2" s="29"/>
      <c r="M2" s="21"/>
      <c r="N2" s="21"/>
      <c r="O2" s="21"/>
      <c r="P2" s="21"/>
      <c r="Q2" s="21"/>
      <c r="R2" s="21"/>
      <c r="S2" s="21"/>
      <c r="T2" s="21"/>
      <c r="U2" s="21"/>
      <c r="V2" s="21"/>
      <c r="W2" s="21"/>
      <c r="X2" s="21"/>
      <c r="Y2" s="21"/>
      <c r="Z2" s="21"/>
    </row>
    <row r="3" ht="12.75" customHeight="1">
      <c r="A3" s="30" t="s">
        <v>863</v>
      </c>
      <c r="B3" s="31" t="s">
        <v>366</v>
      </c>
      <c r="C3" s="31" t="s">
        <v>300</v>
      </c>
      <c r="D3" s="31" t="s">
        <v>864</v>
      </c>
      <c r="E3" s="30" t="s">
        <v>78</v>
      </c>
      <c r="F3" s="32"/>
      <c r="G3" s="30" t="s">
        <v>865</v>
      </c>
      <c r="H3" s="31" t="s">
        <v>505</v>
      </c>
      <c r="I3" s="31" t="s">
        <v>866</v>
      </c>
      <c r="J3" s="31" t="s">
        <v>867</v>
      </c>
      <c r="K3" s="30" t="s">
        <v>206</v>
      </c>
      <c r="L3" s="32"/>
      <c r="M3" s="21"/>
      <c r="N3" s="21"/>
      <c r="O3" s="21"/>
      <c r="P3" s="21"/>
      <c r="Q3" s="21"/>
      <c r="R3" s="21"/>
      <c r="S3" s="21"/>
      <c r="T3" s="21"/>
      <c r="U3" s="21"/>
      <c r="V3" s="21"/>
      <c r="W3" s="21"/>
      <c r="X3" s="21"/>
      <c r="Y3" s="21"/>
      <c r="Z3" s="21"/>
    </row>
    <row r="4" ht="12.75" customHeight="1">
      <c r="A4" s="33" t="s">
        <v>868</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200.0</v>
      </c>
      <c r="C5" s="37" t="s">
        <v>869</v>
      </c>
      <c r="D5" s="38"/>
      <c r="E5" s="39">
        <v>200.0</v>
      </c>
      <c r="F5" s="40">
        <v>200.0</v>
      </c>
      <c r="G5" s="41" t="s">
        <v>89</v>
      </c>
      <c r="H5" s="42">
        <v>200.0</v>
      </c>
      <c r="I5" s="43" t="s">
        <v>870</v>
      </c>
      <c r="J5" s="41"/>
      <c r="K5" s="44">
        <v>200.0</v>
      </c>
      <c r="L5" s="45">
        <v>200.0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v>0.0</v>
      </c>
      <c r="J6" s="41"/>
      <c r="K6" s="42">
        <v>0.0</v>
      </c>
      <c r="L6" s="47">
        <v>0.0</v>
      </c>
      <c r="M6" s="21"/>
      <c r="N6" s="21"/>
      <c r="O6" s="21"/>
      <c r="P6" s="21"/>
      <c r="Q6" s="21"/>
      <c r="R6" s="21"/>
      <c r="S6" s="21"/>
      <c r="T6" s="21"/>
      <c r="U6" s="21"/>
      <c r="V6" s="21"/>
      <c r="W6" s="21"/>
      <c r="X6" s="21"/>
      <c r="Y6" s="21"/>
      <c r="Z6" s="21"/>
    </row>
    <row r="7" ht="12.75" customHeight="1">
      <c r="A7" s="35" t="s">
        <v>93</v>
      </c>
      <c r="B7" s="36">
        <v>0.0</v>
      </c>
      <c r="C7" s="37"/>
      <c r="D7" s="38"/>
      <c r="E7" s="36">
        <v>0.0</v>
      </c>
      <c r="F7" s="46">
        <v>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t="s">
        <v>316</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t="s">
        <v>217</v>
      </c>
      <c r="I11" s="43"/>
      <c r="J11" s="41"/>
      <c r="K11" s="44">
        <v>8000.0</v>
      </c>
      <c r="L11" s="45">
        <v>8000.0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4">
        <v>90.0</v>
      </c>
      <c r="L13" s="45">
        <v>90.0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v>8700.0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200</v>
      </c>
      <c r="C20" s="57"/>
      <c r="D20" s="38"/>
      <c r="E20" s="57">
        <f t="shared" ref="E20:F20" si="1">SUM(E5,E6,E7,E8,E10,E11,E15,E17,E18)</f>
        <v>200</v>
      </c>
      <c r="F20" s="63">
        <f t="shared" si="1"/>
        <v>200</v>
      </c>
      <c r="G20" s="41" t="s">
        <v>110</v>
      </c>
      <c r="H20" s="50">
        <f>SUM(H5:H18)</f>
        <v>200</v>
      </c>
      <c r="I20" s="58"/>
      <c r="J20" s="41"/>
      <c r="K20" s="50">
        <f t="shared" ref="K20:L20" si="2">SUM(K5:K19)</f>
        <v>8290</v>
      </c>
      <c r="L20" s="64">
        <f t="shared" si="2"/>
        <v>8290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85"/>
      <c r="C24" s="78"/>
      <c r="D24" s="76"/>
      <c r="E24" s="85">
        <v>0.0</v>
      </c>
      <c r="F24" s="86">
        <v>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85"/>
      <c r="C25" s="78"/>
      <c r="D25" s="76"/>
      <c r="E25" s="85">
        <v>0.0</v>
      </c>
      <c r="F25" s="86">
        <v>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85"/>
      <c r="C26" s="78"/>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8"/>
      <c r="C27" s="78"/>
      <c r="D27" s="76"/>
      <c r="E27" s="88">
        <v>0.0</v>
      </c>
      <c r="F27" s="86">
        <v>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0</v>
      </c>
      <c r="C37" s="106"/>
      <c r="D37" s="76"/>
      <c r="E37" s="105">
        <f t="shared" ref="E37:F37" si="4">SUM(E24:E36)</f>
        <v>0</v>
      </c>
      <c r="F37" s="107">
        <f t="shared" si="4"/>
        <v>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8490</v>
      </c>
      <c r="F64" s="169">
        <f t="shared" si="9"/>
        <v>8490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0</v>
      </c>
      <c r="F65" s="169">
        <f t="shared" si="10"/>
        <v>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8490</v>
      </c>
      <c r="F66" s="169">
        <f t="shared" si="11"/>
        <v>8490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871</v>
      </c>
      <c r="B1" s="19" t="s">
        <v>872</v>
      </c>
      <c r="C1" s="19" t="s">
        <v>292</v>
      </c>
      <c r="D1" s="19" t="s">
        <v>873</v>
      </c>
      <c r="E1" s="19" t="s">
        <v>193</v>
      </c>
      <c r="F1" s="19" t="s">
        <v>69</v>
      </c>
      <c r="G1" s="20" t="s">
        <v>874</v>
      </c>
      <c r="H1" s="21"/>
      <c r="I1" s="21"/>
      <c r="J1" s="21"/>
      <c r="K1" s="22" t="s">
        <v>875</v>
      </c>
      <c r="L1" s="23"/>
      <c r="M1" s="21"/>
      <c r="N1" s="24"/>
      <c r="O1" s="21"/>
      <c r="P1" s="21"/>
      <c r="Q1" s="21"/>
      <c r="R1" s="21"/>
      <c r="S1" s="21"/>
      <c r="T1" s="21"/>
      <c r="U1" s="21"/>
      <c r="V1" s="21"/>
      <c r="W1" s="21"/>
      <c r="X1" s="21"/>
      <c r="Y1" s="21"/>
      <c r="Z1" s="21"/>
    </row>
    <row r="2" ht="12.75" customHeight="1">
      <c r="A2" s="25" t="s">
        <v>876</v>
      </c>
      <c r="B2" s="26"/>
      <c r="C2" s="26"/>
      <c r="D2" s="26"/>
      <c r="E2" s="27"/>
      <c r="F2" s="27"/>
      <c r="G2" s="26" t="s">
        <v>877</v>
      </c>
      <c r="H2" s="28"/>
      <c r="I2" s="28"/>
      <c r="J2" s="28"/>
      <c r="K2" s="27"/>
      <c r="L2" s="29"/>
      <c r="M2" s="21"/>
      <c r="N2" s="21"/>
      <c r="O2" s="21"/>
      <c r="P2" s="21"/>
      <c r="Q2" s="21"/>
      <c r="R2" s="21"/>
      <c r="S2" s="21"/>
      <c r="T2" s="21"/>
      <c r="U2" s="21"/>
      <c r="V2" s="21"/>
      <c r="W2" s="21"/>
      <c r="X2" s="21"/>
      <c r="Y2" s="21"/>
      <c r="Z2" s="21"/>
    </row>
    <row r="3" ht="12.75" customHeight="1">
      <c r="A3" s="30" t="s">
        <v>878</v>
      </c>
      <c r="B3" s="31" t="s">
        <v>774</v>
      </c>
      <c r="C3" s="31" t="s">
        <v>367</v>
      </c>
      <c r="D3" s="31" t="s">
        <v>879</v>
      </c>
      <c r="E3" s="30" t="s">
        <v>880</v>
      </c>
      <c r="F3" s="32"/>
      <c r="G3" s="30" t="s">
        <v>881</v>
      </c>
      <c r="H3" s="31" t="s">
        <v>882</v>
      </c>
      <c r="I3" s="31" t="s">
        <v>334</v>
      </c>
      <c r="J3" s="31" t="s">
        <v>235</v>
      </c>
      <c r="K3" s="30" t="s">
        <v>78</v>
      </c>
      <c r="L3" s="32"/>
      <c r="M3" s="21"/>
      <c r="N3" s="21"/>
      <c r="O3" s="21"/>
      <c r="P3" s="21"/>
      <c r="Q3" s="21"/>
      <c r="R3" s="21"/>
      <c r="S3" s="21"/>
      <c r="T3" s="21"/>
      <c r="U3" s="21"/>
      <c r="V3" s="21"/>
      <c r="W3" s="21"/>
      <c r="X3" s="21"/>
      <c r="Y3" s="21"/>
      <c r="Z3" s="21"/>
    </row>
    <row r="4" ht="12.75" customHeight="1">
      <c r="A4" s="33" t="s">
        <v>883</v>
      </c>
      <c r="B4" s="30" t="s">
        <v>84</v>
      </c>
      <c r="C4" s="30" t="s">
        <v>85</v>
      </c>
      <c r="D4" s="30"/>
      <c r="E4" s="30" t="s">
        <v>86</v>
      </c>
      <c r="F4" s="34" t="s">
        <v>87</v>
      </c>
      <c r="G4" s="33" t="s">
        <v>884</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350.0</v>
      </c>
      <c r="C5" s="37" t="s">
        <v>885</v>
      </c>
      <c r="D5" s="38"/>
      <c r="E5" s="39">
        <v>350.0</v>
      </c>
      <c r="F5" s="40">
        <v>350.0</v>
      </c>
      <c r="G5" s="41" t="s">
        <v>89</v>
      </c>
      <c r="H5" s="42">
        <v>668.0</v>
      </c>
      <c r="I5" s="43" t="s">
        <v>886</v>
      </c>
      <c r="J5" s="41"/>
      <c r="K5" s="44">
        <v>400.0</v>
      </c>
      <c r="L5" s="45">
        <v>400.0</v>
      </c>
      <c r="M5" s="21"/>
      <c r="N5" s="21"/>
      <c r="O5" s="21"/>
      <c r="P5" s="21"/>
      <c r="Q5" s="21"/>
      <c r="R5" s="21"/>
      <c r="S5" s="21"/>
      <c r="T5" s="21"/>
      <c r="U5" s="21"/>
      <c r="V5" s="21"/>
      <c r="W5" s="21"/>
      <c r="X5" s="21"/>
      <c r="Y5" s="21"/>
      <c r="Z5" s="21"/>
    </row>
    <row r="6" ht="12.75" customHeight="1">
      <c r="A6" s="35" t="s">
        <v>92</v>
      </c>
      <c r="B6" s="36">
        <v>50.0</v>
      </c>
      <c r="C6" s="37" t="s">
        <v>887</v>
      </c>
      <c r="D6" s="38"/>
      <c r="E6" s="39">
        <v>50.0</v>
      </c>
      <c r="F6" s="40">
        <v>50.0</v>
      </c>
      <c r="G6" s="41" t="s">
        <v>92</v>
      </c>
      <c r="H6" s="42">
        <v>50.0</v>
      </c>
      <c r="I6" s="43" t="s">
        <v>888</v>
      </c>
      <c r="J6" s="41"/>
      <c r="K6" s="44">
        <v>50.0</v>
      </c>
      <c r="L6" s="45">
        <v>50.0</v>
      </c>
      <c r="M6" s="21"/>
      <c r="N6" s="21"/>
      <c r="O6" s="21"/>
      <c r="P6" s="21"/>
      <c r="Q6" s="21"/>
      <c r="R6" s="21"/>
      <c r="S6" s="21"/>
      <c r="T6" s="21"/>
      <c r="U6" s="21"/>
      <c r="V6" s="21"/>
      <c r="W6" s="21"/>
      <c r="X6" s="21"/>
      <c r="Y6" s="21"/>
      <c r="Z6" s="21"/>
    </row>
    <row r="7" ht="12.75" customHeight="1">
      <c r="A7" s="35" t="s">
        <v>93</v>
      </c>
      <c r="B7" s="36">
        <v>2500.0</v>
      </c>
      <c r="C7" s="37" t="s">
        <v>889</v>
      </c>
      <c r="D7" s="38"/>
      <c r="E7" s="39">
        <v>1280.0</v>
      </c>
      <c r="F7" s="40">
        <v>1280.0</v>
      </c>
      <c r="G7" s="41" t="s">
        <v>93</v>
      </c>
      <c r="H7" s="42">
        <v>1500.0</v>
      </c>
      <c r="I7" s="43" t="s">
        <v>890</v>
      </c>
      <c r="J7" s="41"/>
      <c r="K7" s="44">
        <v>920.0</v>
      </c>
      <c r="L7" s="45">
        <v>920.0</v>
      </c>
      <c r="M7" s="21"/>
      <c r="N7" s="21"/>
      <c r="O7" s="21"/>
      <c r="P7" s="21"/>
      <c r="Q7" s="21"/>
      <c r="R7" s="21"/>
      <c r="S7" s="21"/>
      <c r="T7" s="21"/>
      <c r="U7" s="21"/>
      <c r="V7" s="21"/>
      <c r="W7" s="21"/>
      <c r="X7" s="21"/>
      <c r="Y7" s="21"/>
      <c r="Z7" s="21"/>
    </row>
    <row r="8" ht="12.75" customHeight="1">
      <c r="A8" s="35" t="s">
        <v>96</v>
      </c>
      <c r="B8" s="36">
        <v>300.0</v>
      </c>
      <c r="C8" s="37" t="s">
        <v>891</v>
      </c>
      <c r="D8" s="38"/>
      <c r="E8" s="39">
        <v>300.0</v>
      </c>
      <c r="F8" s="40">
        <v>300.0</v>
      </c>
      <c r="G8" s="41" t="s">
        <v>96</v>
      </c>
      <c r="H8" s="42">
        <v>150.0</v>
      </c>
      <c r="I8" s="43" t="s">
        <v>892</v>
      </c>
      <c r="J8" s="41"/>
      <c r="K8" s="44">
        <v>150.0</v>
      </c>
      <c r="L8" s="45">
        <v>150.0</v>
      </c>
      <c r="M8" s="21"/>
      <c r="N8" s="21"/>
      <c r="O8" s="21"/>
      <c r="P8" s="21"/>
      <c r="Q8" s="21"/>
      <c r="R8" s="21"/>
      <c r="S8" s="21"/>
      <c r="T8" s="21"/>
      <c r="U8" s="21"/>
      <c r="V8" s="21"/>
      <c r="W8" s="21"/>
      <c r="X8" s="21"/>
      <c r="Y8" s="21"/>
      <c r="Z8" s="21"/>
    </row>
    <row r="9" ht="12.75" customHeight="1">
      <c r="A9" s="38" t="s">
        <v>97</v>
      </c>
      <c r="B9" s="36">
        <v>1200.0</v>
      </c>
      <c r="C9" s="37" t="s">
        <v>893</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1200.0</v>
      </c>
      <c r="F13" s="40">
        <v>1200.0</v>
      </c>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t="s">
        <v>340</v>
      </c>
      <c r="D17" s="38"/>
      <c r="E17" s="36">
        <v>0.0</v>
      </c>
      <c r="F17" s="46">
        <v>0.0</v>
      </c>
      <c r="G17" s="41" t="s">
        <v>108</v>
      </c>
      <c r="H17" s="42" t="s">
        <v>340</v>
      </c>
      <c r="I17" s="43">
        <v>2318.0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4400</v>
      </c>
      <c r="C20" s="57"/>
      <c r="D20" s="38"/>
      <c r="E20" s="57">
        <f t="shared" ref="E20:F20" si="1">SUM(E5:E18)</f>
        <v>3180</v>
      </c>
      <c r="F20" s="63">
        <f t="shared" si="1"/>
        <v>3180</v>
      </c>
      <c r="G20" s="41" t="s">
        <v>110</v>
      </c>
      <c r="H20" s="50">
        <f>SUM(H5:H18)</f>
        <v>2368</v>
      </c>
      <c r="I20" s="58"/>
      <c r="J20" s="41"/>
      <c r="K20" s="50">
        <f t="shared" ref="K20:L20" si="2">SUM(K5:K19)</f>
        <v>1520</v>
      </c>
      <c r="L20" s="64">
        <f t="shared" si="2"/>
        <v>1520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0.0</v>
      </c>
      <c r="C24" s="78" t="s">
        <v>340</v>
      </c>
      <c r="D24" s="76"/>
      <c r="E24" s="85">
        <v>0.0</v>
      </c>
      <c r="F24" s="86">
        <v>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200.0</v>
      </c>
      <c r="C25" s="78" t="s">
        <v>894</v>
      </c>
      <c r="D25" s="76"/>
      <c r="E25" s="77">
        <v>200.0</v>
      </c>
      <c r="F25" s="79">
        <v>200.0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300.0</v>
      </c>
      <c r="C26" s="78" t="s">
        <v>895</v>
      </c>
      <c r="D26" s="76"/>
      <c r="E26" s="77">
        <v>300.0</v>
      </c>
      <c r="F26" s="79">
        <v>300.0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250.0</v>
      </c>
      <c r="C27" s="78" t="s">
        <v>896</v>
      </c>
      <c r="D27" s="76"/>
      <c r="E27" s="87">
        <v>250.0</v>
      </c>
      <c r="F27" s="79">
        <v>250.0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100.0</v>
      </c>
      <c r="C28" s="78" t="s">
        <v>897</v>
      </c>
      <c r="D28" s="76"/>
      <c r="E28" s="87">
        <v>100.0</v>
      </c>
      <c r="F28" s="79">
        <v>100.0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t="s">
        <v>340</v>
      </c>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t="s">
        <v>340</v>
      </c>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t="s">
        <v>340</v>
      </c>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t="s">
        <v>340</v>
      </c>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v>850.0</v>
      </c>
      <c r="C35" s="78" t="s">
        <v>340</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1700</v>
      </c>
      <c r="C37" s="106"/>
      <c r="D37" s="76"/>
      <c r="E37" s="105">
        <f t="shared" ref="E37:F37" si="4">SUM(E24:E36)</f>
        <v>850</v>
      </c>
      <c r="F37" s="107">
        <f t="shared" si="4"/>
        <v>850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4700</v>
      </c>
      <c r="F64" s="169">
        <f t="shared" si="9"/>
        <v>4700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850</v>
      </c>
      <c r="F65" s="169">
        <f t="shared" si="10"/>
        <v>850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5550</v>
      </c>
      <c r="F66" s="169">
        <f t="shared" si="11"/>
        <v>5550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898</v>
      </c>
      <c r="B1" s="19" t="s">
        <v>899</v>
      </c>
      <c r="C1" s="19" t="s">
        <v>292</v>
      </c>
      <c r="D1" s="19" t="s">
        <v>900</v>
      </c>
      <c r="E1" s="19" t="s">
        <v>901</v>
      </c>
      <c r="F1" s="19" t="s">
        <v>69</v>
      </c>
      <c r="G1" s="20" t="s">
        <v>902</v>
      </c>
      <c r="H1" s="21"/>
      <c r="I1" s="21"/>
      <c r="J1" s="21"/>
      <c r="K1" s="22" t="s">
        <v>903</v>
      </c>
      <c r="L1" s="23"/>
      <c r="M1" s="21"/>
      <c r="N1" s="24"/>
      <c r="O1" s="21"/>
      <c r="P1" s="21"/>
      <c r="Q1" s="21"/>
      <c r="R1" s="21"/>
      <c r="S1" s="21"/>
      <c r="T1" s="21"/>
      <c r="U1" s="21"/>
      <c r="V1" s="21"/>
      <c r="W1" s="21"/>
      <c r="X1" s="21"/>
      <c r="Y1" s="21"/>
      <c r="Z1" s="21"/>
    </row>
    <row r="2" ht="12.75" customHeight="1">
      <c r="A2" s="25" t="s">
        <v>904</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905</v>
      </c>
      <c r="B3" s="31" t="s">
        <v>882</v>
      </c>
      <c r="C3" s="31" t="s">
        <v>367</v>
      </c>
      <c r="D3" s="31" t="s">
        <v>906</v>
      </c>
      <c r="E3" s="30" t="s">
        <v>907</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33" t="s">
        <v>908</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600.0</v>
      </c>
      <c r="C5" s="37" t="s">
        <v>909</v>
      </c>
      <c r="D5" s="38"/>
      <c r="E5" s="39">
        <v>570.0</v>
      </c>
      <c r="F5" s="40">
        <v>570.0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300.0</v>
      </c>
      <c r="C6" s="37" t="s">
        <v>910</v>
      </c>
      <c r="D6" s="38"/>
      <c r="E6" s="39">
        <v>240.0</v>
      </c>
      <c r="F6" s="40">
        <v>240.0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3000.0</v>
      </c>
      <c r="C7" s="37" t="s">
        <v>911</v>
      </c>
      <c r="D7" s="38"/>
      <c r="E7" s="39">
        <v>1280.0</v>
      </c>
      <c r="F7" s="40">
        <v>1280.0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600.0</v>
      </c>
      <c r="C8" s="37" t="s">
        <v>912</v>
      </c>
      <c r="D8" s="38"/>
      <c r="E8" s="39">
        <v>360.0</v>
      </c>
      <c r="F8" s="40">
        <v>360.0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4700.0</v>
      </c>
      <c r="C9" s="37" t="s">
        <v>913</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9">
        <v>2000.0</v>
      </c>
      <c r="F10" s="40">
        <v>2000.0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9">
        <v>1700.0</v>
      </c>
      <c r="F14" s="40">
        <v>1700.0</v>
      </c>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198"/>
      <c r="D15" s="38"/>
      <c r="E15" s="39">
        <v>190.0</v>
      </c>
      <c r="F15" s="40">
        <v>190.0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9200</v>
      </c>
      <c r="C20" s="57"/>
      <c r="D20" s="38"/>
      <c r="E20" s="57">
        <f>SUM(E4:E18)</f>
        <v>6340</v>
      </c>
      <c r="F20" s="63">
        <f>SUM(F5,F6,F7,F8,F10,F11,F15,F17,F14, F13,F18)</f>
        <v>6340</v>
      </c>
      <c r="G20" s="41" t="s">
        <v>110</v>
      </c>
      <c r="H20" s="50">
        <f>SUM(H5:H18)</f>
        <v>0</v>
      </c>
      <c r="I20" s="58"/>
      <c r="J20" s="41"/>
      <c r="K20" s="50">
        <f t="shared" ref="K20:L20" si="1">SUM(K5:K19)</f>
        <v>0</v>
      </c>
      <c r="L20" s="64">
        <f t="shared" si="1"/>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v>5.0</v>
      </c>
      <c r="I21" s="66"/>
      <c r="J21" s="28" t="s">
        <v>914</v>
      </c>
      <c r="K21" s="28" t="s">
        <v>114</v>
      </c>
      <c r="L21" s="69" t="s">
        <v>915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916</v>
      </c>
      <c r="I22" s="73"/>
      <c r="J22" s="30"/>
      <c r="K22" s="30" t="s">
        <v>917</v>
      </c>
      <c r="L22" s="34" t="s">
        <v>918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600.0</v>
      </c>
      <c r="C24" s="78" t="s">
        <v>919</v>
      </c>
      <c r="D24" s="76"/>
      <c r="E24" s="77">
        <v>600.0</v>
      </c>
      <c r="F24" s="79">
        <v>600.0</v>
      </c>
      <c r="G24" s="80" t="s">
        <v>121</v>
      </c>
      <c r="H24" s="81" t="s">
        <v>920</v>
      </c>
      <c r="I24" s="82">
        <v>100.0</v>
      </c>
      <c r="J24" s="83"/>
      <c r="K24" s="181">
        <v>100.0</v>
      </c>
      <c r="L24" s="182">
        <v>100.0</v>
      </c>
      <c r="M24" s="21"/>
      <c r="N24" s="21"/>
      <c r="O24" s="21"/>
      <c r="P24" s="21"/>
      <c r="Q24" s="21"/>
      <c r="R24" s="21"/>
      <c r="S24" s="21"/>
      <c r="T24" s="21"/>
      <c r="U24" s="21"/>
      <c r="V24" s="21"/>
      <c r="W24" s="21"/>
      <c r="X24" s="21"/>
      <c r="Y24" s="21"/>
      <c r="Z24" s="21"/>
    </row>
    <row r="25" ht="12.75" customHeight="1">
      <c r="A25" s="76" t="s">
        <v>122</v>
      </c>
      <c r="B25" s="77">
        <v>0.0</v>
      </c>
      <c r="C25" s="78"/>
      <c r="D25" s="76"/>
      <c r="E25" s="85">
        <v>0.0</v>
      </c>
      <c r="F25" s="86">
        <v>0.0</v>
      </c>
      <c r="G25" s="80" t="s">
        <v>123</v>
      </c>
      <c r="H25" s="81" t="s">
        <v>921</v>
      </c>
      <c r="I25" s="82">
        <v>2000.0</v>
      </c>
      <c r="J25" s="83"/>
      <c r="K25" s="181">
        <v>210.0</v>
      </c>
      <c r="L25" s="182">
        <v>210.0</v>
      </c>
      <c r="M25" s="21"/>
      <c r="N25" s="21"/>
      <c r="O25" s="21"/>
      <c r="P25" s="21"/>
      <c r="Q25" s="21"/>
      <c r="R25" s="21"/>
      <c r="S25" s="21"/>
      <c r="T25" s="21"/>
      <c r="U25" s="21"/>
      <c r="V25" s="21"/>
      <c r="W25" s="21"/>
      <c r="X25" s="21"/>
      <c r="Y25" s="21"/>
      <c r="Z25" s="21"/>
    </row>
    <row r="26" ht="12.75" customHeight="1">
      <c r="A26" s="76" t="s">
        <v>124</v>
      </c>
      <c r="B26" s="77">
        <v>300.0</v>
      </c>
      <c r="C26" s="78" t="s">
        <v>922</v>
      </c>
      <c r="D26" s="76"/>
      <c r="E26" s="77">
        <v>300.0</v>
      </c>
      <c r="F26" s="79">
        <v>300.0</v>
      </c>
      <c r="G26" s="80" t="s">
        <v>125</v>
      </c>
      <c r="H26" s="81" t="s">
        <v>923</v>
      </c>
      <c r="I26" s="82">
        <v>500.0</v>
      </c>
      <c r="J26" s="83"/>
      <c r="K26" s="181">
        <v>500.0</v>
      </c>
      <c r="L26" s="182">
        <v>500.0</v>
      </c>
      <c r="M26" s="21"/>
      <c r="N26" s="21"/>
      <c r="O26" s="21"/>
      <c r="P26" s="21"/>
      <c r="Q26" s="21"/>
      <c r="R26" s="21"/>
      <c r="S26" s="21"/>
      <c r="T26" s="21"/>
      <c r="U26" s="21"/>
      <c r="V26" s="21"/>
      <c r="W26" s="21"/>
      <c r="X26" s="21"/>
      <c r="Y26" s="21"/>
      <c r="Z26" s="21"/>
    </row>
    <row r="27" ht="12.75" customHeight="1">
      <c r="A27" s="76" t="s">
        <v>126</v>
      </c>
      <c r="B27" s="87">
        <v>3000.0</v>
      </c>
      <c r="C27" s="78" t="s">
        <v>924</v>
      </c>
      <c r="D27" s="76"/>
      <c r="E27" s="87">
        <v>460.0</v>
      </c>
      <c r="F27" s="79">
        <v>460.0</v>
      </c>
      <c r="G27" s="83" t="s">
        <v>128</v>
      </c>
      <c r="H27" s="81" t="s">
        <v>925</v>
      </c>
      <c r="I27" s="82">
        <v>1500.0</v>
      </c>
      <c r="J27" s="83"/>
      <c r="K27" s="181">
        <v>590.0</v>
      </c>
      <c r="L27" s="182">
        <v>590.0</v>
      </c>
      <c r="M27" s="21"/>
      <c r="N27" s="21"/>
      <c r="O27" s="21"/>
      <c r="P27" s="21"/>
      <c r="Q27" s="21"/>
      <c r="R27" s="21"/>
      <c r="S27" s="21"/>
      <c r="T27" s="21"/>
      <c r="U27" s="21"/>
      <c r="V27" s="21"/>
      <c r="W27" s="21"/>
      <c r="X27" s="21"/>
      <c r="Y27" s="21"/>
      <c r="Z27" s="21"/>
    </row>
    <row r="28" ht="12.75" customHeight="1">
      <c r="A28" s="76" t="s">
        <v>129</v>
      </c>
      <c r="B28" s="88">
        <v>0.0</v>
      </c>
      <c r="C28" s="78"/>
      <c r="D28" s="76"/>
      <c r="E28" s="88">
        <v>0.0</v>
      </c>
      <c r="F28" s="86">
        <v>0.0</v>
      </c>
      <c r="G28" s="80" t="s">
        <v>130</v>
      </c>
      <c r="H28" s="89" t="s">
        <v>316</v>
      </c>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99</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v>4600.0</v>
      </c>
      <c r="J32" s="83"/>
      <c r="K32" s="81">
        <v>0.0</v>
      </c>
      <c r="L32" s="84">
        <v>0.0</v>
      </c>
      <c r="M32" s="21"/>
      <c r="N32" s="21"/>
      <c r="O32" s="21"/>
      <c r="P32" s="21"/>
      <c r="Q32" s="21"/>
      <c r="R32" s="21"/>
      <c r="S32" s="21"/>
      <c r="T32" s="21"/>
      <c r="U32" s="21"/>
      <c r="V32" s="21"/>
      <c r="W32" s="21"/>
      <c r="X32" s="21"/>
      <c r="Y32" s="21"/>
      <c r="Z32" s="21"/>
    </row>
    <row r="33" ht="12.75" customHeight="1">
      <c r="A33" s="76" t="s">
        <v>138</v>
      </c>
      <c r="B33" s="85">
        <v>4500.0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1400</v>
      </c>
      <c r="L34" s="103">
        <f t="shared" si="2"/>
        <v>1400</v>
      </c>
      <c r="M34" s="21"/>
      <c r="N34" s="21"/>
      <c r="O34" s="21"/>
      <c r="P34" s="21"/>
      <c r="Q34" s="21"/>
      <c r="R34" s="21"/>
      <c r="S34" s="21"/>
      <c r="T34" s="21"/>
      <c r="U34" s="21"/>
      <c r="V34" s="21"/>
      <c r="W34" s="21"/>
      <c r="X34" s="21"/>
      <c r="Y34" s="21"/>
      <c r="Z34" s="21"/>
    </row>
    <row r="35" ht="12.75" customHeight="1">
      <c r="A35" s="76" t="s">
        <v>108</v>
      </c>
      <c r="B35" s="85">
        <v>8400.0</v>
      </c>
      <c r="C35" s="78" t="s">
        <v>926</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16800</v>
      </c>
      <c r="C37" s="106"/>
      <c r="D37" s="76"/>
      <c r="E37" s="105">
        <f t="shared" ref="E37:F37" si="3">SUM(E24:E36)</f>
        <v>1360</v>
      </c>
      <c r="F37" s="107">
        <f t="shared" si="3"/>
        <v>1360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7740</v>
      </c>
      <c r="F64" s="169">
        <f t="shared" si="8"/>
        <v>7740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1360</v>
      </c>
      <c r="F65" s="169">
        <f t="shared" si="9"/>
        <v>1360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9100</v>
      </c>
      <c r="F66" s="169">
        <f t="shared" si="10"/>
        <v>9100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927</v>
      </c>
      <c r="B1" s="19" t="s">
        <v>928</v>
      </c>
      <c r="C1" s="19" t="s">
        <v>191</v>
      </c>
      <c r="D1" s="19" t="s">
        <v>929</v>
      </c>
      <c r="E1" s="19" t="s">
        <v>226</v>
      </c>
      <c r="F1" s="19" t="s">
        <v>227</v>
      </c>
      <c r="G1" s="20" t="s">
        <v>930</v>
      </c>
      <c r="H1" s="21"/>
      <c r="I1" s="21"/>
      <c r="J1" s="21"/>
      <c r="K1" s="22" t="s">
        <v>931</v>
      </c>
      <c r="L1" s="23"/>
      <c r="M1" s="21"/>
      <c r="N1" s="24"/>
      <c r="O1" s="21"/>
      <c r="P1" s="21"/>
      <c r="Q1" s="21"/>
      <c r="R1" s="21"/>
      <c r="S1" s="21"/>
      <c r="T1" s="21"/>
      <c r="U1" s="21"/>
      <c r="V1" s="21"/>
      <c r="W1" s="21"/>
      <c r="X1" s="21"/>
      <c r="Y1" s="21"/>
      <c r="Z1" s="21"/>
    </row>
    <row r="2" ht="12.75" customHeight="1">
      <c r="A2" s="25" t="s">
        <v>932</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933</v>
      </c>
      <c r="B3" s="31" t="s">
        <v>934</v>
      </c>
      <c r="C3" s="31" t="s">
        <v>200</v>
      </c>
      <c r="D3" s="31" t="s">
        <v>935</v>
      </c>
      <c r="E3" s="30" t="s">
        <v>936</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1525.0</v>
      </c>
      <c r="C5" s="37" t="s">
        <v>937</v>
      </c>
      <c r="D5" s="38"/>
      <c r="E5" s="39">
        <v>730.0</v>
      </c>
      <c r="F5" s="40">
        <v>730.0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0.0</v>
      </c>
      <c r="C6" s="37" t="s">
        <v>938</v>
      </c>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697.0</v>
      </c>
      <c r="C7" s="37" t="s">
        <v>939</v>
      </c>
      <c r="D7" s="38"/>
      <c r="E7" s="39">
        <v>697.0</v>
      </c>
      <c r="F7" s="40">
        <v>697.0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375.0</v>
      </c>
      <c r="C8" s="37" t="s">
        <v>940</v>
      </c>
      <c r="D8" s="38"/>
      <c r="E8" s="39">
        <v>360.0</v>
      </c>
      <c r="F8" s="40">
        <v>360.0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3530.0</v>
      </c>
      <c r="C9" s="37" t="s">
        <v>941</v>
      </c>
      <c r="D9" s="38"/>
      <c r="E9" s="271">
        <v>0.0</v>
      </c>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9">
        <v>3530.0</v>
      </c>
      <c r="F10" s="40">
        <v>3530.0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t="s">
        <v>316</v>
      </c>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t="s">
        <v>789</v>
      </c>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6127</v>
      </c>
      <c r="C20" s="57"/>
      <c r="D20" s="38"/>
      <c r="E20" s="57">
        <f>sum(E5:E18)</f>
        <v>5317</v>
      </c>
      <c r="F20" s="63">
        <f>SUM(F5,F6,F7,F8,F10,F11,F15,F17,F18)</f>
        <v>5317</v>
      </c>
      <c r="G20" s="41" t="s">
        <v>110</v>
      </c>
      <c r="H20" s="50">
        <f>SUM(H5:H18)</f>
        <v>0</v>
      </c>
      <c r="I20" s="58"/>
      <c r="J20" s="41"/>
      <c r="K20" s="50">
        <f t="shared" ref="K20:L20" si="1">SUM(K5:K19)</f>
        <v>0</v>
      </c>
      <c r="L20" s="64">
        <f t="shared" si="1"/>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85"/>
      <c r="C24" s="78"/>
      <c r="D24" s="76"/>
      <c r="E24" s="85">
        <v>0.0</v>
      </c>
      <c r="F24" s="86">
        <v>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85"/>
      <c r="C25" s="78"/>
      <c r="D25" s="76"/>
      <c r="E25" s="85">
        <v>0.0</v>
      </c>
      <c r="F25" s="86">
        <v>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85"/>
      <c r="C26" s="78"/>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8"/>
      <c r="C27" s="78"/>
      <c r="D27" s="76"/>
      <c r="E27" s="88">
        <v>0.0</v>
      </c>
      <c r="F27" s="86">
        <v>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0</v>
      </c>
      <c r="C37" s="106"/>
      <c r="D37" s="76"/>
      <c r="E37" s="105">
        <f t="shared" ref="E37:F37" si="3">SUM(E24:E36)</f>
        <v>0</v>
      </c>
      <c r="F37" s="107">
        <f t="shared" si="3"/>
        <v>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5317</v>
      </c>
      <c r="F64" s="169">
        <f t="shared" si="8"/>
        <v>5317</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0</v>
      </c>
      <c r="F65" s="169">
        <f t="shared" si="9"/>
        <v>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5317</v>
      </c>
      <c r="F66" s="169">
        <f t="shared" si="10"/>
        <v>5317</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942</v>
      </c>
      <c r="B1" s="19" t="s">
        <v>943</v>
      </c>
      <c r="C1" s="19" t="s">
        <v>292</v>
      </c>
      <c r="D1" s="19" t="s">
        <v>944</v>
      </c>
      <c r="E1" s="19" t="s">
        <v>193</v>
      </c>
      <c r="F1" s="19" t="s">
        <v>69</v>
      </c>
      <c r="G1" s="20" t="s">
        <v>945</v>
      </c>
      <c r="H1" s="21"/>
      <c r="I1" s="21"/>
      <c r="J1" s="21"/>
      <c r="K1" s="22" t="s">
        <v>946</v>
      </c>
      <c r="L1" s="23"/>
      <c r="M1" s="21"/>
      <c r="N1" s="24"/>
      <c r="O1" s="21"/>
      <c r="P1" s="21"/>
      <c r="Q1" s="21"/>
      <c r="R1" s="21"/>
      <c r="S1" s="21"/>
      <c r="T1" s="21"/>
      <c r="U1" s="21"/>
      <c r="V1" s="21"/>
      <c r="W1" s="21"/>
      <c r="X1" s="21"/>
      <c r="Y1" s="21"/>
      <c r="Z1" s="21"/>
    </row>
    <row r="2" ht="12.75" customHeight="1">
      <c r="A2" s="25" t="s">
        <v>947</v>
      </c>
      <c r="B2" s="26"/>
      <c r="C2" s="26"/>
      <c r="D2" s="26"/>
      <c r="E2" s="27"/>
      <c r="F2" s="27"/>
      <c r="G2" s="26" t="s">
        <v>948</v>
      </c>
      <c r="H2" s="28"/>
      <c r="I2" s="28"/>
      <c r="J2" s="28"/>
      <c r="K2" s="27"/>
      <c r="L2" s="29"/>
      <c r="M2" s="21"/>
      <c r="N2" s="21"/>
      <c r="O2" s="21"/>
      <c r="P2" s="21"/>
      <c r="Q2" s="21"/>
      <c r="R2" s="21"/>
      <c r="S2" s="21"/>
      <c r="T2" s="21"/>
      <c r="U2" s="21"/>
      <c r="V2" s="21"/>
      <c r="W2" s="21"/>
      <c r="X2" s="21"/>
      <c r="Y2" s="21"/>
      <c r="Z2" s="21"/>
    </row>
    <row r="3" ht="12.75" customHeight="1">
      <c r="A3" s="30" t="s">
        <v>949</v>
      </c>
      <c r="B3" s="31" t="s">
        <v>950</v>
      </c>
      <c r="C3" s="31" t="s">
        <v>362</v>
      </c>
      <c r="D3" s="31" t="s">
        <v>951</v>
      </c>
      <c r="E3" s="30" t="s">
        <v>686</v>
      </c>
      <c r="F3" s="32"/>
      <c r="G3" s="30" t="s">
        <v>952</v>
      </c>
      <c r="H3" s="31" t="s">
        <v>953</v>
      </c>
      <c r="I3" s="31" t="s">
        <v>367</v>
      </c>
      <c r="J3" s="31" t="s">
        <v>951</v>
      </c>
      <c r="K3" s="30" t="s">
        <v>880</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1000.0</v>
      </c>
      <c r="C5" s="37" t="s">
        <v>954</v>
      </c>
      <c r="D5" s="38"/>
      <c r="E5" s="39">
        <v>730.0</v>
      </c>
      <c r="F5" s="40">
        <v>730.0</v>
      </c>
      <c r="G5" s="41" t="s">
        <v>89</v>
      </c>
      <c r="H5" s="42">
        <v>750.0</v>
      </c>
      <c r="I5" s="43" t="s">
        <v>955</v>
      </c>
      <c r="J5" s="41"/>
      <c r="K5" s="44">
        <v>570.0</v>
      </c>
      <c r="L5" s="45">
        <v>570.0</v>
      </c>
      <c r="M5" s="21"/>
      <c r="N5" s="21"/>
      <c r="O5" s="21"/>
      <c r="P5" s="21"/>
      <c r="Q5" s="21"/>
      <c r="R5" s="21"/>
      <c r="S5" s="21"/>
      <c r="T5" s="21"/>
      <c r="U5" s="21"/>
      <c r="V5" s="21"/>
      <c r="W5" s="21"/>
      <c r="X5" s="21"/>
      <c r="Y5" s="21"/>
      <c r="Z5" s="21"/>
    </row>
    <row r="6" ht="12.75" customHeight="1">
      <c r="A6" s="35" t="s">
        <v>92</v>
      </c>
      <c r="B6" s="36">
        <v>300.0</v>
      </c>
      <c r="C6" s="37" t="s">
        <v>956</v>
      </c>
      <c r="D6" s="38"/>
      <c r="E6" s="39">
        <v>300.0</v>
      </c>
      <c r="F6" s="40">
        <v>300.0</v>
      </c>
      <c r="G6" s="41" t="s">
        <v>92</v>
      </c>
      <c r="H6" s="42">
        <v>100.0</v>
      </c>
      <c r="I6" s="43" t="s">
        <v>957</v>
      </c>
      <c r="J6" s="41"/>
      <c r="K6" s="44">
        <v>100.0</v>
      </c>
      <c r="L6" s="45">
        <v>100.0</v>
      </c>
      <c r="M6" s="21"/>
      <c r="N6" s="21"/>
      <c r="O6" s="21"/>
      <c r="P6" s="21"/>
      <c r="Q6" s="21"/>
      <c r="R6" s="21"/>
      <c r="S6" s="21"/>
      <c r="T6" s="21"/>
      <c r="U6" s="21"/>
      <c r="V6" s="21"/>
      <c r="W6" s="21"/>
      <c r="X6" s="21"/>
      <c r="Y6" s="21"/>
      <c r="Z6" s="21"/>
    </row>
    <row r="7" ht="12.75" customHeight="1">
      <c r="A7" s="35" t="s">
        <v>93</v>
      </c>
      <c r="B7" s="36">
        <v>3000.0</v>
      </c>
      <c r="C7" s="37" t="s">
        <v>958</v>
      </c>
      <c r="D7" s="38"/>
      <c r="E7" s="39">
        <v>1640.0</v>
      </c>
      <c r="F7" s="40">
        <v>1640.0</v>
      </c>
      <c r="G7" s="41" t="s">
        <v>93</v>
      </c>
      <c r="H7" s="42">
        <v>2000.0</v>
      </c>
      <c r="I7" s="43" t="s">
        <v>959</v>
      </c>
      <c r="J7" s="41"/>
      <c r="K7" s="44">
        <v>1280.0</v>
      </c>
      <c r="L7" s="45">
        <v>1280.0</v>
      </c>
      <c r="M7" s="21"/>
      <c r="N7" s="21"/>
      <c r="O7" s="21"/>
      <c r="P7" s="21"/>
      <c r="Q7" s="21"/>
      <c r="R7" s="21"/>
      <c r="S7" s="21"/>
      <c r="T7" s="21"/>
      <c r="U7" s="21"/>
      <c r="V7" s="21"/>
      <c r="W7" s="21"/>
      <c r="X7" s="21"/>
      <c r="Y7" s="21"/>
      <c r="Z7" s="21"/>
    </row>
    <row r="8" ht="12.75" customHeight="1">
      <c r="A8" s="35" t="s">
        <v>96</v>
      </c>
      <c r="B8" s="36">
        <v>750.0</v>
      </c>
      <c r="C8" s="37" t="s">
        <v>960</v>
      </c>
      <c r="D8" s="38"/>
      <c r="E8" s="39">
        <v>450.0</v>
      </c>
      <c r="F8" s="40">
        <v>450.0</v>
      </c>
      <c r="G8" s="41" t="s">
        <v>96</v>
      </c>
      <c r="H8" s="42">
        <v>500.0</v>
      </c>
      <c r="I8" s="43" t="s">
        <v>961</v>
      </c>
      <c r="J8" s="41"/>
      <c r="K8" s="44">
        <v>360.0</v>
      </c>
      <c r="L8" s="45">
        <v>360.0</v>
      </c>
      <c r="M8" s="21"/>
      <c r="N8" s="21"/>
      <c r="O8" s="21"/>
      <c r="P8" s="21"/>
      <c r="Q8" s="21"/>
      <c r="R8" s="21"/>
      <c r="S8" s="21"/>
      <c r="T8" s="21"/>
      <c r="U8" s="21"/>
      <c r="V8" s="21"/>
      <c r="W8" s="21"/>
      <c r="X8" s="21"/>
      <c r="Y8" s="21"/>
      <c r="Z8" s="21"/>
    </row>
    <row r="9" ht="12.75" customHeight="1">
      <c r="A9" s="38" t="s">
        <v>97</v>
      </c>
      <c r="B9" s="36">
        <v>9000.0</v>
      </c>
      <c r="C9" s="37" t="s">
        <v>962</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9">
        <v>6330.0</v>
      </c>
      <c r="F11" s="40">
        <v>6330.0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t="s">
        <v>218</v>
      </c>
      <c r="I12" s="185">
        <v>2000.0</v>
      </c>
      <c r="J12" s="41"/>
      <c r="K12" s="44">
        <v>2000.0</v>
      </c>
      <c r="L12" s="45">
        <v>2000.0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v>5350.0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14050</v>
      </c>
      <c r="C20" s="57"/>
      <c r="D20" s="38"/>
      <c r="E20" s="57">
        <f t="shared" ref="E20:F20" si="1">SUM(E5:E18)</f>
        <v>9450</v>
      </c>
      <c r="F20" s="63">
        <f t="shared" si="1"/>
        <v>9450</v>
      </c>
      <c r="G20" s="41" t="s">
        <v>110</v>
      </c>
      <c r="H20" s="50">
        <f>SUM(H5:H18)</f>
        <v>3350</v>
      </c>
      <c r="I20" s="58"/>
      <c r="J20" s="41"/>
      <c r="K20" s="50">
        <f t="shared" ref="K20:L20" si="2">SUM(K5:K19)</f>
        <v>4310</v>
      </c>
      <c r="L20" s="64">
        <f t="shared" si="2"/>
        <v>4310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2000.0</v>
      </c>
      <c r="C24" s="78" t="s">
        <v>963</v>
      </c>
      <c r="D24" s="76"/>
      <c r="E24" s="77">
        <v>1800.0</v>
      </c>
      <c r="F24" s="79">
        <v>1800.0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300.0</v>
      </c>
      <c r="C25" s="78" t="s">
        <v>964</v>
      </c>
      <c r="D25" s="76"/>
      <c r="E25" s="77">
        <v>200.0</v>
      </c>
      <c r="F25" s="79">
        <v>200.0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85">
        <v>500.0</v>
      </c>
      <c r="C26" s="78" t="s">
        <v>965</v>
      </c>
      <c r="D26" s="76"/>
      <c r="E26" s="77">
        <v>400.0</v>
      </c>
      <c r="F26" s="79">
        <v>400.0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8">
        <v>500.0</v>
      </c>
      <c r="C27" s="78" t="s">
        <v>966</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500.0</v>
      </c>
      <c r="C28" s="78" t="s">
        <v>967</v>
      </c>
      <c r="D28" s="76"/>
      <c r="E28" s="87">
        <v>300.0</v>
      </c>
      <c r="F28" s="79">
        <v>300.0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77">
        <v>200.0</v>
      </c>
      <c r="C30" s="78" t="s">
        <v>968</v>
      </c>
      <c r="D30" s="76"/>
      <c r="E30" s="77">
        <v>150.0</v>
      </c>
      <c r="F30" s="79">
        <v>150.0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150.0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v>4150.0</v>
      </c>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8300</v>
      </c>
      <c r="C37" s="106"/>
      <c r="D37" s="76"/>
      <c r="E37" s="105">
        <f t="shared" ref="E37:F37" si="4">SUM(E24:E36)</f>
        <v>3310</v>
      </c>
      <c r="F37" s="107">
        <f t="shared" si="4"/>
        <v>3310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57" t="s">
        <v>969</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13760</v>
      </c>
      <c r="F64" s="169">
        <f t="shared" si="9"/>
        <v>13760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3310</v>
      </c>
      <c r="F65" s="169">
        <f t="shared" si="10"/>
        <v>3310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17070</v>
      </c>
      <c r="F66" s="169">
        <f t="shared" si="11"/>
        <v>17070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352</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970</v>
      </c>
      <c r="B1" s="19" t="s">
        <v>971</v>
      </c>
      <c r="C1" s="19" t="s">
        <v>292</v>
      </c>
      <c r="D1" s="19" t="s">
        <v>972</v>
      </c>
      <c r="E1" s="19" t="s">
        <v>226</v>
      </c>
      <c r="F1" s="19" t="s">
        <v>227</v>
      </c>
      <c r="G1" s="20" t="s">
        <v>973</v>
      </c>
      <c r="H1" s="21"/>
      <c r="I1" s="21"/>
      <c r="J1" s="21"/>
      <c r="K1" s="22" t="s">
        <v>974</v>
      </c>
      <c r="L1" s="23"/>
      <c r="M1" s="21"/>
      <c r="N1" s="24"/>
      <c r="O1" s="21"/>
      <c r="P1" s="21"/>
      <c r="Q1" s="21"/>
      <c r="R1" s="21"/>
      <c r="S1" s="21"/>
      <c r="T1" s="21"/>
      <c r="U1" s="21"/>
      <c r="V1" s="21"/>
      <c r="W1" s="21"/>
      <c r="X1" s="21"/>
      <c r="Y1" s="21"/>
      <c r="Z1" s="21"/>
    </row>
    <row r="2" ht="12.75" customHeight="1">
      <c r="A2" s="25" t="s">
        <v>975</v>
      </c>
      <c r="B2" s="26"/>
      <c r="C2" s="26"/>
      <c r="D2" s="26"/>
      <c r="E2" s="27"/>
      <c r="F2" s="27"/>
      <c r="G2" s="26" t="s">
        <v>976</v>
      </c>
      <c r="H2" s="28"/>
      <c r="I2" s="28"/>
      <c r="J2" s="28"/>
      <c r="K2" s="27"/>
      <c r="L2" s="29"/>
      <c r="M2" s="21"/>
      <c r="N2" s="21"/>
      <c r="O2" s="21"/>
      <c r="P2" s="21"/>
      <c r="Q2" s="21"/>
      <c r="R2" s="21"/>
      <c r="S2" s="21"/>
      <c r="T2" s="21"/>
      <c r="U2" s="21"/>
      <c r="V2" s="21"/>
      <c r="W2" s="21"/>
      <c r="X2" s="21"/>
      <c r="Y2" s="21"/>
      <c r="Z2" s="21"/>
    </row>
    <row r="3" ht="12.75" customHeight="1">
      <c r="A3" s="30" t="s">
        <v>977</v>
      </c>
      <c r="B3" s="31" t="s">
        <v>882</v>
      </c>
      <c r="C3" s="31" t="s">
        <v>334</v>
      </c>
      <c r="D3" s="31" t="s">
        <v>978</v>
      </c>
      <c r="E3" s="30" t="s">
        <v>78</v>
      </c>
      <c r="F3" s="32"/>
      <c r="G3" s="30" t="s">
        <v>979</v>
      </c>
      <c r="H3" s="31" t="s">
        <v>980</v>
      </c>
      <c r="I3" s="31" t="s">
        <v>334</v>
      </c>
      <c r="J3" s="31" t="s">
        <v>981</v>
      </c>
      <c r="K3" s="30" t="s">
        <v>78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400.0</v>
      </c>
      <c r="C5" s="37" t="s">
        <v>982</v>
      </c>
      <c r="D5" s="38"/>
      <c r="E5" s="39">
        <v>400.0</v>
      </c>
      <c r="F5" s="40">
        <v>400.0</v>
      </c>
      <c r="G5" s="41" t="s">
        <v>89</v>
      </c>
      <c r="H5" s="42">
        <v>400.0</v>
      </c>
      <c r="I5" s="43" t="s">
        <v>983</v>
      </c>
      <c r="J5" s="41"/>
      <c r="K5" s="44">
        <v>400.0</v>
      </c>
      <c r="L5" s="45">
        <v>400.0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700.0</v>
      </c>
      <c r="C7" s="37" t="s">
        <v>984</v>
      </c>
      <c r="D7" s="38"/>
      <c r="E7" s="39">
        <v>700.0</v>
      </c>
      <c r="F7" s="40">
        <v>700.0</v>
      </c>
      <c r="G7" s="41" t="s">
        <v>93</v>
      </c>
      <c r="H7" s="42">
        <v>300.0</v>
      </c>
      <c r="I7" s="43" t="s">
        <v>985</v>
      </c>
      <c r="J7" s="41"/>
      <c r="K7" s="44">
        <v>300.0</v>
      </c>
      <c r="L7" s="45">
        <v>300.0</v>
      </c>
      <c r="M7" s="21"/>
      <c r="N7" s="21"/>
      <c r="O7" s="21"/>
      <c r="P7" s="21"/>
      <c r="Q7" s="21"/>
      <c r="R7" s="21"/>
      <c r="S7" s="21"/>
      <c r="T7" s="21"/>
      <c r="U7" s="21"/>
      <c r="V7" s="21"/>
      <c r="W7" s="21"/>
      <c r="X7" s="21"/>
      <c r="Y7" s="21"/>
      <c r="Z7" s="21"/>
    </row>
    <row r="8" ht="12.75" customHeight="1">
      <c r="A8" s="35" t="s">
        <v>96</v>
      </c>
      <c r="B8" s="36">
        <v>350.0</v>
      </c>
      <c r="C8" s="37" t="s">
        <v>986</v>
      </c>
      <c r="D8" s="38"/>
      <c r="E8" s="39">
        <v>260.0</v>
      </c>
      <c r="F8" s="40">
        <v>260.0</v>
      </c>
      <c r="G8" s="41" t="s">
        <v>96</v>
      </c>
      <c r="H8" s="42">
        <v>300.0</v>
      </c>
      <c r="I8" s="43" t="s">
        <v>987</v>
      </c>
      <c r="J8" s="41"/>
      <c r="K8" s="44">
        <v>260.0</v>
      </c>
      <c r="L8" s="45">
        <v>260.0</v>
      </c>
      <c r="M8" s="21"/>
      <c r="N8" s="21"/>
      <c r="O8" s="21"/>
      <c r="P8" s="21"/>
      <c r="Q8" s="21"/>
      <c r="R8" s="21"/>
      <c r="S8" s="21"/>
      <c r="T8" s="21"/>
      <c r="U8" s="21"/>
      <c r="V8" s="21"/>
      <c r="W8" s="21"/>
      <c r="X8" s="21"/>
      <c r="Y8" s="21"/>
      <c r="Z8" s="21"/>
    </row>
    <row r="9" ht="12.75" customHeight="1">
      <c r="A9" s="38" t="s">
        <v>97</v>
      </c>
      <c r="B9" s="36">
        <v>550.0</v>
      </c>
      <c r="C9" s="37" t="s">
        <v>988</v>
      </c>
      <c r="D9" s="38"/>
      <c r="E9" s="48"/>
      <c r="F9" s="49"/>
      <c r="G9" s="41" t="s">
        <v>97</v>
      </c>
      <c r="H9" s="199">
        <v>500.0</v>
      </c>
      <c r="I9" s="51" t="s">
        <v>99</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t="s">
        <v>217</v>
      </c>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9">
        <v>550.0</v>
      </c>
      <c r="F13" s="40">
        <v>550.0</v>
      </c>
      <c r="G13" s="55" t="s">
        <v>104</v>
      </c>
      <c r="H13" s="42"/>
      <c r="I13" s="43"/>
      <c r="J13" s="41"/>
      <c r="K13" s="44">
        <v>500.0</v>
      </c>
      <c r="L13" s="45">
        <v>500.0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v>1500.0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2000</v>
      </c>
      <c r="C20" s="57"/>
      <c r="D20" s="38"/>
      <c r="E20" s="57">
        <f t="shared" ref="E20:F20" si="1">SUM(E5:E18)</f>
        <v>1910</v>
      </c>
      <c r="F20" s="63">
        <f t="shared" si="1"/>
        <v>1910</v>
      </c>
      <c r="G20" s="41" t="s">
        <v>110</v>
      </c>
      <c r="H20" s="50">
        <f>SUM(H5:H18)</f>
        <v>1500</v>
      </c>
      <c r="I20" s="58"/>
      <c r="J20" s="41"/>
      <c r="K20" s="50">
        <f t="shared" ref="K20:L20" si="2">SUM(K5:K19)</f>
        <v>1460</v>
      </c>
      <c r="L20" s="64">
        <f t="shared" si="2"/>
        <v>1460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85">
        <v>0.0</v>
      </c>
      <c r="C24" s="78"/>
      <c r="D24" s="76"/>
      <c r="E24" s="85">
        <v>0.0</v>
      </c>
      <c r="F24" s="86">
        <v>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85">
        <v>0.0</v>
      </c>
      <c r="C25" s="78"/>
      <c r="D25" s="76"/>
      <c r="E25" s="85">
        <v>0.0</v>
      </c>
      <c r="F25" s="86">
        <v>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0.0</v>
      </c>
      <c r="C26" s="78"/>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500.0</v>
      </c>
      <c r="C27" s="78" t="s">
        <v>989</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v>0.0</v>
      </c>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500</v>
      </c>
      <c r="C37" s="106"/>
      <c r="D37" s="76"/>
      <c r="E37" s="105">
        <f t="shared" ref="E37:F37" si="4">SUM(E24:E36)</f>
        <v>460</v>
      </c>
      <c r="F37" s="107">
        <f t="shared" si="4"/>
        <v>460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57" t="s">
        <v>990</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3370</v>
      </c>
      <c r="F64" s="169">
        <f t="shared" si="9"/>
        <v>3370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460</v>
      </c>
      <c r="F65" s="169">
        <f t="shared" si="10"/>
        <v>460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3830</v>
      </c>
      <c r="F66" s="169">
        <f t="shared" si="11"/>
        <v>3830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991</v>
      </c>
      <c r="B1" s="19" t="s">
        <v>992</v>
      </c>
      <c r="C1" s="19" t="s">
        <v>66</v>
      </c>
      <c r="D1" s="19" t="s">
        <v>993</v>
      </c>
      <c r="E1" s="19" t="s">
        <v>108</v>
      </c>
      <c r="F1" s="19" t="s">
        <v>227</v>
      </c>
      <c r="G1" s="20" t="s">
        <v>994</v>
      </c>
      <c r="H1" s="21"/>
      <c r="I1" s="21"/>
      <c r="J1" s="21"/>
      <c r="K1" s="22" t="s">
        <v>995</v>
      </c>
      <c r="L1" s="23"/>
      <c r="M1" s="21"/>
      <c r="N1" s="24"/>
      <c r="O1" s="21"/>
      <c r="P1" s="21"/>
      <c r="Q1" s="21"/>
      <c r="R1" s="21"/>
      <c r="S1" s="21"/>
      <c r="T1" s="21"/>
      <c r="U1" s="21"/>
      <c r="V1" s="21"/>
      <c r="W1" s="21"/>
      <c r="X1" s="21"/>
      <c r="Y1" s="21"/>
      <c r="Z1" s="21"/>
    </row>
    <row r="2" ht="12.75" customHeight="1">
      <c r="A2" s="25" t="s">
        <v>996</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997</v>
      </c>
      <c r="B3" s="31" t="s">
        <v>998</v>
      </c>
      <c r="C3" s="31" t="s">
        <v>76</v>
      </c>
      <c r="D3" s="31" t="s">
        <v>999</v>
      </c>
      <c r="E3" s="30" t="s">
        <v>78</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0.0</v>
      </c>
      <c r="C5" s="37" t="s">
        <v>103</v>
      </c>
      <c r="D5" s="38"/>
      <c r="E5" s="36">
        <v>0.0</v>
      </c>
      <c r="F5" s="46">
        <v>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0.0</v>
      </c>
      <c r="C6" s="37" t="s">
        <v>103</v>
      </c>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150.0</v>
      </c>
      <c r="C7" s="37" t="s">
        <v>1000</v>
      </c>
      <c r="D7" s="38"/>
      <c r="E7" s="39">
        <v>150.0</v>
      </c>
      <c r="F7" s="40">
        <v>150.0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50.0</v>
      </c>
      <c r="C8" s="37" t="s">
        <v>1001</v>
      </c>
      <c r="D8" s="38"/>
      <c r="E8" s="39">
        <v>50.0</v>
      </c>
      <c r="F8" s="40">
        <v>50.0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1002</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200</v>
      </c>
      <c r="C20" s="57"/>
      <c r="D20" s="38"/>
      <c r="E20" s="57">
        <f t="shared" ref="E20:F20" si="1">SUM(E5,E6,E7,E8,E10,E11,E15,E17,E18)</f>
        <v>200</v>
      </c>
      <c r="F20" s="63">
        <f t="shared" si="1"/>
        <v>200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85"/>
      <c r="C24" s="78"/>
      <c r="D24" s="76"/>
      <c r="E24" s="85">
        <v>0.0</v>
      </c>
      <c r="F24" s="86">
        <v>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85"/>
      <c r="C25" s="78"/>
      <c r="D25" s="76"/>
      <c r="E25" s="85">
        <v>0.0</v>
      </c>
      <c r="F25" s="86">
        <v>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85"/>
      <c r="C26" s="78"/>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8"/>
      <c r="C27" s="78"/>
      <c r="D27" s="76"/>
      <c r="E27" s="88">
        <v>0.0</v>
      </c>
      <c r="F27" s="86">
        <v>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v>1.0</v>
      </c>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t="s">
        <v>52</v>
      </c>
      <c r="I36" s="70"/>
      <c r="J36" s="31" t="s">
        <v>1003</v>
      </c>
      <c r="K36" s="30"/>
      <c r="L36" s="72"/>
      <c r="M36" s="21"/>
      <c r="N36" s="21"/>
      <c r="O36" s="21"/>
      <c r="P36" s="21"/>
      <c r="Q36" s="21"/>
      <c r="R36" s="21"/>
      <c r="S36" s="21"/>
      <c r="T36" s="21"/>
      <c r="U36" s="21"/>
      <c r="V36" s="21"/>
      <c r="W36" s="21"/>
      <c r="X36" s="21"/>
      <c r="Y36" s="21"/>
      <c r="Z36" s="21"/>
    </row>
    <row r="37" ht="12.75" customHeight="1">
      <c r="A37" s="76" t="s">
        <v>110</v>
      </c>
      <c r="B37" s="105">
        <f>SUM(B24:B35)</f>
        <v>0</v>
      </c>
      <c r="C37" s="106"/>
      <c r="D37" s="76"/>
      <c r="E37" s="105">
        <f t="shared" ref="E37:F37" si="4">SUM(E24:E36)</f>
        <v>0</v>
      </c>
      <c r="F37" s="107">
        <f t="shared" si="4"/>
        <v>0</v>
      </c>
      <c r="G37" s="31" t="s">
        <v>116</v>
      </c>
      <c r="H37" s="31" t="s">
        <v>1004</v>
      </c>
      <c r="I37" s="70"/>
      <c r="J37" s="31"/>
      <c r="K37" s="30" t="s">
        <v>638</v>
      </c>
      <c r="L37" s="34" t="s">
        <v>1005</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20.0</v>
      </c>
      <c r="I39" s="111" t="s">
        <v>1006</v>
      </c>
      <c r="J39" s="112"/>
      <c r="K39" s="230">
        <v>20.0</v>
      </c>
      <c r="L39" s="231">
        <v>20.0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t="s">
        <v>1007</v>
      </c>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t="s">
        <v>1007</v>
      </c>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10.0</v>
      </c>
      <c r="I42" s="111" t="s">
        <v>1008</v>
      </c>
      <c r="J42" s="112"/>
      <c r="K42" s="230">
        <v>10.0</v>
      </c>
      <c r="L42" s="231">
        <v>10.0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t="s">
        <v>1007</v>
      </c>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t="s">
        <v>1007</v>
      </c>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30</v>
      </c>
      <c r="I45" s="114"/>
      <c r="J45" s="112"/>
      <c r="K45" s="126">
        <f t="shared" ref="K45:L45" si="5">SUM(K39,K40,K41,K42,K43,K44)</f>
        <v>30</v>
      </c>
      <c r="L45" s="127">
        <f t="shared" si="5"/>
        <v>30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230</v>
      </c>
      <c r="F64" s="169">
        <f t="shared" si="9"/>
        <v>230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0</v>
      </c>
      <c r="F65" s="169">
        <f t="shared" si="10"/>
        <v>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230</v>
      </c>
      <c r="F66" s="169">
        <f t="shared" si="11"/>
        <v>230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1009</v>
      </c>
      <c r="B1" s="19" t="s">
        <v>1010</v>
      </c>
      <c r="C1" s="19" t="s">
        <v>1011</v>
      </c>
      <c r="D1" s="19" t="s">
        <v>1012</v>
      </c>
      <c r="E1" s="19" t="s">
        <v>68</v>
      </c>
      <c r="F1" s="19" t="s">
        <v>69</v>
      </c>
      <c r="G1" s="20" t="s">
        <v>1013</v>
      </c>
      <c r="H1" s="21"/>
      <c r="I1" s="21"/>
      <c r="J1" s="21"/>
      <c r="K1" s="22" t="s">
        <v>1014</v>
      </c>
      <c r="L1" s="23"/>
      <c r="M1" s="21"/>
      <c r="N1" s="24"/>
      <c r="O1" s="21"/>
      <c r="P1" s="21"/>
      <c r="Q1" s="21"/>
      <c r="R1" s="21"/>
      <c r="S1" s="21"/>
      <c r="T1" s="21"/>
      <c r="U1" s="21"/>
      <c r="V1" s="21"/>
      <c r="W1" s="21"/>
      <c r="X1" s="21"/>
      <c r="Y1" s="21"/>
      <c r="Z1" s="21"/>
    </row>
    <row r="2" ht="12.75" customHeight="1">
      <c r="A2" s="25" t="s">
        <v>433</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591</v>
      </c>
      <c r="B3" s="31" t="s">
        <v>118</v>
      </c>
      <c r="C3" s="31" t="s">
        <v>117</v>
      </c>
      <c r="D3" s="31" t="s">
        <v>113</v>
      </c>
      <c r="E3" s="30" t="s">
        <v>268</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0.0</v>
      </c>
      <c r="C5" s="37"/>
      <c r="D5" s="38"/>
      <c r="E5" s="36">
        <v>0.0</v>
      </c>
      <c r="F5" s="46">
        <v>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0.0</v>
      </c>
      <c r="C7" s="37"/>
      <c r="D7" s="38"/>
      <c r="E7" s="36">
        <v>0.0</v>
      </c>
      <c r="F7" s="46">
        <v>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0</v>
      </c>
      <c r="C20" s="57"/>
      <c r="D20" s="38"/>
      <c r="E20" s="57">
        <f t="shared" ref="E20:F20" si="1">SUM(E5,E6,E7,E8,E10,E11,E15,E17,E18)</f>
        <v>0</v>
      </c>
      <c r="F20" s="63">
        <f t="shared" si="1"/>
        <v>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54</v>
      </c>
      <c r="I21" s="66"/>
      <c r="J21" s="28" t="s">
        <v>1015</v>
      </c>
      <c r="K21" s="28" t="s">
        <v>444</v>
      </c>
      <c r="L21" s="69" t="s">
        <v>1016</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1017</v>
      </c>
      <c r="I22" s="73"/>
      <c r="J22" s="30"/>
      <c r="K22" s="30" t="s">
        <v>1018</v>
      </c>
      <c r="L22" s="34" t="s">
        <v>1019</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0.0</v>
      </c>
      <c r="C24" s="78"/>
      <c r="D24" s="76"/>
      <c r="E24" s="85">
        <v>0.0</v>
      </c>
      <c r="F24" s="86">
        <v>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500.0</v>
      </c>
      <c r="C25" s="78" t="s">
        <v>1020</v>
      </c>
      <c r="D25" s="76"/>
      <c r="E25" s="77">
        <v>200.0</v>
      </c>
      <c r="F25" s="79">
        <v>200.0</v>
      </c>
      <c r="G25" s="80" t="s">
        <v>123</v>
      </c>
      <c r="H25" s="81">
        <v>200.0</v>
      </c>
      <c r="I25" s="82" t="s">
        <v>1021</v>
      </c>
      <c r="J25" s="83"/>
      <c r="K25" s="181">
        <v>200.0</v>
      </c>
      <c r="L25" s="182">
        <v>200.0</v>
      </c>
      <c r="M25" s="21"/>
      <c r="N25" s="21"/>
      <c r="O25" s="21"/>
      <c r="P25" s="21"/>
      <c r="Q25" s="21"/>
      <c r="R25" s="21"/>
      <c r="S25" s="21"/>
      <c r="T25" s="21"/>
      <c r="U25" s="21"/>
      <c r="V25" s="21"/>
      <c r="W25" s="21"/>
      <c r="X25" s="21"/>
      <c r="Y25" s="21"/>
      <c r="Z25" s="21"/>
    </row>
    <row r="26" ht="12.75" customHeight="1">
      <c r="A26" s="76" t="s">
        <v>124</v>
      </c>
      <c r="B26" s="77">
        <v>0.0</v>
      </c>
      <c r="C26" s="78"/>
      <c r="D26" s="76"/>
      <c r="E26" s="85">
        <v>0.0</v>
      </c>
      <c r="F26" s="86">
        <v>0.0</v>
      </c>
      <c r="G26" s="80" t="s">
        <v>125</v>
      </c>
      <c r="H26" s="81">
        <v>900.0</v>
      </c>
      <c r="I26" s="82" t="s">
        <v>1022</v>
      </c>
      <c r="J26" s="83"/>
      <c r="K26" s="181">
        <v>900.0</v>
      </c>
      <c r="L26" s="182">
        <v>900.0</v>
      </c>
      <c r="M26" s="21"/>
      <c r="N26" s="21"/>
      <c r="O26" s="21"/>
      <c r="P26" s="21"/>
      <c r="Q26" s="21"/>
      <c r="R26" s="21"/>
      <c r="S26" s="21"/>
      <c r="T26" s="21"/>
      <c r="U26" s="21"/>
      <c r="V26" s="21"/>
      <c r="W26" s="21"/>
      <c r="X26" s="21"/>
      <c r="Y26" s="21"/>
      <c r="Z26" s="21"/>
    </row>
    <row r="27" ht="12.75" customHeight="1">
      <c r="A27" s="76" t="s">
        <v>126</v>
      </c>
      <c r="B27" s="87">
        <v>900.0</v>
      </c>
      <c r="C27" s="78" t="s">
        <v>1023</v>
      </c>
      <c r="D27" s="76"/>
      <c r="E27" s="87">
        <v>460.0</v>
      </c>
      <c r="F27" s="79">
        <v>460.0</v>
      </c>
      <c r="G27" s="83" t="s">
        <v>128</v>
      </c>
      <c r="H27" s="81">
        <v>400.0</v>
      </c>
      <c r="I27" s="82" t="s">
        <v>1024</v>
      </c>
      <c r="J27" s="83"/>
      <c r="K27" s="181">
        <v>400.0</v>
      </c>
      <c r="L27" s="182">
        <v>400.0</v>
      </c>
      <c r="M27" s="21"/>
      <c r="N27" s="21"/>
      <c r="O27" s="21"/>
      <c r="P27" s="21"/>
      <c r="Q27" s="21"/>
      <c r="R27" s="21"/>
      <c r="S27" s="21"/>
      <c r="T27" s="21"/>
      <c r="U27" s="21"/>
      <c r="V27" s="21"/>
      <c r="W27" s="21"/>
      <c r="X27" s="21"/>
      <c r="Y27" s="21"/>
      <c r="Z27" s="21"/>
    </row>
    <row r="28" ht="12.75" customHeight="1">
      <c r="A28" s="76" t="s">
        <v>129</v>
      </c>
      <c r="B28" s="87">
        <v>600.0</v>
      </c>
      <c r="C28" s="78" t="s">
        <v>1025</v>
      </c>
      <c r="D28" s="76"/>
      <c r="E28" s="87">
        <v>300.0</v>
      </c>
      <c r="F28" s="79">
        <v>300.0</v>
      </c>
      <c r="G28" s="80" t="s">
        <v>130</v>
      </c>
      <c r="H28" s="89">
        <v>600.0</v>
      </c>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600</v>
      </c>
      <c r="H29" s="91"/>
      <c r="I29" s="96" t="s">
        <v>1026</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600.0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2100</v>
      </c>
      <c r="I34" s="90"/>
      <c r="J34" s="83"/>
      <c r="K34" s="89">
        <f t="shared" ref="K34:L34" si="3">SUM(K24,K25,K26,K27,K30,K32)</f>
        <v>1500</v>
      </c>
      <c r="L34" s="103">
        <f t="shared" si="3"/>
        <v>1500</v>
      </c>
      <c r="M34" s="21"/>
      <c r="N34" s="21"/>
      <c r="O34" s="21"/>
      <c r="P34" s="21"/>
      <c r="Q34" s="21"/>
      <c r="R34" s="21"/>
      <c r="S34" s="21"/>
      <c r="T34" s="21"/>
      <c r="U34" s="21"/>
      <c r="V34" s="21"/>
      <c r="W34" s="21"/>
      <c r="X34" s="21"/>
      <c r="Y34" s="21"/>
      <c r="Z34" s="21"/>
    </row>
    <row r="35" ht="12.75" customHeight="1">
      <c r="A35" s="76" t="s">
        <v>108</v>
      </c>
      <c r="B35" s="85">
        <v>2600.0</v>
      </c>
      <c r="C35" s="78" t="s">
        <v>1027</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5200</v>
      </c>
      <c r="C37" s="106"/>
      <c r="D37" s="76"/>
      <c r="E37" s="105">
        <f t="shared" ref="E37:F37" si="4">SUM(E24:E36)</f>
        <v>960</v>
      </c>
      <c r="F37" s="107">
        <f t="shared" si="4"/>
        <v>960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1500</v>
      </c>
      <c r="F64" s="169">
        <f t="shared" si="9"/>
        <v>1500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960</v>
      </c>
      <c r="F65" s="169">
        <f t="shared" si="10"/>
        <v>960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2460</v>
      </c>
      <c r="F66" s="169">
        <f t="shared" si="11"/>
        <v>2460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1028</v>
      </c>
      <c r="B1" s="19" t="s">
        <v>1029</v>
      </c>
      <c r="C1" s="19" t="s">
        <v>292</v>
      </c>
      <c r="D1" s="19" t="s">
        <v>1030</v>
      </c>
      <c r="E1" s="19" t="s">
        <v>193</v>
      </c>
      <c r="F1" s="19" t="s">
        <v>69</v>
      </c>
      <c r="G1" s="20" t="s">
        <v>1031</v>
      </c>
      <c r="H1" s="21"/>
      <c r="I1" s="21"/>
      <c r="J1" s="21"/>
      <c r="K1" s="22" t="s">
        <v>1032</v>
      </c>
      <c r="L1" s="23"/>
      <c r="M1" s="21"/>
      <c r="N1" s="24"/>
      <c r="O1" s="21"/>
      <c r="P1" s="21"/>
      <c r="Q1" s="21"/>
      <c r="R1" s="21"/>
      <c r="S1" s="21"/>
      <c r="T1" s="21"/>
      <c r="U1" s="21"/>
      <c r="V1" s="21"/>
      <c r="W1" s="21"/>
      <c r="X1" s="21"/>
      <c r="Y1" s="21"/>
      <c r="Z1" s="21"/>
    </row>
    <row r="2" ht="12.75" customHeight="1">
      <c r="A2" s="25" t="s">
        <v>1033</v>
      </c>
      <c r="B2" s="26"/>
      <c r="C2" s="26"/>
      <c r="D2" s="26"/>
      <c r="E2" s="27"/>
      <c r="F2" s="27"/>
      <c r="G2" s="26" t="s">
        <v>1034</v>
      </c>
      <c r="H2" s="28"/>
      <c r="I2" s="28"/>
      <c r="J2" s="28"/>
      <c r="K2" s="27"/>
      <c r="L2" s="29"/>
      <c r="M2" s="21"/>
      <c r="N2" s="21"/>
      <c r="O2" s="21"/>
      <c r="P2" s="21"/>
      <c r="Q2" s="21"/>
      <c r="R2" s="21"/>
      <c r="S2" s="21"/>
      <c r="T2" s="21"/>
      <c r="U2" s="21"/>
      <c r="V2" s="21"/>
      <c r="W2" s="21"/>
      <c r="X2" s="21"/>
      <c r="Y2" s="21"/>
      <c r="Z2" s="21"/>
    </row>
    <row r="3" ht="12.75" customHeight="1">
      <c r="A3" s="30" t="s">
        <v>1035</v>
      </c>
      <c r="B3" s="31" t="s">
        <v>1036</v>
      </c>
      <c r="C3" s="31" t="s">
        <v>1037</v>
      </c>
      <c r="D3" s="31" t="s">
        <v>1038</v>
      </c>
      <c r="E3" s="30" t="s">
        <v>686</v>
      </c>
      <c r="F3" s="32"/>
      <c r="G3" s="30" t="s">
        <v>1039</v>
      </c>
      <c r="H3" s="31" t="s">
        <v>1040</v>
      </c>
      <c r="I3" s="31" t="s">
        <v>1041</v>
      </c>
      <c r="J3" s="31" t="s">
        <v>1042</v>
      </c>
      <c r="K3" s="30" t="s">
        <v>686</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676.25</v>
      </c>
      <c r="C5" s="37" t="s">
        <v>1043</v>
      </c>
      <c r="D5" s="38"/>
      <c r="E5" s="39">
        <v>570.0</v>
      </c>
      <c r="F5" s="40">
        <v>570.0</v>
      </c>
      <c r="G5" s="41" t="s">
        <v>89</v>
      </c>
      <c r="H5" s="42">
        <v>310.0</v>
      </c>
      <c r="I5" s="43" t="s">
        <v>1044</v>
      </c>
      <c r="J5" s="41"/>
      <c r="K5" s="44">
        <v>310.0</v>
      </c>
      <c r="L5" s="45">
        <v>310.0</v>
      </c>
      <c r="M5" s="21"/>
      <c r="N5" s="21"/>
      <c r="O5" s="21"/>
      <c r="P5" s="21"/>
      <c r="Q5" s="21"/>
      <c r="R5" s="21"/>
      <c r="S5" s="21"/>
      <c r="T5" s="21"/>
      <c r="U5" s="21"/>
      <c r="V5" s="21"/>
      <c r="W5" s="21"/>
      <c r="X5" s="21"/>
      <c r="Y5" s="21"/>
      <c r="Z5" s="21"/>
    </row>
    <row r="6" ht="12.75" customHeight="1">
      <c r="A6" s="35" t="s">
        <v>92</v>
      </c>
      <c r="B6" s="36">
        <v>58.0</v>
      </c>
      <c r="C6" s="37" t="s">
        <v>1045</v>
      </c>
      <c r="D6" s="38"/>
      <c r="E6" s="39">
        <v>58.0</v>
      </c>
      <c r="F6" s="40">
        <v>58.0</v>
      </c>
      <c r="G6" s="41" t="s">
        <v>92</v>
      </c>
      <c r="H6" s="42">
        <v>58.0</v>
      </c>
      <c r="I6" s="43" t="s">
        <v>1046</v>
      </c>
      <c r="J6" s="41"/>
      <c r="K6" s="44">
        <v>58.0</v>
      </c>
      <c r="L6" s="45">
        <v>58.0</v>
      </c>
      <c r="M6" s="21"/>
      <c r="N6" s="21"/>
      <c r="O6" s="21"/>
      <c r="P6" s="21"/>
      <c r="Q6" s="21"/>
      <c r="R6" s="21"/>
      <c r="S6" s="21"/>
      <c r="T6" s="21"/>
      <c r="U6" s="21"/>
      <c r="V6" s="21"/>
      <c r="W6" s="21"/>
      <c r="X6" s="21"/>
      <c r="Y6" s="21"/>
      <c r="Z6" s="21"/>
    </row>
    <row r="7" ht="12.75" customHeight="1">
      <c r="A7" s="35" t="s">
        <v>93</v>
      </c>
      <c r="B7" s="36">
        <v>3169.62</v>
      </c>
      <c r="C7" s="37" t="s">
        <v>1047</v>
      </c>
      <c r="D7" s="38"/>
      <c r="E7" s="39">
        <v>1280.0</v>
      </c>
      <c r="F7" s="40">
        <v>1280.0</v>
      </c>
      <c r="G7" s="41" t="s">
        <v>93</v>
      </c>
      <c r="H7" s="42">
        <v>784.27</v>
      </c>
      <c r="I7" s="43" t="s">
        <v>1048</v>
      </c>
      <c r="J7" s="41"/>
      <c r="K7" s="44">
        <v>784.27</v>
      </c>
      <c r="L7" s="45">
        <v>784.27</v>
      </c>
      <c r="M7" s="21"/>
      <c r="N7" s="21"/>
      <c r="O7" s="21"/>
      <c r="P7" s="21"/>
      <c r="Q7" s="21"/>
      <c r="R7" s="21"/>
      <c r="S7" s="21"/>
      <c r="T7" s="21"/>
      <c r="U7" s="21"/>
      <c r="V7" s="21"/>
      <c r="W7" s="21"/>
      <c r="X7" s="21"/>
      <c r="Y7" s="21"/>
      <c r="Z7" s="21"/>
    </row>
    <row r="8" ht="12.75" customHeight="1">
      <c r="A8" s="35" t="s">
        <v>96</v>
      </c>
      <c r="B8" s="36">
        <v>1375.46</v>
      </c>
      <c r="C8" s="37" t="s">
        <v>1049</v>
      </c>
      <c r="D8" s="38"/>
      <c r="E8" s="39">
        <v>360.0</v>
      </c>
      <c r="F8" s="40">
        <v>360.0</v>
      </c>
      <c r="G8" s="41" t="s">
        <v>96</v>
      </c>
      <c r="H8" s="42">
        <v>823.07</v>
      </c>
      <c r="I8" s="43" t="s">
        <v>1050</v>
      </c>
      <c r="J8" s="41"/>
      <c r="K8" s="44">
        <v>260.0</v>
      </c>
      <c r="L8" s="45">
        <v>260.0</v>
      </c>
      <c r="M8" s="21"/>
      <c r="N8" s="21"/>
      <c r="O8" s="21"/>
      <c r="P8" s="21"/>
      <c r="Q8" s="21"/>
      <c r="R8" s="21"/>
      <c r="S8" s="21"/>
      <c r="T8" s="21"/>
      <c r="U8" s="21"/>
      <c r="V8" s="21"/>
      <c r="W8" s="21"/>
      <c r="X8" s="21"/>
      <c r="Y8" s="21"/>
      <c r="Z8" s="21"/>
    </row>
    <row r="9" ht="12.75" customHeight="1">
      <c r="A9" s="38" t="s">
        <v>97</v>
      </c>
      <c r="B9" s="36">
        <v>17225.0</v>
      </c>
      <c r="C9" s="37" t="s">
        <v>1051</v>
      </c>
      <c r="D9" s="38"/>
      <c r="E9" s="48"/>
      <c r="F9" s="49"/>
      <c r="G9" s="41" t="s">
        <v>97</v>
      </c>
      <c r="H9" s="50">
        <v>0.0</v>
      </c>
      <c r="I9" s="51" t="s">
        <v>1052</v>
      </c>
      <c r="J9" s="41"/>
      <c r="K9" s="52"/>
      <c r="L9" s="53"/>
      <c r="M9" s="21"/>
      <c r="N9" s="21"/>
      <c r="O9" s="21"/>
      <c r="P9" s="21"/>
      <c r="Q9" s="21"/>
      <c r="R9" s="21"/>
      <c r="S9" s="21"/>
      <c r="T9" s="21"/>
      <c r="U9" s="21"/>
      <c r="V9" s="21"/>
      <c r="W9" s="21"/>
      <c r="X9" s="21"/>
      <c r="Y9" s="21"/>
      <c r="Z9" s="21"/>
    </row>
    <row r="10" ht="12.75" customHeight="1">
      <c r="A10" s="54" t="s">
        <v>100</v>
      </c>
      <c r="B10" s="36" t="s">
        <v>217</v>
      </c>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6">
        <v>0.0</v>
      </c>
      <c r="F11" s="46">
        <v>0.0</v>
      </c>
      <c r="G11" s="55" t="s">
        <v>101</v>
      </c>
      <c r="H11" s="42" t="s">
        <v>217</v>
      </c>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t="s">
        <v>108</v>
      </c>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9">
        <v>3890.0</v>
      </c>
      <c r="F15" s="40">
        <v>3890.0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56.95</v>
      </c>
      <c r="C17" s="37" t="s">
        <v>1053</v>
      </c>
      <c r="D17" s="38"/>
      <c r="E17" s="36">
        <v>0.0</v>
      </c>
      <c r="F17" s="46">
        <v>0.0</v>
      </c>
      <c r="G17" s="41" t="s">
        <v>108</v>
      </c>
      <c r="H17" s="42" t="s">
        <v>1054</v>
      </c>
      <c r="I17" s="43">
        <v>3353.1</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22561.28</v>
      </c>
      <c r="C20" s="57"/>
      <c r="D20" s="38"/>
      <c r="E20" s="57">
        <f>SUM(E5:E18)</f>
        <v>6158</v>
      </c>
      <c r="F20" s="63">
        <f>SUM(F5,F6,F7,F8,F10,F11,F15,F17,F18)</f>
        <v>6158</v>
      </c>
      <c r="G20" s="41" t="s">
        <v>110</v>
      </c>
      <c r="H20" s="50">
        <f>SUM(H5:H18)</f>
        <v>1975.34</v>
      </c>
      <c r="I20" s="58"/>
      <c r="J20" s="41"/>
      <c r="K20" s="50">
        <f t="shared" ref="K20:L20" si="1">SUM(K5:K19)</f>
        <v>1412.27</v>
      </c>
      <c r="L20" s="64">
        <f t="shared" si="1"/>
        <v>1412.27</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150.0</v>
      </c>
      <c r="C24" s="78" t="s">
        <v>1055</v>
      </c>
      <c r="D24" s="76"/>
      <c r="E24" s="77">
        <v>150.0</v>
      </c>
      <c r="F24" s="79">
        <v>150.0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184.16</v>
      </c>
      <c r="C25" s="78" t="s">
        <v>1056</v>
      </c>
      <c r="D25" s="76"/>
      <c r="E25" s="77">
        <v>184.16</v>
      </c>
      <c r="F25" s="79">
        <v>184.16</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771.97</v>
      </c>
      <c r="C26" s="78" t="s">
        <v>1057</v>
      </c>
      <c r="D26" s="76"/>
      <c r="E26" s="77">
        <v>400.0</v>
      </c>
      <c r="F26" s="79">
        <v>400.0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265.17</v>
      </c>
      <c r="C27" s="78" t="s">
        <v>1058</v>
      </c>
      <c r="D27" s="76"/>
      <c r="E27" s="87">
        <v>265.17</v>
      </c>
      <c r="F27" s="79">
        <v>265.17</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904.0</v>
      </c>
      <c r="C28" s="78" t="s">
        <v>1059</v>
      </c>
      <c r="D28" s="76"/>
      <c r="E28" s="87">
        <v>300.0</v>
      </c>
      <c r="F28" s="79">
        <v>300.0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183.0</v>
      </c>
      <c r="C30" s="78" t="s">
        <v>1060</v>
      </c>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77">
        <v>183.0</v>
      </c>
      <c r="C31" s="78" t="s">
        <v>1061</v>
      </c>
      <c r="D31" s="76"/>
      <c r="E31" s="77">
        <v>110.0</v>
      </c>
      <c r="F31" s="79">
        <v>110.0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77">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2">SUM(K24,K25,K26,K27,K30,K32)</f>
        <v>0</v>
      </c>
      <c r="L34" s="103">
        <f t="shared" si="2"/>
        <v>0</v>
      </c>
      <c r="M34" s="21"/>
      <c r="N34" s="21"/>
      <c r="O34" s="21"/>
      <c r="P34" s="21"/>
      <c r="Q34" s="21"/>
      <c r="R34" s="21"/>
      <c r="S34" s="21"/>
      <c r="T34" s="21"/>
      <c r="U34" s="21"/>
      <c r="V34" s="21"/>
      <c r="W34" s="21"/>
      <c r="X34" s="21"/>
      <c r="Y34" s="21"/>
      <c r="Z34" s="21"/>
    </row>
    <row r="35" ht="12.75" customHeight="1">
      <c r="A35" s="76" t="s">
        <v>108</v>
      </c>
      <c r="B35" s="77">
        <v>195.79</v>
      </c>
      <c r="C35" s="78" t="s">
        <v>1062</v>
      </c>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2837.09</v>
      </c>
      <c r="C37" s="106"/>
      <c r="D37" s="76"/>
      <c r="E37" s="105">
        <f t="shared" ref="E37:F37" si="3">SUM(E24:E36)</f>
        <v>1409.33</v>
      </c>
      <c r="F37" s="107">
        <f t="shared" si="3"/>
        <v>1409.33</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4">SUM(K39,K40,K41,K42,K43,K44)</f>
        <v>0</v>
      </c>
      <c r="L45" s="127">
        <f t="shared" si="4"/>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5">SUM(E45,E46)</f>
        <v>0</v>
      </c>
      <c r="F50" s="133">
        <f t="shared" si="5"/>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6">SUM(K51,K52,K53,K54,K55,K56)</f>
        <v>0</v>
      </c>
      <c r="L58" s="155">
        <f t="shared" si="6"/>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57" t="s">
        <v>1063</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7">SUM(E56,E57,E58,E59,E60,E61)</f>
        <v>0</v>
      </c>
      <c r="F63" s="167">
        <f t="shared" si="7"/>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8">SUM(E20,K20,K34,E50,K45,E63,K58)</f>
        <v>7570.27</v>
      </c>
      <c r="F64" s="169">
        <f t="shared" si="8"/>
        <v>7570.27</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9">E37</f>
        <v>1409.33</v>
      </c>
      <c r="F65" s="169">
        <f t="shared" si="9"/>
        <v>1409.33</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0">SUM(E64:E65)</f>
        <v>8979.6</v>
      </c>
      <c r="F66" s="169">
        <f t="shared" si="10"/>
        <v>8979.6</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1064</v>
      </c>
      <c r="B1" s="19" t="s">
        <v>1065</v>
      </c>
      <c r="C1" s="19" t="s">
        <v>292</v>
      </c>
      <c r="D1" s="19" t="s">
        <v>1066</v>
      </c>
      <c r="E1" s="19" t="s">
        <v>588</v>
      </c>
      <c r="F1" s="19" t="s">
        <v>69</v>
      </c>
      <c r="G1" s="20" t="s">
        <v>1067</v>
      </c>
      <c r="H1" s="21"/>
      <c r="I1" s="21"/>
      <c r="J1" s="21"/>
      <c r="K1" s="22" t="s">
        <v>1068</v>
      </c>
      <c r="L1" s="23"/>
      <c r="M1" s="21"/>
      <c r="N1" s="24"/>
      <c r="O1" s="21"/>
      <c r="P1" s="21"/>
      <c r="Q1" s="21"/>
      <c r="R1" s="21"/>
      <c r="S1" s="21"/>
      <c r="T1" s="21"/>
      <c r="U1" s="21"/>
      <c r="V1" s="21"/>
      <c r="W1" s="21"/>
      <c r="X1" s="21"/>
      <c r="Y1" s="21"/>
      <c r="Z1" s="21"/>
    </row>
    <row r="2" ht="12.75" customHeight="1">
      <c r="A2" s="25" t="s">
        <v>1069</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1070</v>
      </c>
      <c r="B3" s="31" t="s">
        <v>1071</v>
      </c>
      <c r="C3" s="31" t="s">
        <v>334</v>
      </c>
      <c r="D3" s="31" t="s">
        <v>1072</v>
      </c>
      <c r="E3" s="30" t="s">
        <v>78</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600.0</v>
      </c>
      <c r="C5" s="37" t="s">
        <v>1073</v>
      </c>
      <c r="D5" s="38"/>
      <c r="E5" s="39">
        <v>400.0</v>
      </c>
      <c r="F5" s="40">
        <v>400.0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50.0</v>
      </c>
      <c r="C6" s="37" t="s">
        <v>1074</v>
      </c>
      <c r="D6" s="38"/>
      <c r="E6" s="39">
        <v>50.0</v>
      </c>
      <c r="F6" s="40">
        <v>50.0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750.0</v>
      </c>
      <c r="C7" s="37" t="s">
        <v>1075</v>
      </c>
      <c r="D7" s="38"/>
      <c r="E7" s="39">
        <v>750.0</v>
      </c>
      <c r="F7" s="40">
        <v>750.0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250.0</v>
      </c>
      <c r="C8" s="37" t="s">
        <v>1076</v>
      </c>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t="s">
        <v>316</v>
      </c>
      <c r="C9" s="37" t="s">
        <v>99</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9">
        <v>1970.0</v>
      </c>
      <c r="F11" s="40">
        <v>1970.0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t="s">
        <v>1077</v>
      </c>
      <c r="C17" s="37">
        <v>3150.0</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1650</v>
      </c>
      <c r="C20" s="57"/>
      <c r="D20" s="38"/>
      <c r="E20" s="57">
        <f t="shared" ref="E20:F20" si="1">SUM(E5,E6,E7,E8,E10,E11,E15,E17,E18)</f>
        <v>3170</v>
      </c>
      <c r="F20" s="63">
        <f t="shared" si="1"/>
        <v>3170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t="s">
        <v>57</v>
      </c>
      <c r="I21" s="66"/>
      <c r="J21" s="28" t="s">
        <v>1078</v>
      </c>
      <c r="K21" s="28" t="s">
        <v>444</v>
      </c>
      <c r="L21" s="69" t="s">
        <v>1079</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1080</v>
      </c>
      <c r="I22" s="73"/>
      <c r="J22" s="30"/>
      <c r="K22" s="30" t="s">
        <v>1018</v>
      </c>
      <c r="L22" s="34" t="s">
        <v>1081</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85">
        <v>35.0</v>
      </c>
      <c r="C24" s="78" t="s">
        <v>1082</v>
      </c>
      <c r="D24" s="76"/>
      <c r="E24" s="77">
        <v>35.0</v>
      </c>
      <c r="F24" s="79">
        <v>35.0</v>
      </c>
      <c r="G24" s="80" t="s">
        <v>121</v>
      </c>
      <c r="H24" s="81">
        <v>609.0</v>
      </c>
      <c r="I24" s="82" t="s">
        <v>1083</v>
      </c>
      <c r="J24" s="83"/>
      <c r="K24" s="181">
        <v>609.0</v>
      </c>
      <c r="L24" s="182">
        <v>609.0</v>
      </c>
      <c r="M24" s="21"/>
      <c r="N24" s="21"/>
      <c r="O24" s="21"/>
      <c r="P24" s="21"/>
      <c r="Q24" s="21"/>
      <c r="R24" s="21"/>
      <c r="S24" s="21"/>
      <c r="T24" s="21"/>
      <c r="U24" s="21"/>
      <c r="V24" s="21"/>
      <c r="W24" s="21"/>
      <c r="X24" s="21"/>
      <c r="Y24" s="21"/>
      <c r="Z24" s="21"/>
    </row>
    <row r="25" ht="12.75" customHeight="1">
      <c r="A25" s="76" t="s">
        <v>122</v>
      </c>
      <c r="B25" s="85">
        <v>150.0</v>
      </c>
      <c r="C25" s="78" t="s">
        <v>1084</v>
      </c>
      <c r="D25" s="76"/>
      <c r="E25" s="77">
        <v>150.0</v>
      </c>
      <c r="F25" s="79">
        <v>150.0</v>
      </c>
      <c r="G25" s="80" t="s">
        <v>123</v>
      </c>
      <c r="H25" s="81">
        <v>50.0</v>
      </c>
      <c r="I25" s="82" t="s">
        <v>1085</v>
      </c>
      <c r="J25" s="83"/>
      <c r="K25" s="181">
        <v>50.0</v>
      </c>
      <c r="L25" s="182">
        <v>50.0</v>
      </c>
      <c r="M25" s="21"/>
      <c r="N25" s="21"/>
      <c r="O25" s="21"/>
      <c r="P25" s="21"/>
      <c r="Q25" s="21"/>
      <c r="R25" s="21"/>
      <c r="S25" s="21"/>
      <c r="T25" s="21"/>
      <c r="U25" s="21"/>
      <c r="V25" s="21"/>
      <c r="W25" s="21"/>
      <c r="X25" s="21"/>
      <c r="Y25" s="21"/>
      <c r="Z25" s="21"/>
    </row>
    <row r="26" ht="12.75" customHeight="1">
      <c r="A26" s="76" t="s">
        <v>124</v>
      </c>
      <c r="B26" s="85">
        <v>300.0</v>
      </c>
      <c r="C26" s="78" t="s">
        <v>1086</v>
      </c>
      <c r="D26" s="76"/>
      <c r="E26" s="77">
        <v>300.0</v>
      </c>
      <c r="F26" s="79">
        <v>300.0</v>
      </c>
      <c r="G26" s="80" t="s">
        <v>125</v>
      </c>
      <c r="H26" s="81">
        <v>300.0</v>
      </c>
      <c r="I26" s="82" t="s">
        <v>1087</v>
      </c>
      <c r="J26" s="83"/>
      <c r="K26" s="181">
        <v>300.0</v>
      </c>
      <c r="L26" s="182">
        <v>300.0</v>
      </c>
      <c r="M26" s="21"/>
      <c r="N26" s="21"/>
      <c r="O26" s="21"/>
      <c r="P26" s="21"/>
      <c r="Q26" s="21"/>
      <c r="R26" s="21"/>
      <c r="S26" s="21"/>
      <c r="T26" s="21"/>
      <c r="U26" s="21"/>
      <c r="V26" s="21"/>
      <c r="W26" s="21"/>
      <c r="X26" s="21"/>
      <c r="Y26" s="21"/>
      <c r="Z26" s="21"/>
    </row>
    <row r="27" ht="12.75" customHeight="1">
      <c r="A27" s="76" t="s">
        <v>126</v>
      </c>
      <c r="B27" s="88">
        <v>200.0</v>
      </c>
      <c r="C27" s="78" t="s">
        <v>1088</v>
      </c>
      <c r="D27" s="76"/>
      <c r="E27" s="87">
        <v>200.0</v>
      </c>
      <c r="F27" s="79">
        <v>200.0</v>
      </c>
      <c r="G27" s="83" t="s">
        <v>128</v>
      </c>
      <c r="H27" s="81">
        <v>0.0</v>
      </c>
      <c r="I27" s="82" t="s">
        <v>670</v>
      </c>
      <c r="J27" s="83"/>
      <c r="K27" s="81">
        <v>0.0</v>
      </c>
      <c r="L27" s="84">
        <v>0.0</v>
      </c>
      <c r="M27" s="21"/>
      <c r="N27" s="21"/>
      <c r="O27" s="21"/>
      <c r="P27" s="21"/>
      <c r="Q27" s="21"/>
      <c r="R27" s="21"/>
      <c r="S27" s="21"/>
      <c r="T27" s="21"/>
      <c r="U27" s="21"/>
      <c r="V27" s="21"/>
      <c r="W27" s="21"/>
      <c r="X27" s="21"/>
      <c r="Y27" s="21"/>
      <c r="Z27" s="21"/>
    </row>
    <row r="28" ht="12.75" customHeight="1">
      <c r="A28" s="76" t="s">
        <v>129</v>
      </c>
      <c r="B28" s="88">
        <v>0.0</v>
      </c>
      <c r="C28" s="78" t="s">
        <v>1089</v>
      </c>
      <c r="D28" s="76"/>
      <c r="E28" s="88">
        <v>0.0</v>
      </c>
      <c r="F28" s="86">
        <v>0.0</v>
      </c>
      <c r="G28" s="80" t="s">
        <v>130</v>
      </c>
      <c r="H28" s="89">
        <v>0.0</v>
      </c>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763</v>
      </c>
      <c r="H29" s="91"/>
      <c r="I29" s="96" t="s">
        <v>1090</v>
      </c>
      <c r="J29" s="83"/>
      <c r="K29" s="91"/>
      <c r="L29" s="92"/>
      <c r="M29" s="21"/>
      <c r="N29" s="21"/>
      <c r="O29" s="21"/>
      <c r="P29" s="21"/>
      <c r="Q29" s="21"/>
      <c r="R29" s="21"/>
      <c r="S29" s="21"/>
      <c r="T29" s="21"/>
      <c r="U29" s="21"/>
      <c r="V29" s="21"/>
      <c r="W29" s="21"/>
      <c r="X29" s="21"/>
      <c r="Y29" s="21"/>
      <c r="Z29" s="21"/>
    </row>
    <row r="30" ht="12.75" customHeight="1">
      <c r="A30" s="76" t="s">
        <v>133</v>
      </c>
      <c r="B30" s="85">
        <v>0.0</v>
      </c>
      <c r="C30" s="78" t="s">
        <v>670</v>
      </c>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t="s">
        <v>670</v>
      </c>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t="s">
        <v>670</v>
      </c>
      <c r="D32" s="76"/>
      <c r="E32" s="85">
        <v>0.0</v>
      </c>
      <c r="F32" s="86">
        <v>0.0</v>
      </c>
      <c r="G32" s="83" t="s">
        <v>108</v>
      </c>
      <c r="H32" s="81">
        <v>0.0</v>
      </c>
      <c r="I32" s="82" t="s">
        <v>670</v>
      </c>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t="s">
        <v>670</v>
      </c>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959</v>
      </c>
      <c r="I34" s="90"/>
      <c r="J34" s="83"/>
      <c r="K34" s="89">
        <f t="shared" ref="K34:L34" si="3">SUM(K24,K25,K26,K27,K30,K32)</f>
        <v>959</v>
      </c>
      <c r="L34" s="103">
        <f t="shared" si="3"/>
        <v>959</v>
      </c>
      <c r="M34" s="21"/>
      <c r="N34" s="21"/>
      <c r="O34" s="21"/>
      <c r="P34" s="21"/>
      <c r="Q34" s="21"/>
      <c r="R34" s="21"/>
      <c r="S34" s="21"/>
      <c r="T34" s="21"/>
      <c r="U34" s="21"/>
      <c r="V34" s="21"/>
      <c r="W34" s="21"/>
      <c r="X34" s="21"/>
      <c r="Y34" s="21"/>
      <c r="Z34" s="21"/>
    </row>
    <row r="35" ht="12.75" customHeight="1">
      <c r="A35" s="76" t="s">
        <v>108</v>
      </c>
      <c r="B35" s="85">
        <v>1294.0</v>
      </c>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1979</v>
      </c>
      <c r="C37" s="106"/>
      <c r="D37" s="76"/>
      <c r="E37" s="105">
        <f t="shared" ref="E37:F37" si="4">SUM(E24:E36)</f>
        <v>685</v>
      </c>
      <c r="F37" s="107">
        <f t="shared" si="4"/>
        <v>685</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4129</v>
      </c>
      <c r="F64" s="169">
        <f t="shared" si="9"/>
        <v>4129</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685</v>
      </c>
      <c r="F65" s="169">
        <f t="shared" si="10"/>
        <v>685</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4814</v>
      </c>
      <c r="F66" s="169">
        <f t="shared" si="11"/>
        <v>4814</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1091</v>
      </c>
      <c r="B1" s="19" t="s">
        <v>1092</v>
      </c>
      <c r="C1" s="19" t="s">
        <v>292</v>
      </c>
      <c r="D1" s="19" t="s">
        <v>1093</v>
      </c>
      <c r="E1" s="19" t="s">
        <v>588</v>
      </c>
      <c r="F1" s="19" t="s">
        <v>227</v>
      </c>
      <c r="G1" s="20" t="s">
        <v>1094</v>
      </c>
      <c r="H1" s="21"/>
      <c r="I1" s="21"/>
      <c r="J1" s="21"/>
      <c r="K1" s="22" t="s">
        <v>1095</v>
      </c>
      <c r="L1" s="23"/>
      <c r="M1" s="21"/>
      <c r="N1" s="24"/>
      <c r="O1" s="21"/>
      <c r="P1" s="21"/>
      <c r="Q1" s="21"/>
      <c r="R1" s="21"/>
      <c r="S1" s="21"/>
      <c r="T1" s="21"/>
      <c r="U1" s="21"/>
      <c r="V1" s="21"/>
      <c r="W1" s="21"/>
      <c r="X1" s="21"/>
      <c r="Y1" s="21"/>
      <c r="Z1" s="21"/>
    </row>
    <row r="2" ht="12.75" customHeight="1">
      <c r="A2" s="25" t="s">
        <v>1096</v>
      </c>
      <c r="B2" s="26"/>
      <c r="C2" s="26"/>
      <c r="D2" s="26"/>
      <c r="E2" s="27"/>
      <c r="F2" s="27"/>
      <c r="G2" s="26" t="s">
        <v>1097</v>
      </c>
      <c r="H2" s="28"/>
      <c r="I2" s="28"/>
      <c r="J2" s="28"/>
      <c r="K2" s="27"/>
      <c r="L2" s="29"/>
      <c r="M2" s="21"/>
      <c r="N2" s="21"/>
      <c r="O2" s="21"/>
      <c r="P2" s="21"/>
      <c r="Q2" s="21"/>
      <c r="R2" s="21"/>
      <c r="S2" s="21"/>
      <c r="T2" s="21"/>
      <c r="U2" s="21"/>
      <c r="V2" s="21"/>
      <c r="W2" s="21"/>
      <c r="X2" s="21"/>
      <c r="Y2" s="21"/>
      <c r="Z2" s="21"/>
    </row>
    <row r="3" ht="12.75" customHeight="1">
      <c r="A3" s="30" t="s">
        <v>1098</v>
      </c>
      <c r="B3" s="31" t="s">
        <v>1099</v>
      </c>
      <c r="C3" s="31" t="s">
        <v>334</v>
      </c>
      <c r="D3" s="31" t="s">
        <v>1100</v>
      </c>
      <c r="E3" s="30" t="s">
        <v>78</v>
      </c>
      <c r="F3" s="32"/>
      <c r="G3" s="30" t="s">
        <v>1101</v>
      </c>
      <c r="H3" s="31" t="s">
        <v>882</v>
      </c>
      <c r="I3" s="31" t="s">
        <v>334</v>
      </c>
      <c r="J3" s="31" t="s">
        <v>1102</v>
      </c>
      <c r="K3" s="30" t="s">
        <v>78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100.0</v>
      </c>
      <c r="C5" s="37" t="s">
        <v>1103</v>
      </c>
      <c r="D5" s="38"/>
      <c r="E5" s="39">
        <v>100.0</v>
      </c>
      <c r="F5" s="40">
        <v>100.0</v>
      </c>
      <c r="G5" s="41" t="s">
        <v>89</v>
      </c>
      <c r="H5" s="42">
        <v>264.0</v>
      </c>
      <c r="I5" s="43" t="s">
        <v>1104</v>
      </c>
      <c r="J5" s="41"/>
      <c r="K5" s="44">
        <v>264.0</v>
      </c>
      <c r="L5" s="45">
        <v>264.0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800.0</v>
      </c>
      <c r="C7" s="37" t="s">
        <v>1105</v>
      </c>
      <c r="D7" s="38"/>
      <c r="E7" s="39">
        <v>800.0</v>
      </c>
      <c r="F7" s="40">
        <v>800.0</v>
      </c>
      <c r="G7" s="41" t="s">
        <v>93</v>
      </c>
      <c r="H7" s="42">
        <v>700.0</v>
      </c>
      <c r="I7" s="43" t="s">
        <v>1106</v>
      </c>
      <c r="J7" s="41"/>
      <c r="K7" s="44">
        <v>700.0</v>
      </c>
      <c r="L7" s="45">
        <v>700.0</v>
      </c>
      <c r="M7" s="21"/>
      <c r="N7" s="21"/>
      <c r="O7" s="21"/>
      <c r="P7" s="21"/>
      <c r="Q7" s="21"/>
      <c r="R7" s="21"/>
      <c r="S7" s="21"/>
      <c r="T7" s="21"/>
      <c r="U7" s="21"/>
      <c r="V7" s="21"/>
      <c r="W7" s="21"/>
      <c r="X7" s="21"/>
      <c r="Y7" s="21"/>
      <c r="Z7" s="21"/>
    </row>
    <row r="8" ht="12.75" customHeight="1">
      <c r="A8" s="35" t="s">
        <v>96</v>
      </c>
      <c r="B8" s="36">
        <v>215.0</v>
      </c>
      <c r="C8" s="37" t="s">
        <v>1107</v>
      </c>
      <c r="D8" s="38"/>
      <c r="E8" s="39">
        <v>215.0</v>
      </c>
      <c r="F8" s="40">
        <v>215.0</v>
      </c>
      <c r="G8" s="41" t="s">
        <v>96</v>
      </c>
      <c r="H8" s="42">
        <v>120.0</v>
      </c>
      <c r="I8" s="43" t="s">
        <v>1108</v>
      </c>
      <c r="J8" s="41"/>
      <c r="K8" s="44">
        <v>120.0</v>
      </c>
      <c r="L8" s="45">
        <v>120.0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v>1084.0</v>
      </c>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1115</v>
      </c>
      <c r="C20" s="57"/>
      <c r="D20" s="38"/>
      <c r="E20" s="57">
        <f t="shared" ref="E20:F20" si="1">SUM(E5,E6,E7,E8,E10,E11,E15,E17,E18)</f>
        <v>1115</v>
      </c>
      <c r="F20" s="63">
        <f t="shared" si="1"/>
        <v>1115</v>
      </c>
      <c r="G20" s="41" t="s">
        <v>110</v>
      </c>
      <c r="H20" s="50">
        <f>SUM(H5:H18)</f>
        <v>1084</v>
      </c>
      <c r="I20" s="58"/>
      <c r="J20" s="41"/>
      <c r="K20" s="50">
        <f t="shared" ref="K20:L20" si="2">SUM(K5:K19)</f>
        <v>1084</v>
      </c>
      <c r="L20" s="64">
        <f t="shared" si="2"/>
        <v>1084</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200.0</v>
      </c>
      <c r="C24" s="78" t="s">
        <v>1109</v>
      </c>
      <c r="D24" s="76"/>
      <c r="E24" s="77">
        <v>200.0</v>
      </c>
      <c r="F24" s="79">
        <v>200.0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100.0</v>
      </c>
      <c r="C25" s="78" t="s">
        <v>1110</v>
      </c>
      <c r="D25" s="76"/>
      <c r="E25" s="77">
        <v>100.0</v>
      </c>
      <c r="F25" s="79">
        <v>100.0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0.0</v>
      </c>
      <c r="C26" s="78"/>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200.0</v>
      </c>
      <c r="C27" s="78" t="s">
        <v>1111</v>
      </c>
      <c r="D27" s="76"/>
      <c r="E27" s="87">
        <v>200.0</v>
      </c>
      <c r="F27" s="79">
        <v>200.0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50.0</v>
      </c>
      <c r="C28" s="78" t="s">
        <v>1112</v>
      </c>
      <c r="D28" s="76"/>
      <c r="E28" s="87">
        <v>50.0</v>
      </c>
      <c r="F28" s="79">
        <v>50.0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v>550.0</v>
      </c>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1100</v>
      </c>
      <c r="C37" s="106"/>
      <c r="D37" s="76"/>
      <c r="E37" s="105">
        <f t="shared" ref="E37:F37" si="4">SUM(E24:E36)</f>
        <v>550</v>
      </c>
      <c r="F37" s="107">
        <f t="shared" si="4"/>
        <v>550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2199</v>
      </c>
      <c r="F64" s="169">
        <f t="shared" si="9"/>
        <v>2199</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550</v>
      </c>
      <c r="F65" s="169">
        <f t="shared" si="10"/>
        <v>550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2749</v>
      </c>
      <c r="F66" s="169">
        <f t="shared" si="11"/>
        <v>2749</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185</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1113</v>
      </c>
      <c r="B1" s="19" t="s">
        <v>1114</v>
      </c>
      <c r="C1" s="19" t="s">
        <v>292</v>
      </c>
      <c r="D1" s="19" t="s">
        <v>1115</v>
      </c>
      <c r="E1" s="19" t="s">
        <v>108</v>
      </c>
      <c r="F1" s="19" t="s">
        <v>69</v>
      </c>
      <c r="G1" s="20" t="s">
        <v>1116</v>
      </c>
      <c r="H1" s="21"/>
      <c r="I1" s="21"/>
      <c r="J1" s="21"/>
      <c r="K1" s="22" t="s">
        <v>1117</v>
      </c>
      <c r="L1" s="23"/>
      <c r="M1" s="21"/>
      <c r="N1" s="24"/>
      <c r="O1" s="21"/>
      <c r="P1" s="21"/>
      <c r="Q1" s="21"/>
      <c r="R1" s="21"/>
      <c r="S1" s="21"/>
      <c r="T1" s="21"/>
      <c r="U1" s="21"/>
      <c r="V1" s="21"/>
      <c r="W1" s="21"/>
      <c r="X1" s="21"/>
      <c r="Y1" s="21"/>
      <c r="Z1" s="21"/>
    </row>
    <row r="2" ht="12.75" customHeight="1">
      <c r="A2" s="25" t="s">
        <v>1118</v>
      </c>
      <c r="B2" s="26"/>
      <c r="C2" s="26"/>
      <c r="D2" s="26"/>
      <c r="E2" s="27"/>
      <c r="F2" s="27"/>
      <c r="G2" s="26" t="s">
        <v>1119</v>
      </c>
      <c r="H2" s="28"/>
      <c r="I2" s="28"/>
      <c r="J2" s="28"/>
      <c r="K2" s="27"/>
      <c r="L2" s="29"/>
      <c r="M2" s="21"/>
      <c r="N2" s="21"/>
      <c r="O2" s="21"/>
      <c r="P2" s="21"/>
      <c r="Q2" s="21"/>
      <c r="R2" s="21"/>
      <c r="S2" s="21"/>
      <c r="T2" s="21"/>
      <c r="U2" s="21"/>
      <c r="V2" s="21"/>
      <c r="W2" s="21"/>
      <c r="X2" s="21"/>
      <c r="Y2" s="21"/>
      <c r="Z2" s="21"/>
    </row>
    <row r="3" ht="12.75" customHeight="1">
      <c r="A3" s="30" t="s">
        <v>1120</v>
      </c>
      <c r="B3" s="31" t="s">
        <v>1121</v>
      </c>
      <c r="C3" s="31" t="s">
        <v>300</v>
      </c>
      <c r="D3" s="31" t="s">
        <v>1122</v>
      </c>
      <c r="E3" s="30" t="s">
        <v>686</v>
      </c>
      <c r="F3" s="32"/>
      <c r="G3" s="30" t="s">
        <v>1123</v>
      </c>
      <c r="H3" s="31" t="s">
        <v>1124</v>
      </c>
      <c r="I3" s="31" t="s">
        <v>1125</v>
      </c>
      <c r="J3" s="31" t="s">
        <v>1126</v>
      </c>
      <c r="K3" s="30" t="s">
        <v>78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400.0</v>
      </c>
      <c r="C5" s="37" t="s">
        <v>1127</v>
      </c>
      <c r="D5" s="38"/>
      <c r="E5" s="39">
        <v>400.0</v>
      </c>
      <c r="F5" s="40">
        <v>400.0</v>
      </c>
      <c r="G5" s="41" t="s">
        <v>89</v>
      </c>
      <c r="H5" s="42">
        <v>300.0</v>
      </c>
      <c r="I5" s="43" t="s">
        <v>1128</v>
      </c>
      <c r="J5" s="41"/>
      <c r="K5" s="44">
        <v>240.0</v>
      </c>
      <c r="L5" s="45">
        <v>240.0</v>
      </c>
      <c r="M5" s="21"/>
      <c r="N5" s="21"/>
      <c r="O5" s="21"/>
      <c r="P5" s="21"/>
      <c r="Q5" s="21"/>
      <c r="R5" s="21"/>
      <c r="S5" s="21"/>
      <c r="T5" s="21"/>
      <c r="U5" s="21"/>
      <c r="V5" s="21"/>
      <c r="W5" s="21"/>
      <c r="X5" s="21"/>
      <c r="Y5" s="21"/>
      <c r="Z5" s="21"/>
    </row>
    <row r="6" ht="12.75" customHeight="1">
      <c r="A6" s="35" t="s">
        <v>92</v>
      </c>
      <c r="B6" s="36">
        <v>250.0</v>
      </c>
      <c r="C6" s="37" t="s">
        <v>1129</v>
      </c>
      <c r="D6" s="38"/>
      <c r="E6" s="39">
        <v>240.0</v>
      </c>
      <c r="F6" s="40">
        <v>240.0</v>
      </c>
      <c r="G6" s="41" t="s">
        <v>92</v>
      </c>
      <c r="H6" s="42">
        <v>50.0</v>
      </c>
      <c r="I6" s="43" t="s">
        <v>1130</v>
      </c>
      <c r="J6" s="41"/>
      <c r="K6" s="44">
        <v>50.0</v>
      </c>
      <c r="L6" s="45">
        <v>50.0</v>
      </c>
      <c r="M6" s="21"/>
      <c r="N6" s="21"/>
      <c r="O6" s="21"/>
      <c r="P6" s="21"/>
      <c r="Q6" s="21"/>
      <c r="R6" s="21"/>
      <c r="S6" s="21"/>
      <c r="T6" s="21"/>
      <c r="U6" s="21"/>
      <c r="V6" s="21"/>
      <c r="W6" s="21"/>
      <c r="X6" s="21"/>
      <c r="Y6" s="21"/>
      <c r="Z6" s="21"/>
    </row>
    <row r="7" ht="12.75" customHeight="1">
      <c r="A7" s="35" t="s">
        <v>93</v>
      </c>
      <c r="B7" s="36">
        <v>2200.0</v>
      </c>
      <c r="C7" s="37" t="s">
        <v>1131</v>
      </c>
      <c r="D7" s="38"/>
      <c r="E7" s="39">
        <v>1280.0</v>
      </c>
      <c r="F7" s="40">
        <v>1280.0</v>
      </c>
      <c r="G7" s="41" t="s">
        <v>93</v>
      </c>
      <c r="H7" s="42">
        <v>1000.0</v>
      </c>
      <c r="I7" s="43" t="s">
        <v>1132</v>
      </c>
      <c r="J7" s="41"/>
      <c r="K7" s="44">
        <v>560.0</v>
      </c>
      <c r="L7" s="45">
        <v>560.0</v>
      </c>
      <c r="M7" s="21"/>
      <c r="N7" s="21"/>
      <c r="O7" s="21"/>
      <c r="P7" s="21"/>
      <c r="Q7" s="21"/>
      <c r="R7" s="21"/>
      <c r="S7" s="21"/>
      <c r="T7" s="21"/>
      <c r="U7" s="21"/>
      <c r="V7" s="21"/>
      <c r="W7" s="21"/>
      <c r="X7" s="21"/>
      <c r="Y7" s="21"/>
      <c r="Z7" s="21"/>
    </row>
    <row r="8" ht="12.75" customHeight="1">
      <c r="A8" s="35" t="s">
        <v>96</v>
      </c>
      <c r="B8" s="36">
        <v>1000.0</v>
      </c>
      <c r="C8" s="37" t="s">
        <v>1133</v>
      </c>
      <c r="D8" s="38"/>
      <c r="E8" s="39">
        <v>360.0</v>
      </c>
      <c r="F8" s="40">
        <v>360.0</v>
      </c>
      <c r="G8" s="41" t="s">
        <v>96</v>
      </c>
      <c r="H8" s="42">
        <v>1200.0</v>
      </c>
      <c r="I8" s="43" t="s">
        <v>1134</v>
      </c>
      <c r="J8" s="41"/>
      <c r="K8" s="44">
        <v>170.0</v>
      </c>
      <c r="L8" s="45">
        <v>170.0</v>
      </c>
      <c r="M8" s="21"/>
      <c r="N8" s="21"/>
      <c r="O8" s="21"/>
      <c r="P8" s="21"/>
      <c r="Q8" s="21"/>
      <c r="R8" s="21"/>
      <c r="S8" s="21"/>
      <c r="T8" s="21"/>
      <c r="U8" s="21"/>
      <c r="V8" s="21"/>
      <c r="W8" s="21"/>
      <c r="X8" s="21"/>
      <c r="Y8" s="21"/>
      <c r="Z8" s="21"/>
    </row>
    <row r="9" ht="12.75" customHeight="1">
      <c r="A9" s="38" t="s">
        <v>97</v>
      </c>
      <c r="B9" s="36">
        <v>5000.0</v>
      </c>
      <c r="C9" s="37" t="s">
        <v>1135</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t="s">
        <v>103</v>
      </c>
      <c r="I10" s="43"/>
      <c r="J10" s="41"/>
      <c r="K10" s="42">
        <v>0.0</v>
      </c>
      <c r="L10" s="47">
        <v>0.0</v>
      </c>
      <c r="M10" s="21"/>
      <c r="N10" s="21"/>
      <c r="O10" s="21"/>
      <c r="P10" s="21"/>
      <c r="Q10" s="21"/>
      <c r="R10" s="21"/>
      <c r="S10" s="21"/>
      <c r="T10" s="21"/>
      <c r="U10" s="21"/>
      <c r="V10" s="21"/>
      <c r="W10" s="21"/>
      <c r="X10" s="21"/>
      <c r="Y10" s="21"/>
      <c r="Z10" s="21"/>
    </row>
    <row r="11" ht="12.75" customHeight="1">
      <c r="A11" s="54" t="s">
        <v>101</v>
      </c>
      <c r="B11" s="36" t="s">
        <v>218</v>
      </c>
      <c r="C11" s="37"/>
      <c r="D11" s="38"/>
      <c r="E11" s="39"/>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9">
        <v>3890.0</v>
      </c>
      <c r="F14" s="40">
        <v>3890.0</v>
      </c>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t="s">
        <v>789</v>
      </c>
      <c r="C15" s="37"/>
      <c r="D15" s="38"/>
      <c r="E15" s="36">
        <v>0.0</v>
      </c>
      <c r="F15" s="46">
        <v>0.0</v>
      </c>
      <c r="G15" s="55" t="s">
        <v>106</v>
      </c>
      <c r="H15" s="42">
        <v>0.0</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700.0</v>
      </c>
      <c r="C17" s="37" t="s">
        <v>1136</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9550</v>
      </c>
      <c r="C20" s="57"/>
      <c r="D20" s="38"/>
      <c r="E20" s="57">
        <f t="shared" ref="E20:F20" si="1">SUM(E5,E6,E7,E8,E10,E11,E14,E15,E17,E18)</f>
        <v>6170</v>
      </c>
      <c r="F20" s="63">
        <f t="shared" si="1"/>
        <v>6170</v>
      </c>
      <c r="G20" s="41" t="s">
        <v>110</v>
      </c>
      <c r="H20" s="50">
        <f>SUM(H5:H18)</f>
        <v>2550</v>
      </c>
      <c r="I20" s="58"/>
      <c r="J20" s="41"/>
      <c r="K20" s="50">
        <f t="shared" ref="K20:L20" si="2">SUM(K5:K19)</f>
        <v>1020</v>
      </c>
      <c r="L20" s="64">
        <f t="shared" si="2"/>
        <v>1020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1000.0</v>
      </c>
      <c r="C24" s="78" t="s">
        <v>1137</v>
      </c>
      <c r="D24" s="76"/>
      <c r="E24" s="77">
        <v>1400.0</v>
      </c>
      <c r="F24" s="79">
        <v>1400.0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700.0</v>
      </c>
      <c r="C25" s="78" t="s">
        <v>1138</v>
      </c>
      <c r="D25" s="76"/>
      <c r="E25" s="77">
        <v>200.0</v>
      </c>
      <c r="F25" s="79">
        <v>200.0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50.0</v>
      </c>
      <c r="C26" s="78" t="s">
        <v>1130</v>
      </c>
      <c r="D26" s="76"/>
      <c r="E26" s="77">
        <v>50.0</v>
      </c>
      <c r="F26" s="79">
        <v>50.0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800.0</v>
      </c>
      <c r="C27" s="78" t="s">
        <v>1139</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0.0</v>
      </c>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100.0</v>
      </c>
      <c r="C30" s="78" t="s">
        <v>1140</v>
      </c>
      <c r="D30" s="76"/>
      <c r="E30" s="77">
        <v>100.0</v>
      </c>
      <c r="F30" s="79">
        <v>100.0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77">
        <v>100.0</v>
      </c>
      <c r="C31" s="78" t="s">
        <v>1141</v>
      </c>
      <c r="D31" s="76"/>
      <c r="E31" s="77">
        <v>100.0</v>
      </c>
      <c r="F31" s="79">
        <v>100.0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77">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77">
        <v>400.0</v>
      </c>
      <c r="C35" s="78" t="s">
        <v>1142</v>
      </c>
      <c r="D35" s="76"/>
      <c r="E35" s="77">
        <v>0.0</v>
      </c>
      <c r="F35" s="86">
        <v>0.0</v>
      </c>
      <c r="G35" s="28" t="s">
        <v>141</v>
      </c>
      <c r="H35" s="28">
        <v>4.0</v>
      </c>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t="s">
        <v>1143</v>
      </c>
      <c r="I36" s="70"/>
      <c r="J36" s="31" t="s">
        <v>1144</v>
      </c>
      <c r="K36" s="30"/>
      <c r="L36" s="72"/>
      <c r="M36" s="21"/>
      <c r="N36" s="21"/>
      <c r="O36" s="21"/>
      <c r="P36" s="21"/>
      <c r="Q36" s="21"/>
      <c r="R36" s="21"/>
      <c r="S36" s="21"/>
      <c r="T36" s="21"/>
      <c r="U36" s="21"/>
      <c r="V36" s="21"/>
      <c r="W36" s="21"/>
      <c r="X36" s="21"/>
      <c r="Y36" s="21"/>
      <c r="Z36" s="21"/>
    </row>
    <row r="37" ht="12.75" customHeight="1">
      <c r="A37" s="76" t="s">
        <v>110</v>
      </c>
      <c r="B37" s="105">
        <f>SUM(B24:B35)</f>
        <v>3150</v>
      </c>
      <c r="C37" s="106"/>
      <c r="D37" s="76"/>
      <c r="E37" s="105">
        <f t="shared" ref="E37:F37" si="4">SUM(E24:E36)</f>
        <v>2310</v>
      </c>
      <c r="F37" s="107">
        <f t="shared" si="4"/>
        <v>2310</v>
      </c>
      <c r="G37" s="31" t="s">
        <v>116</v>
      </c>
      <c r="H37" s="31" t="s">
        <v>1145</v>
      </c>
      <c r="I37" s="70"/>
      <c r="J37" s="31"/>
      <c r="K37" s="30" t="s">
        <v>506</v>
      </c>
      <c r="L37" s="34" t="s">
        <v>1146</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200.0</v>
      </c>
      <c r="I39" s="111" t="s">
        <v>1147</v>
      </c>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50.0</v>
      </c>
      <c r="I40" s="111" t="s">
        <v>1148</v>
      </c>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10.0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3000.0</v>
      </c>
      <c r="I42" s="111" t="s">
        <v>1149</v>
      </c>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3260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57" t="s">
        <v>1150</v>
      </c>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7190</v>
      </c>
      <c r="F64" s="169">
        <f t="shared" si="9"/>
        <v>7190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2310</v>
      </c>
      <c r="F65" s="169">
        <f t="shared" si="10"/>
        <v>2310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9500</v>
      </c>
      <c r="F66" s="169">
        <f t="shared" si="11"/>
        <v>9500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1151</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1152</v>
      </c>
      <c r="B1" s="19" t="s">
        <v>1153</v>
      </c>
      <c r="C1" s="19" t="s">
        <v>292</v>
      </c>
      <c r="D1" s="19" t="s">
        <v>1154</v>
      </c>
      <c r="E1" s="19" t="s">
        <v>1155</v>
      </c>
      <c r="F1" s="19" t="s">
        <v>69</v>
      </c>
      <c r="G1" s="20" t="s">
        <v>1156</v>
      </c>
      <c r="H1" s="21"/>
      <c r="I1" s="21"/>
      <c r="J1" s="21"/>
      <c r="K1" s="22" t="s">
        <v>1157</v>
      </c>
      <c r="L1" s="23"/>
      <c r="M1" s="21"/>
      <c r="N1" s="24"/>
      <c r="O1" s="21"/>
      <c r="P1" s="21"/>
      <c r="Q1" s="21"/>
      <c r="R1" s="21"/>
      <c r="S1" s="21"/>
      <c r="T1" s="21"/>
      <c r="U1" s="21"/>
      <c r="V1" s="21"/>
      <c r="W1" s="21"/>
      <c r="X1" s="21"/>
      <c r="Y1" s="21"/>
      <c r="Z1" s="21"/>
    </row>
    <row r="2" ht="12.75" customHeight="1">
      <c r="A2" s="25" t="s">
        <v>1158</v>
      </c>
      <c r="B2" s="26"/>
      <c r="C2" s="26"/>
      <c r="D2" s="26"/>
      <c r="E2" s="27"/>
      <c r="F2" s="27"/>
      <c r="G2" s="26" t="s">
        <v>1159</v>
      </c>
      <c r="H2" s="28"/>
      <c r="I2" s="28"/>
      <c r="J2" s="28"/>
      <c r="K2" s="27"/>
      <c r="L2" s="29"/>
      <c r="M2" s="21"/>
      <c r="N2" s="21"/>
      <c r="O2" s="21"/>
      <c r="P2" s="21"/>
      <c r="Q2" s="21"/>
      <c r="R2" s="21"/>
      <c r="S2" s="21"/>
      <c r="T2" s="21"/>
      <c r="U2" s="21"/>
      <c r="V2" s="21"/>
      <c r="W2" s="21"/>
      <c r="X2" s="21"/>
      <c r="Y2" s="21"/>
      <c r="Z2" s="21"/>
    </row>
    <row r="3" ht="12.75" customHeight="1">
      <c r="A3" s="30" t="s">
        <v>1160</v>
      </c>
      <c r="B3" s="31" t="s">
        <v>1161</v>
      </c>
      <c r="C3" s="31" t="s">
        <v>506</v>
      </c>
      <c r="D3" s="31" t="s">
        <v>1162</v>
      </c>
      <c r="E3" s="30" t="s">
        <v>78</v>
      </c>
      <c r="F3" s="32"/>
      <c r="G3" s="30" t="s">
        <v>1163</v>
      </c>
      <c r="H3" s="31" t="s">
        <v>1164</v>
      </c>
      <c r="I3" s="31" t="s">
        <v>81</v>
      </c>
      <c r="J3" s="31" t="s">
        <v>1162</v>
      </c>
      <c r="K3" s="30" t="s">
        <v>78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400.0</v>
      </c>
      <c r="C5" s="37" t="s">
        <v>1165</v>
      </c>
      <c r="D5" s="38"/>
      <c r="E5" s="39">
        <v>240.0</v>
      </c>
      <c r="F5" s="40">
        <v>240.0</v>
      </c>
      <c r="G5" s="41" t="s">
        <v>89</v>
      </c>
      <c r="H5" s="42">
        <v>100.0</v>
      </c>
      <c r="I5" s="43" t="s">
        <v>1166</v>
      </c>
      <c r="J5" s="41"/>
      <c r="K5" s="44">
        <v>100.0</v>
      </c>
      <c r="L5" s="45">
        <v>100.0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200.0</v>
      </c>
      <c r="C7" s="37" t="s">
        <v>1167</v>
      </c>
      <c r="D7" s="38"/>
      <c r="E7" s="39">
        <v>200.0</v>
      </c>
      <c r="F7" s="40">
        <v>200.0</v>
      </c>
      <c r="G7" s="41" t="s">
        <v>93</v>
      </c>
      <c r="H7" s="42">
        <v>50.0</v>
      </c>
      <c r="I7" s="43" t="s">
        <v>1168</v>
      </c>
      <c r="J7" s="41"/>
      <c r="K7" s="44">
        <v>50.0</v>
      </c>
      <c r="L7" s="45">
        <v>50.0</v>
      </c>
      <c r="M7" s="21"/>
      <c r="N7" s="21"/>
      <c r="O7" s="21"/>
      <c r="P7" s="21"/>
      <c r="Q7" s="21"/>
      <c r="R7" s="21"/>
      <c r="S7" s="21"/>
      <c r="T7" s="21"/>
      <c r="U7" s="21"/>
      <c r="V7" s="21"/>
      <c r="W7" s="21"/>
      <c r="X7" s="21"/>
      <c r="Y7" s="21"/>
      <c r="Z7" s="21"/>
    </row>
    <row r="8" ht="12.75" customHeight="1">
      <c r="A8" s="35" t="s">
        <v>96</v>
      </c>
      <c r="B8" s="36">
        <v>50.0</v>
      </c>
      <c r="C8" s="37" t="s">
        <v>1169</v>
      </c>
      <c r="D8" s="38"/>
      <c r="E8" s="39">
        <v>50.0</v>
      </c>
      <c r="F8" s="40">
        <v>50.0</v>
      </c>
      <c r="G8" s="41" t="s">
        <v>96</v>
      </c>
      <c r="H8" s="42">
        <v>30.0</v>
      </c>
      <c r="I8" s="43" t="s">
        <v>1170</v>
      </c>
      <c r="J8" s="41"/>
      <c r="K8" s="44">
        <v>30.0</v>
      </c>
      <c r="L8" s="45">
        <v>30.0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200.0</v>
      </c>
      <c r="C17" s="37" t="s">
        <v>1171</v>
      </c>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850</v>
      </c>
      <c r="C20" s="57"/>
      <c r="D20" s="38"/>
      <c r="E20" s="57">
        <f t="shared" ref="E20:F20" si="1">SUM(E5,E6,E7,E8,E10,E11,E15,E17,E18)</f>
        <v>490</v>
      </c>
      <c r="F20" s="63">
        <f t="shared" si="1"/>
        <v>490</v>
      </c>
      <c r="G20" s="41" t="s">
        <v>110</v>
      </c>
      <c r="H20" s="50">
        <f>SUM(H5:H18)</f>
        <v>180</v>
      </c>
      <c r="I20" s="58"/>
      <c r="J20" s="41"/>
      <c r="K20" s="50">
        <f t="shared" ref="K20:L20" si="2">SUM(K5:K19)</f>
        <v>180</v>
      </c>
      <c r="L20" s="64">
        <f t="shared" si="2"/>
        <v>180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700.0</v>
      </c>
      <c r="C24" s="78" t="s">
        <v>1172</v>
      </c>
      <c r="D24" s="76"/>
      <c r="E24" s="77">
        <v>700.0</v>
      </c>
      <c r="F24" s="79">
        <v>700.0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85">
        <v>0.0</v>
      </c>
      <c r="C25" s="78"/>
      <c r="D25" s="76"/>
      <c r="E25" s="85">
        <v>0.0</v>
      </c>
      <c r="F25" s="86">
        <v>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0.0</v>
      </c>
      <c r="C26" s="78"/>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300.0</v>
      </c>
      <c r="C27" s="78" t="s">
        <v>1173</v>
      </c>
      <c r="D27" s="76"/>
      <c r="E27" s="87">
        <v>300.0</v>
      </c>
      <c r="F27" s="79">
        <v>300.0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100.0</v>
      </c>
      <c r="C28" s="78" t="s">
        <v>1174</v>
      </c>
      <c r="D28" s="76"/>
      <c r="E28" s="87">
        <v>100.0</v>
      </c>
      <c r="F28" s="79">
        <v>100.0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1100</v>
      </c>
      <c r="C37" s="106"/>
      <c r="D37" s="76"/>
      <c r="E37" s="105">
        <f t="shared" ref="E37:F37" si="4">SUM(E24:E36)</f>
        <v>1100</v>
      </c>
      <c r="F37" s="107">
        <f t="shared" si="4"/>
        <v>1100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670</v>
      </c>
      <c r="F64" s="169">
        <f t="shared" si="9"/>
        <v>670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1100</v>
      </c>
      <c r="F65" s="169">
        <f t="shared" si="10"/>
        <v>1100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1770</v>
      </c>
      <c r="F66" s="169">
        <f t="shared" si="11"/>
        <v>1770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1151</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1175</v>
      </c>
      <c r="B1" s="19" t="s">
        <v>1176</v>
      </c>
      <c r="C1" s="19" t="s">
        <v>292</v>
      </c>
      <c r="D1" s="19" t="s">
        <v>1177</v>
      </c>
      <c r="E1" s="19" t="s">
        <v>588</v>
      </c>
      <c r="F1" s="19" t="s">
        <v>69</v>
      </c>
      <c r="G1" s="20" t="s">
        <v>1178</v>
      </c>
      <c r="H1" s="21"/>
      <c r="I1" s="21"/>
      <c r="J1" s="21"/>
      <c r="K1" s="22" t="s">
        <v>1179</v>
      </c>
      <c r="L1" s="23"/>
      <c r="M1" s="21"/>
      <c r="N1" s="24"/>
      <c r="O1" s="21"/>
      <c r="P1" s="21"/>
      <c r="Q1" s="21"/>
      <c r="R1" s="21"/>
      <c r="S1" s="21"/>
      <c r="T1" s="21"/>
      <c r="U1" s="21"/>
      <c r="V1" s="21"/>
      <c r="W1" s="21"/>
      <c r="X1" s="21"/>
      <c r="Y1" s="21"/>
      <c r="Z1" s="21"/>
    </row>
    <row r="2" ht="12.75" customHeight="1">
      <c r="A2" s="25" t="s">
        <v>1180</v>
      </c>
      <c r="B2" s="26"/>
      <c r="C2" s="26"/>
      <c r="D2" s="26"/>
      <c r="E2" s="27"/>
      <c r="F2" s="27"/>
      <c r="G2" s="26" t="s">
        <v>1181</v>
      </c>
      <c r="H2" s="28"/>
      <c r="I2" s="28"/>
      <c r="J2" s="28"/>
      <c r="K2" s="27"/>
      <c r="L2" s="29"/>
      <c r="M2" s="21"/>
      <c r="N2" s="21"/>
      <c r="O2" s="21"/>
      <c r="P2" s="21"/>
      <c r="Q2" s="21"/>
      <c r="R2" s="21"/>
      <c r="S2" s="21"/>
      <c r="T2" s="21"/>
      <c r="U2" s="21"/>
      <c r="V2" s="21"/>
      <c r="W2" s="21"/>
      <c r="X2" s="21"/>
      <c r="Y2" s="21"/>
      <c r="Z2" s="21"/>
    </row>
    <row r="3" ht="12.75" customHeight="1">
      <c r="A3" s="30" t="s">
        <v>1182</v>
      </c>
      <c r="B3" s="31" t="s">
        <v>1183</v>
      </c>
      <c r="C3" s="31" t="s">
        <v>638</v>
      </c>
      <c r="D3" s="31" t="s">
        <v>1184</v>
      </c>
      <c r="E3" s="30" t="s">
        <v>78</v>
      </c>
      <c r="F3" s="32"/>
      <c r="G3" s="30" t="s">
        <v>1185</v>
      </c>
      <c r="H3" s="31" t="s">
        <v>1186</v>
      </c>
      <c r="I3" s="31" t="s">
        <v>81</v>
      </c>
      <c r="J3" s="31" t="s">
        <v>1184</v>
      </c>
      <c r="K3" s="30" t="s">
        <v>268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0.0</v>
      </c>
      <c r="C5" s="37">
        <v>0.0</v>
      </c>
      <c r="D5" s="38"/>
      <c r="E5" s="36">
        <v>0.0</v>
      </c>
      <c r="F5" s="46">
        <v>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0.0</v>
      </c>
      <c r="C6" s="37"/>
      <c r="D6" s="38"/>
      <c r="E6" s="36">
        <v>0.0</v>
      </c>
      <c r="F6" s="46">
        <v>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0.0</v>
      </c>
      <c r="C7" s="37"/>
      <c r="D7" s="38"/>
      <c r="E7" s="36">
        <v>0.0</v>
      </c>
      <c r="F7" s="46">
        <v>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0.0</v>
      </c>
      <c r="C8" s="37"/>
      <c r="D8" s="38"/>
      <c r="E8" s="36">
        <v>0.0</v>
      </c>
      <c r="F8" s="46">
        <v>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t="s">
        <v>103</v>
      </c>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v>0.0</v>
      </c>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0</v>
      </c>
      <c r="C20" s="57"/>
      <c r="D20" s="38"/>
      <c r="E20" s="57">
        <f t="shared" ref="E20:F20" si="1">SUM(E5,E6,E7,E8,E10,E11,E15,E17,E18)</f>
        <v>0</v>
      </c>
      <c r="F20" s="63">
        <f t="shared" si="1"/>
        <v>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v>3.0</v>
      </c>
      <c r="I21" s="66"/>
      <c r="J21" s="28" t="s">
        <v>914</v>
      </c>
      <c r="K21" s="28" t="s">
        <v>114</v>
      </c>
      <c r="L21" s="69" t="s">
        <v>1187</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t="s">
        <v>1188</v>
      </c>
      <c r="I22" s="73"/>
      <c r="J22" s="30"/>
      <c r="K22" s="30" t="s">
        <v>1189</v>
      </c>
      <c r="L22" s="34" t="s">
        <v>1190</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85"/>
      <c r="C24" s="78"/>
      <c r="D24" s="76"/>
      <c r="E24" s="85">
        <v>0.0</v>
      </c>
      <c r="F24" s="86">
        <v>0.0</v>
      </c>
      <c r="G24" s="80" t="s">
        <v>121</v>
      </c>
      <c r="H24" s="81">
        <v>0.0</v>
      </c>
      <c r="I24" s="82">
        <v>0.0</v>
      </c>
      <c r="J24" s="83"/>
      <c r="K24" s="81">
        <v>0.0</v>
      </c>
      <c r="L24" s="84">
        <v>0.0</v>
      </c>
      <c r="M24" s="21"/>
      <c r="N24" s="21"/>
      <c r="O24" s="21"/>
      <c r="P24" s="21"/>
      <c r="Q24" s="21"/>
      <c r="R24" s="21"/>
      <c r="S24" s="21"/>
      <c r="T24" s="21"/>
      <c r="U24" s="21"/>
      <c r="V24" s="21"/>
      <c r="W24" s="21"/>
      <c r="X24" s="21"/>
      <c r="Y24" s="21"/>
      <c r="Z24" s="21"/>
    </row>
    <row r="25" ht="12.75" customHeight="1">
      <c r="A25" s="76" t="s">
        <v>122</v>
      </c>
      <c r="B25" s="85"/>
      <c r="C25" s="78"/>
      <c r="D25" s="76"/>
      <c r="E25" s="85">
        <v>0.0</v>
      </c>
      <c r="F25" s="86">
        <v>0.0</v>
      </c>
      <c r="G25" s="80" t="s">
        <v>123</v>
      </c>
      <c r="H25" s="81">
        <v>0.0</v>
      </c>
      <c r="I25" s="82">
        <v>0.0</v>
      </c>
      <c r="J25" s="83"/>
      <c r="K25" s="81">
        <v>0.0</v>
      </c>
      <c r="L25" s="84">
        <v>0.0</v>
      </c>
      <c r="M25" s="21"/>
      <c r="N25" s="21"/>
      <c r="O25" s="21"/>
      <c r="P25" s="21"/>
      <c r="Q25" s="21"/>
      <c r="R25" s="21"/>
      <c r="S25" s="21"/>
      <c r="T25" s="21"/>
      <c r="U25" s="21"/>
      <c r="V25" s="21"/>
      <c r="W25" s="21"/>
      <c r="X25" s="21"/>
      <c r="Y25" s="21"/>
      <c r="Z25" s="21"/>
    </row>
    <row r="26" ht="12.75" customHeight="1">
      <c r="A26" s="76" t="s">
        <v>124</v>
      </c>
      <c r="B26" s="85"/>
      <c r="C26" s="78"/>
      <c r="D26" s="76"/>
      <c r="E26" s="85">
        <v>0.0</v>
      </c>
      <c r="F26" s="86">
        <v>0.0</v>
      </c>
      <c r="G26" s="80" t="s">
        <v>125</v>
      </c>
      <c r="H26" s="81">
        <v>0.0</v>
      </c>
      <c r="I26" s="82">
        <v>0.0</v>
      </c>
      <c r="J26" s="83"/>
      <c r="K26" s="81">
        <v>0.0</v>
      </c>
      <c r="L26" s="84">
        <v>0.0</v>
      </c>
      <c r="M26" s="21"/>
      <c r="N26" s="21"/>
      <c r="O26" s="21"/>
      <c r="P26" s="21"/>
      <c r="Q26" s="21"/>
      <c r="R26" s="21"/>
      <c r="S26" s="21"/>
      <c r="T26" s="21"/>
      <c r="U26" s="21"/>
      <c r="V26" s="21"/>
      <c r="W26" s="21"/>
      <c r="X26" s="21"/>
      <c r="Y26" s="21"/>
      <c r="Z26" s="21"/>
    </row>
    <row r="27" ht="12.75" customHeight="1">
      <c r="A27" s="76" t="s">
        <v>126</v>
      </c>
      <c r="B27" s="88"/>
      <c r="C27" s="78"/>
      <c r="D27" s="76"/>
      <c r="E27" s="88">
        <v>0.0</v>
      </c>
      <c r="F27" s="86">
        <v>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763</v>
      </c>
      <c r="H29" s="91"/>
      <c r="I29" s="96" t="s">
        <v>99</v>
      </c>
      <c r="J29" s="83"/>
      <c r="K29" s="91"/>
      <c r="L29" s="92"/>
      <c r="M29" s="21"/>
      <c r="N29" s="21"/>
      <c r="O29" s="21"/>
      <c r="P29" s="21"/>
      <c r="Q29" s="21"/>
      <c r="R29" s="21"/>
      <c r="S29" s="21"/>
      <c r="T29" s="21"/>
      <c r="U29" s="21"/>
      <c r="V29" s="21"/>
      <c r="W29" s="21"/>
      <c r="X29" s="21"/>
      <c r="Y29" s="21"/>
      <c r="Z29" s="21"/>
    </row>
    <row r="30" ht="12.75" customHeight="1">
      <c r="A30" s="76" t="s">
        <v>133</v>
      </c>
      <c r="B30" s="85"/>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c r="C32" s="78"/>
      <c r="D32" s="76"/>
      <c r="E32" s="85">
        <v>0.0</v>
      </c>
      <c r="F32" s="86">
        <v>0.0</v>
      </c>
      <c r="G32" s="83" t="s">
        <v>108</v>
      </c>
      <c r="H32" s="81">
        <v>0.0</v>
      </c>
      <c r="I32" s="82">
        <v>0.0</v>
      </c>
      <c r="J32" s="83"/>
      <c r="K32" s="81">
        <v>0.0</v>
      </c>
      <c r="L32" s="84">
        <v>0.0</v>
      </c>
      <c r="M32" s="21"/>
      <c r="N32" s="21"/>
      <c r="O32" s="21"/>
      <c r="P32" s="21"/>
      <c r="Q32" s="21"/>
      <c r="R32" s="21"/>
      <c r="S32" s="21"/>
      <c r="T32" s="21"/>
      <c r="U32" s="21"/>
      <c r="V32" s="21"/>
      <c r="W32" s="21"/>
      <c r="X32" s="21"/>
      <c r="Y32" s="21"/>
      <c r="Z32" s="21"/>
    </row>
    <row r="33" ht="12.75" customHeight="1">
      <c r="A33" s="76" t="s">
        <v>138</v>
      </c>
      <c r="B33" s="85"/>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0</v>
      </c>
      <c r="C37" s="106"/>
      <c r="D37" s="76"/>
      <c r="E37" s="105">
        <f t="shared" ref="E37:F37" si="4">SUM(E24:E36)</f>
        <v>0</v>
      </c>
      <c r="F37" s="107">
        <f t="shared" si="4"/>
        <v>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0</v>
      </c>
      <c r="F64" s="169">
        <f t="shared" si="9"/>
        <v>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0</v>
      </c>
      <c r="F65" s="169">
        <f t="shared" si="10"/>
        <v>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0</v>
      </c>
      <c r="F66" s="169">
        <f t="shared" si="11"/>
        <v>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1151</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1191</v>
      </c>
      <c r="B1" s="19" t="s">
        <v>1192</v>
      </c>
      <c r="C1" s="19" t="s">
        <v>292</v>
      </c>
      <c r="D1" s="19" t="s">
        <v>1193</v>
      </c>
      <c r="E1" s="19" t="s">
        <v>588</v>
      </c>
      <c r="F1" s="19" t="s">
        <v>227</v>
      </c>
      <c r="G1" s="20" t="s">
        <v>1194</v>
      </c>
      <c r="H1" s="21"/>
      <c r="I1" s="21"/>
      <c r="J1" s="21"/>
      <c r="K1" s="22" t="s">
        <v>1195</v>
      </c>
      <c r="L1" s="23"/>
      <c r="M1" s="21"/>
      <c r="N1" s="24"/>
      <c r="O1" s="21"/>
      <c r="P1" s="21"/>
      <c r="Q1" s="21"/>
      <c r="R1" s="21"/>
      <c r="S1" s="21"/>
      <c r="T1" s="21"/>
      <c r="U1" s="21"/>
      <c r="V1" s="21"/>
      <c r="W1" s="21"/>
      <c r="X1" s="21"/>
      <c r="Y1" s="21"/>
      <c r="Z1" s="21"/>
    </row>
    <row r="2" ht="12.75" customHeight="1">
      <c r="A2" s="25" t="s">
        <v>1196</v>
      </c>
      <c r="B2" s="26"/>
      <c r="C2" s="26"/>
      <c r="D2" s="26"/>
      <c r="E2" s="27"/>
      <c r="F2" s="27"/>
      <c r="G2" s="26" t="s">
        <v>1197</v>
      </c>
      <c r="H2" s="28"/>
      <c r="I2" s="28"/>
      <c r="J2" s="28"/>
      <c r="K2" s="27"/>
      <c r="L2" s="29"/>
      <c r="M2" s="21"/>
      <c r="N2" s="21"/>
      <c r="O2" s="21"/>
      <c r="P2" s="21"/>
      <c r="Q2" s="21"/>
      <c r="R2" s="21"/>
      <c r="S2" s="21"/>
      <c r="T2" s="21"/>
      <c r="U2" s="21"/>
      <c r="V2" s="21"/>
      <c r="W2" s="21"/>
      <c r="X2" s="21"/>
      <c r="Y2" s="21"/>
      <c r="Z2" s="21"/>
    </row>
    <row r="3" ht="12.75" customHeight="1">
      <c r="A3" s="30" t="s">
        <v>1198</v>
      </c>
      <c r="B3" s="31" t="s">
        <v>1199</v>
      </c>
      <c r="C3" s="31" t="s">
        <v>1200</v>
      </c>
      <c r="D3" s="31" t="s">
        <v>1201</v>
      </c>
      <c r="E3" s="30" t="s">
        <v>78</v>
      </c>
      <c r="F3" s="32"/>
      <c r="G3" s="30" t="s">
        <v>1202</v>
      </c>
      <c r="H3" s="31" t="s">
        <v>595</v>
      </c>
      <c r="I3" s="31" t="s">
        <v>238</v>
      </c>
      <c r="J3" s="31" t="s">
        <v>1201</v>
      </c>
      <c r="K3" s="30" t="s">
        <v>78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600.0</v>
      </c>
      <c r="C5" s="37" t="s">
        <v>1203</v>
      </c>
      <c r="D5" s="38"/>
      <c r="E5" s="39">
        <v>240.0</v>
      </c>
      <c r="F5" s="40">
        <v>240.0</v>
      </c>
      <c r="G5" s="41" t="s">
        <v>89</v>
      </c>
      <c r="H5" s="42">
        <v>500.0</v>
      </c>
      <c r="I5" s="43" t="s">
        <v>1204</v>
      </c>
      <c r="J5" s="41"/>
      <c r="K5" s="44">
        <v>240.0</v>
      </c>
      <c r="L5" s="45">
        <v>240.0</v>
      </c>
      <c r="M5" s="21"/>
      <c r="N5" s="21"/>
      <c r="O5" s="21"/>
      <c r="P5" s="21"/>
      <c r="Q5" s="21"/>
      <c r="R5" s="21"/>
      <c r="S5" s="21"/>
      <c r="T5" s="21"/>
      <c r="U5" s="21"/>
      <c r="V5" s="21"/>
      <c r="W5" s="21"/>
      <c r="X5" s="21"/>
      <c r="Y5" s="21"/>
      <c r="Z5" s="21"/>
    </row>
    <row r="6" ht="12.75" customHeight="1">
      <c r="A6" s="35" t="s">
        <v>92</v>
      </c>
      <c r="B6" s="36">
        <v>50.0</v>
      </c>
      <c r="C6" s="37" t="s">
        <v>1205</v>
      </c>
      <c r="D6" s="38"/>
      <c r="E6" s="39">
        <v>50.0</v>
      </c>
      <c r="F6" s="40">
        <v>50.0</v>
      </c>
      <c r="G6" s="41" t="s">
        <v>92</v>
      </c>
      <c r="H6" s="42">
        <v>50.0</v>
      </c>
      <c r="I6" s="43" t="s">
        <v>1206</v>
      </c>
      <c r="J6" s="41"/>
      <c r="K6" s="44">
        <v>50.0</v>
      </c>
      <c r="L6" s="45">
        <v>50.0</v>
      </c>
      <c r="M6" s="21"/>
      <c r="N6" s="21"/>
      <c r="O6" s="21"/>
      <c r="P6" s="21"/>
      <c r="Q6" s="21"/>
      <c r="R6" s="21"/>
      <c r="S6" s="21"/>
      <c r="T6" s="21"/>
      <c r="U6" s="21"/>
      <c r="V6" s="21"/>
      <c r="W6" s="21"/>
      <c r="X6" s="21"/>
      <c r="Y6" s="21"/>
      <c r="Z6" s="21"/>
    </row>
    <row r="7" ht="12.75" customHeight="1">
      <c r="A7" s="35" t="s">
        <v>93</v>
      </c>
      <c r="B7" s="36">
        <v>500.0</v>
      </c>
      <c r="C7" s="37" t="s">
        <v>1207</v>
      </c>
      <c r="D7" s="38"/>
      <c r="E7" s="39">
        <v>500.0</v>
      </c>
      <c r="F7" s="40">
        <v>500.0</v>
      </c>
      <c r="G7" s="41" t="s">
        <v>93</v>
      </c>
      <c r="H7" s="42">
        <v>200.0</v>
      </c>
      <c r="I7" s="43" t="s">
        <v>1208</v>
      </c>
      <c r="J7" s="41"/>
      <c r="K7" s="44">
        <v>200.0</v>
      </c>
      <c r="L7" s="45">
        <v>200.0</v>
      </c>
      <c r="M7" s="21"/>
      <c r="N7" s="21"/>
      <c r="O7" s="21"/>
      <c r="P7" s="21"/>
      <c r="Q7" s="21"/>
      <c r="R7" s="21"/>
      <c r="S7" s="21"/>
      <c r="T7" s="21"/>
      <c r="U7" s="21"/>
      <c r="V7" s="21"/>
      <c r="W7" s="21"/>
      <c r="X7" s="21"/>
      <c r="Y7" s="21"/>
      <c r="Z7" s="21"/>
    </row>
    <row r="8" ht="12.75" customHeight="1">
      <c r="A8" s="35" t="s">
        <v>96</v>
      </c>
      <c r="B8" s="36">
        <v>150.0</v>
      </c>
      <c r="C8" s="37" t="s">
        <v>1209</v>
      </c>
      <c r="D8" s="38"/>
      <c r="E8" s="39">
        <v>150.0</v>
      </c>
      <c r="F8" s="40">
        <v>150.0</v>
      </c>
      <c r="G8" s="41" t="s">
        <v>96</v>
      </c>
      <c r="H8" s="42">
        <v>150.0</v>
      </c>
      <c r="I8" s="43" t="s">
        <v>1210</v>
      </c>
      <c r="J8" s="41"/>
      <c r="K8" s="44">
        <v>150.0</v>
      </c>
      <c r="L8" s="45">
        <v>150.0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v>0.0</v>
      </c>
      <c r="I9" s="51" t="s">
        <v>99</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t="s">
        <v>103</v>
      </c>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1300</v>
      </c>
      <c r="C20" s="57"/>
      <c r="D20" s="38"/>
      <c r="E20" s="57">
        <f t="shared" ref="E20:F20" si="1">SUM(E5,E6,E7,E8,E10,E11,E15,E17,E18)</f>
        <v>940</v>
      </c>
      <c r="F20" s="63">
        <f t="shared" si="1"/>
        <v>940</v>
      </c>
      <c r="G20" s="41" t="s">
        <v>110</v>
      </c>
      <c r="H20" s="50">
        <f>SUM(H5:H18)</f>
        <v>900</v>
      </c>
      <c r="I20" s="58"/>
      <c r="J20" s="41"/>
      <c r="K20" s="50">
        <f t="shared" ref="K20:L20" si="2">SUM(K5:K19)</f>
        <v>640</v>
      </c>
      <c r="L20" s="64">
        <f t="shared" si="2"/>
        <v>640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400.0</v>
      </c>
      <c r="C24" s="78" t="s">
        <v>1211</v>
      </c>
      <c r="D24" s="76"/>
      <c r="E24" s="77">
        <v>400.0</v>
      </c>
      <c r="F24" s="79">
        <v>400.0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50.0</v>
      </c>
      <c r="C25" s="78" t="s">
        <v>1212</v>
      </c>
      <c r="D25" s="76"/>
      <c r="E25" s="77">
        <v>50.0</v>
      </c>
      <c r="F25" s="79">
        <v>50.0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100.0</v>
      </c>
      <c r="C26" s="78" t="s">
        <v>1213</v>
      </c>
      <c r="D26" s="76"/>
      <c r="E26" s="77">
        <v>100.0</v>
      </c>
      <c r="F26" s="79">
        <v>100.0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1000.0</v>
      </c>
      <c r="C27" s="78" t="s">
        <v>1214</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7">
        <v>200.0</v>
      </c>
      <c r="C28" s="78" t="s">
        <v>1215</v>
      </c>
      <c r="D28" s="76"/>
      <c r="E28" s="87">
        <v>200.0</v>
      </c>
      <c r="F28" s="79">
        <v>200.0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v>1750.0</v>
      </c>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3500</v>
      </c>
      <c r="C37" s="106"/>
      <c r="D37" s="76"/>
      <c r="E37" s="105">
        <f t="shared" ref="E37:F37" si="4">SUM(E24:E36)</f>
        <v>1210</v>
      </c>
      <c r="F37" s="107">
        <f t="shared" si="4"/>
        <v>1210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1580</v>
      </c>
      <c r="F64" s="169">
        <f t="shared" si="9"/>
        <v>1580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1210</v>
      </c>
      <c r="F65" s="169">
        <f t="shared" si="10"/>
        <v>1210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69">
        <f t="shared" ref="E66:F66" si="11">SUM(E64:E65)</f>
        <v>2790</v>
      </c>
      <c r="F66" s="169">
        <f t="shared" si="11"/>
        <v>2790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186</v>
      </c>
      <c r="F67" s="173" t="s">
        <v>1151</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1" width="76.13"/>
    <col customWidth="1" min="2" max="2" width="15.13"/>
    <col customWidth="1" min="3" max="3" width="18.75"/>
    <col customWidth="1" min="4" max="4" width="11.75"/>
    <col customWidth="1" min="5" max="6" width="16.25"/>
    <col customWidth="1" min="7" max="7" width="74.25"/>
    <col customWidth="1" min="8" max="8" width="18.5"/>
    <col customWidth="1" min="9" max="9" width="20.0"/>
    <col customWidth="1" min="10" max="26" width="16.25"/>
  </cols>
  <sheetData>
    <row r="1" ht="33.0" customHeight="1">
      <c r="A1" s="18" t="s">
        <v>1216</v>
      </c>
      <c r="B1" s="19" t="s">
        <v>1217</v>
      </c>
      <c r="C1" s="19" t="s">
        <v>66</v>
      </c>
      <c r="D1" s="19" t="s">
        <v>1218</v>
      </c>
      <c r="E1" s="19" t="s">
        <v>108</v>
      </c>
      <c r="F1" s="19" t="s">
        <v>69</v>
      </c>
      <c r="G1" s="20" t="s">
        <v>1219</v>
      </c>
      <c r="H1" s="21"/>
      <c r="I1" s="21"/>
      <c r="J1" s="21"/>
      <c r="K1" s="22" t="s">
        <v>1220</v>
      </c>
      <c r="L1" s="23"/>
      <c r="M1" s="21"/>
      <c r="N1" s="24"/>
      <c r="O1" s="21"/>
      <c r="P1" s="21"/>
      <c r="Q1" s="21"/>
      <c r="R1" s="21"/>
      <c r="S1" s="21"/>
      <c r="T1" s="21"/>
      <c r="U1" s="21"/>
      <c r="V1" s="21"/>
      <c r="W1" s="21"/>
      <c r="X1" s="21"/>
      <c r="Y1" s="21"/>
      <c r="Z1" s="21"/>
    </row>
    <row r="2" ht="12.75" customHeight="1">
      <c r="A2" s="25" t="s">
        <v>1221</v>
      </c>
      <c r="B2" s="26"/>
      <c r="C2" s="26"/>
      <c r="D2" s="26"/>
      <c r="E2" s="27"/>
      <c r="F2" s="27"/>
      <c r="G2" s="26" t="s">
        <v>262</v>
      </c>
      <c r="H2" s="28"/>
      <c r="I2" s="28"/>
      <c r="J2" s="28"/>
      <c r="K2" s="27"/>
      <c r="L2" s="29"/>
      <c r="M2" s="21"/>
      <c r="N2" s="21"/>
      <c r="O2" s="21"/>
      <c r="P2" s="21"/>
      <c r="Q2" s="21"/>
      <c r="R2" s="21"/>
      <c r="S2" s="21"/>
      <c r="T2" s="21"/>
      <c r="U2" s="21"/>
      <c r="V2" s="21"/>
      <c r="W2" s="21"/>
      <c r="X2" s="21"/>
      <c r="Y2" s="21"/>
      <c r="Z2" s="21"/>
    </row>
    <row r="3" ht="12.75" customHeight="1">
      <c r="A3" s="30" t="s">
        <v>1222</v>
      </c>
      <c r="B3" s="31" t="s">
        <v>1223</v>
      </c>
      <c r="C3" s="31" t="s">
        <v>1224</v>
      </c>
      <c r="D3" s="31" t="s">
        <v>1225</v>
      </c>
      <c r="E3" s="30" t="s">
        <v>1226</v>
      </c>
      <c r="F3" s="32"/>
      <c r="G3" s="30" t="s">
        <v>267</v>
      </c>
      <c r="H3" s="31" t="s">
        <v>118</v>
      </c>
      <c r="I3" s="31" t="s">
        <v>117</v>
      </c>
      <c r="J3" s="31" t="s">
        <v>113</v>
      </c>
      <c r="K3" s="30" t="s">
        <v>268</v>
      </c>
      <c r="L3" s="32"/>
      <c r="M3" s="21"/>
      <c r="N3" s="21"/>
      <c r="O3" s="21"/>
      <c r="P3" s="21"/>
      <c r="Q3" s="21"/>
      <c r="R3" s="21"/>
      <c r="S3" s="21"/>
      <c r="T3" s="21"/>
      <c r="U3" s="21"/>
      <c r="V3" s="21"/>
      <c r="W3" s="21"/>
      <c r="X3" s="21"/>
      <c r="Y3" s="21"/>
      <c r="Z3" s="21"/>
    </row>
    <row r="4" ht="12.75" customHeight="1">
      <c r="A4" s="180" t="s">
        <v>270</v>
      </c>
      <c r="B4" s="30" t="s">
        <v>84</v>
      </c>
      <c r="C4" s="30" t="s">
        <v>85</v>
      </c>
      <c r="D4" s="30"/>
      <c r="E4" s="30" t="s">
        <v>86</v>
      </c>
      <c r="F4" s="34" t="s">
        <v>87</v>
      </c>
      <c r="G4" s="180" t="s">
        <v>270</v>
      </c>
      <c r="H4" s="31" t="s">
        <v>84</v>
      </c>
      <c r="I4" s="31" t="s">
        <v>85</v>
      </c>
      <c r="J4" s="31"/>
      <c r="K4" s="30" t="s">
        <v>86</v>
      </c>
      <c r="L4" s="34" t="s">
        <v>87</v>
      </c>
      <c r="M4" s="21"/>
      <c r="N4" s="21"/>
      <c r="O4" s="21"/>
      <c r="P4" s="21"/>
      <c r="Q4" s="21"/>
      <c r="R4" s="21"/>
      <c r="S4" s="21"/>
      <c r="T4" s="21"/>
      <c r="U4" s="21"/>
      <c r="V4" s="21"/>
      <c r="W4" s="21"/>
      <c r="X4" s="21"/>
      <c r="Y4" s="21"/>
      <c r="Z4" s="21"/>
    </row>
    <row r="5" ht="12.75" customHeight="1">
      <c r="A5" s="35" t="s">
        <v>89</v>
      </c>
      <c r="B5" s="36">
        <v>500.0</v>
      </c>
      <c r="C5" s="37" t="s">
        <v>1227</v>
      </c>
      <c r="D5" s="38"/>
      <c r="E5" s="39">
        <v>400.0</v>
      </c>
      <c r="F5" s="40">
        <v>400.0</v>
      </c>
      <c r="G5" s="41" t="s">
        <v>89</v>
      </c>
      <c r="H5" s="42">
        <v>0.0</v>
      </c>
      <c r="I5" s="43"/>
      <c r="J5" s="41"/>
      <c r="K5" s="42">
        <v>0.0</v>
      </c>
      <c r="L5" s="47">
        <v>0.0</v>
      </c>
      <c r="M5" s="21"/>
      <c r="N5" s="21"/>
      <c r="O5" s="21"/>
      <c r="P5" s="21"/>
      <c r="Q5" s="21"/>
      <c r="R5" s="21"/>
      <c r="S5" s="21"/>
      <c r="T5" s="21"/>
      <c r="U5" s="21"/>
      <c r="V5" s="21"/>
      <c r="W5" s="21"/>
      <c r="X5" s="21"/>
      <c r="Y5" s="21"/>
      <c r="Z5" s="21"/>
    </row>
    <row r="6" ht="12.75" customHeight="1">
      <c r="A6" s="35" t="s">
        <v>92</v>
      </c>
      <c r="B6" s="36">
        <v>100.0</v>
      </c>
      <c r="C6" s="37" t="s">
        <v>1228</v>
      </c>
      <c r="D6" s="38"/>
      <c r="E6" s="39">
        <v>100.0</v>
      </c>
      <c r="F6" s="40">
        <v>100.0</v>
      </c>
      <c r="G6" s="41" t="s">
        <v>92</v>
      </c>
      <c r="H6" s="42">
        <v>0.0</v>
      </c>
      <c r="I6" s="43"/>
      <c r="J6" s="41"/>
      <c r="K6" s="42">
        <v>0.0</v>
      </c>
      <c r="L6" s="47">
        <v>0.0</v>
      </c>
      <c r="M6" s="21"/>
      <c r="N6" s="21"/>
      <c r="O6" s="21"/>
      <c r="P6" s="21"/>
      <c r="Q6" s="21"/>
      <c r="R6" s="21"/>
      <c r="S6" s="21"/>
      <c r="T6" s="21"/>
      <c r="U6" s="21"/>
      <c r="V6" s="21"/>
      <c r="W6" s="21"/>
      <c r="X6" s="21"/>
      <c r="Y6" s="21"/>
      <c r="Z6" s="21"/>
    </row>
    <row r="7" ht="12.75" customHeight="1">
      <c r="A7" s="35" t="s">
        <v>93</v>
      </c>
      <c r="B7" s="36">
        <v>2000.0</v>
      </c>
      <c r="C7" s="37" t="s">
        <v>1229</v>
      </c>
      <c r="D7" s="38"/>
      <c r="E7" s="39">
        <v>920.0</v>
      </c>
      <c r="F7" s="40">
        <v>920.0</v>
      </c>
      <c r="G7" s="41" t="s">
        <v>93</v>
      </c>
      <c r="H7" s="42">
        <v>0.0</v>
      </c>
      <c r="I7" s="43"/>
      <c r="J7" s="41"/>
      <c r="K7" s="42">
        <v>0.0</v>
      </c>
      <c r="L7" s="47">
        <v>0.0</v>
      </c>
      <c r="M7" s="21"/>
      <c r="N7" s="21"/>
      <c r="O7" s="21"/>
      <c r="P7" s="21"/>
      <c r="Q7" s="21"/>
      <c r="R7" s="21"/>
      <c r="S7" s="21"/>
      <c r="T7" s="21"/>
      <c r="U7" s="21"/>
      <c r="V7" s="21"/>
      <c r="W7" s="21"/>
      <c r="X7" s="21"/>
      <c r="Y7" s="21"/>
      <c r="Z7" s="21"/>
    </row>
    <row r="8" ht="12.75" customHeight="1">
      <c r="A8" s="35" t="s">
        <v>96</v>
      </c>
      <c r="B8" s="36">
        <v>800.0</v>
      </c>
      <c r="C8" s="37" t="s">
        <v>1230</v>
      </c>
      <c r="D8" s="38"/>
      <c r="E8" s="39">
        <v>260.0</v>
      </c>
      <c r="F8" s="40">
        <v>260.0</v>
      </c>
      <c r="G8" s="41" t="s">
        <v>96</v>
      </c>
      <c r="H8" s="42">
        <v>0.0</v>
      </c>
      <c r="I8" s="43"/>
      <c r="J8" s="41"/>
      <c r="K8" s="42">
        <v>0.0</v>
      </c>
      <c r="L8" s="47">
        <v>0.0</v>
      </c>
      <c r="M8" s="21"/>
      <c r="N8" s="21"/>
      <c r="O8" s="21"/>
      <c r="P8" s="21"/>
      <c r="Q8" s="21"/>
      <c r="R8" s="21"/>
      <c r="S8" s="21"/>
      <c r="T8" s="21"/>
      <c r="U8" s="21"/>
      <c r="V8" s="21"/>
      <c r="W8" s="21"/>
      <c r="X8" s="21"/>
      <c r="Y8" s="21"/>
      <c r="Z8" s="21"/>
    </row>
    <row r="9" ht="12.75" customHeight="1">
      <c r="A9" s="38" t="s">
        <v>97</v>
      </c>
      <c r="B9" s="36">
        <v>0.0</v>
      </c>
      <c r="C9" s="37" t="s">
        <v>132</v>
      </c>
      <c r="D9" s="38"/>
      <c r="E9" s="48"/>
      <c r="F9" s="49"/>
      <c r="G9" s="41" t="s">
        <v>97</v>
      </c>
      <c r="H9" s="50">
        <v>0.0</v>
      </c>
      <c r="I9" s="51" t="s">
        <v>132</v>
      </c>
      <c r="J9" s="41"/>
      <c r="K9" s="52"/>
      <c r="L9" s="53"/>
      <c r="M9" s="21"/>
      <c r="N9" s="21"/>
      <c r="O9" s="21"/>
      <c r="P9" s="21"/>
      <c r="Q9" s="21"/>
      <c r="R9" s="21"/>
      <c r="S9" s="21"/>
      <c r="T9" s="21"/>
      <c r="U9" s="21"/>
      <c r="V9" s="21"/>
      <c r="W9" s="21"/>
      <c r="X9" s="21"/>
      <c r="Y9" s="21"/>
      <c r="Z9" s="21"/>
    </row>
    <row r="10" ht="12.75" customHeight="1">
      <c r="A10" s="54" t="s">
        <v>100</v>
      </c>
      <c r="B10" s="36"/>
      <c r="C10" s="37"/>
      <c r="D10" s="38"/>
      <c r="E10" s="36">
        <v>0.0</v>
      </c>
      <c r="F10" s="46">
        <v>0.0</v>
      </c>
      <c r="G10" s="55" t="s">
        <v>100</v>
      </c>
      <c r="H10" s="42"/>
      <c r="I10" s="43"/>
      <c r="J10" s="41"/>
      <c r="K10" s="42">
        <v>0.0</v>
      </c>
      <c r="L10" s="47">
        <v>0.0</v>
      </c>
      <c r="M10" s="21"/>
      <c r="N10" s="21"/>
      <c r="O10" s="21"/>
      <c r="P10" s="21"/>
      <c r="Q10" s="21"/>
      <c r="R10" s="21"/>
      <c r="S10" s="21"/>
      <c r="T10" s="21"/>
      <c r="U10" s="21"/>
      <c r="V10" s="21"/>
      <c r="W10" s="21"/>
      <c r="X10" s="21"/>
      <c r="Y10" s="21"/>
      <c r="Z10" s="21"/>
    </row>
    <row r="11" ht="12.75" customHeight="1">
      <c r="A11" s="54" t="s">
        <v>101</v>
      </c>
      <c r="B11" s="36"/>
      <c r="C11" s="37"/>
      <c r="D11" s="38"/>
      <c r="E11" s="36">
        <v>0.0</v>
      </c>
      <c r="F11" s="46">
        <v>0.0</v>
      </c>
      <c r="G11" s="55" t="s">
        <v>101</v>
      </c>
      <c r="H11" s="42"/>
      <c r="I11" s="43"/>
      <c r="J11" s="41"/>
      <c r="K11" s="42">
        <v>0.0</v>
      </c>
      <c r="L11" s="47">
        <v>0.0</v>
      </c>
      <c r="M11" s="21"/>
      <c r="N11" s="21"/>
      <c r="O11" s="21"/>
      <c r="P11" s="21"/>
      <c r="Q11" s="21"/>
      <c r="R11" s="21"/>
      <c r="S11" s="21"/>
      <c r="T11" s="21"/>
      <c r="U11" s="21"/>
      <c r="V11" s="21"/>
      <c r="W11" s="21"/>
      <c r="X11" s="21"/>
      <c r="Y11" s="21"/>
      <c r="Z11" s="21"/>
    </row>
    <row r="12" ht="12.75" customHeight="1">
      <c r="A12" s="54" t="s">
        <v>102</v>
      </c>
      <c r="B12" s="36" t="s">
        <v>103</v>
      </c>
      <c r="C12" s="37"/>
      <c r="D12" s="38"/>
      <c r="E12" s="36"/>
      <c r="F12" s="46"/>
      <c r="G12" s="55" t="s">
        <v>102</v>
      </c>
      <c r="H12" s="42"/>
      <c r="I12" s="43"/>
      <c r="J12" s="41"/>
      <c r="K12" s="42">
        <v>0.0</v>
      </c>
      <c r="L12" s="47">
        <v>0.0</v>
      </c>
      <c r="M12" s="21"/>
      <c r="N12" s="21"/>
      <c r="O12" s="21"/>
      <c r="P12" s="21"/>
      <c r="Q12" s="21"/>
      <c r="R12" s="21"/>
      <c r="S12" s="21"/>
      <c r="T12" s="21"/>
      <c r="U12" s="21"/>
      <c r="V12" s="21"/>
      <c r="W12" s="21"/>
      <c r="X12" s="21"/>
      <c r="Y12" s="21"/>
      <c r="Z12" s="21"/>
    </row>
    <row r="13" ht="12.75" customHeight="1">
      <c r="A13" s="54" t="s">
        <v>104</v>
      </c>
      <c r="B13" s="36"/>
      <c r="C13" s="37"/>
      <c r="D13" s="38"/>
      <c r="E13" s="36"/>
      <c r="F13" s="46"/>
      <c r="G13" s="55" t="s">
        <v>104</v>
      </c>
      <c r="H13" s="42"/>
      <c r="I13" s="43"/>
      <c r="J13" s="41"/>
      <c r="K13" s="42">
        <v>0.0</v>
      </c>
      <c r="L13" s="47">
        <v>0.0</v>
      </c>
      <c r="M13" s="21"/>
      <c r="N13" s="21"/>
      <c r="O13" s="21"/>
      <c r="P13" s="21"/>
      <c r="Q13" s="21"/>
      <c r="R13" s="21"/>
      <c r="S13" s="21"/>
      <c r="T13" s="21"/>
      <c r="U13" s="21"/>
      <c r="V13" s="21"/>
      <c r="W13" s="21"/>
      <c r="X13" s="21"/>
      <c r="Y13" s="21"/>
      <c r="Z13" s="21"/>
    </row>
    <row r="14" ht="12.75" customHeight="1">
      <c r="A14" s="54" t="s">
        <v>105</v>
      </c>
      <c r="B14" s="36"/>
      <c r="C14" s="37"/>
      <c r="D14" s="38"/>
      <c r="E14" s="36"/>
      <c r="F14" s="46"/>
      <c r="G14" s="55" t="s">
        <v>105</v>
      </c>
      <c r="H14" s="42"/>
      <c r="I14" s="43"/>
      <c r="J14" s="41"/>
      <c r="K14" s="42">
        <v>0.0</v>
      </c>
      <c r="L14" s="47">
        <v>0.0</v>
      </c>
      <c r="M14" s="21"/>
      <c r="N14" s="21"/>
      <c r="O14" s="21"/>
      <c r="P14" s="21"/>
      <c r="Q14" s="21"/>
      <c r="R14" s="21"/>
      <c r="S14" s="21"/>
      <c r="T14" s="21"/>
      <c r="U14" s="21"/>
      <c r="V14" s="21"/>
      <c r="W14" s="21"/>
      <c r="X14" s="21"/>
      <c r="Y14" s="21"/>
      <c r="Z14" s="21"/>
    </row>
    <row r="15" ht="12.75" customHeight="1">
      <c r="A15" s="54" t="s">
        <v>106</v>
      </c>
      <c r="B15" s="36"/>
      <c r="C15" s="37"/>
      <c r="D15" s="38"/>
      <c r="E15" s="36">
        <v>0.0</v>
      </c>
      <c r="F15" s="46">
        <v>0.0</v>
      </c>
      <c r="G15" s="55" t="s">
        <v>106</v>
      </c>
      <c r="H15" s="42"/>
      <c r="I15" s="43"/>
      <c r="J15" s="41"/>
      <c r="K15" s="42">
        <v>0.0</v>
      </c>
      <c r="L15" s="47">
        <v>0.0</v>
      </c>
      <c r="M15" s="21"/>
      <c r="N15" s="21"/>
      <c r="O15" s="21"/>
      <c r="P15" s="21"/>
      <c r="Q15" s="21"/>
      <c r="R15" s="21"/>
      <c r="S15" s="21"/>
      <c r="T15" s="21"/>
      <c r="U15" s="21"/>
      <c r="V15" s="21"/>
      <c r="W15" s="21"/>
      <c r="X15" s="21"/>
      <c r="Y15" s="21"/>
      <c r="Z15" s="21"/>
    </row>
    <row r="16" ht="26.25" customHeight="1">
      <c r="A16" s="56" t="s">
        <v>107</v>
      </c>
      <c r="B16" s="57"/>
      <c r="C16" s="56"/>
      <c r="D16" s="38"/>
      <c r="E16" s="48"/>
      <c r="F16" s="49"/>
      <c r="G16" s="41" t="s">
        <v>107</v>
      </c>
      <c r="H16" s="50"/>
      <c r="I16" s="58"/>
      <c r="J16" s="41"/>
      <c r="K16" s="52"/>
      <c r="L16" s="53"/>
      <c r="M16" s="21"/>
      <c r="N16" s="21"/>
      <c r="O16" s="21"/>
      <c r="P16" s="21"/>
      <c r="Q16" s="21"/>
      <c r="R16" s="21"/>
      <c r="S16" s="21"/>
      <c r="T16" s="21"/>
      <c r="U16" s="21"/>
      <c r="V16" s="21"/>
      <c r="W16" s="21"/>
      <c r="X16" s="21"/>
      <c r="Y16" s="21"/>
      <c r="Z16" s="21"/>
    </row>
    <row r="17" ht="12.75" customHeight="1">
      <c r="A17" s="38" t="s">
        <v>108</v>
      </c>
      <c r="B17" s="36">
        <v>0.0</v>
      </c>
      <c r="C17" s="37"/>
      <c r="D17" s="38"/>
      <c r="E17" s="36">
        <v>0.0</v>
      </c>
      <c r="F17" s="46">
        <v>0.0</v>
      </c>
      <c r="G17" s="41" t="s">
        <v>108</v>
      </c>
      <c r="H17" s="42"/>
      <c r="I17" s="43"/>
      <c r="J17" s="41"/>
      <c r="K17" s="42">
        <v>0.0</v>
      </c>
      <c r="L17" s="47">
        <v>0.0</v>
      </c>
      <c r="M17" s="21"/>
      <c r="N17" s="21"/>
      <c r="O17" s="21"/>
      <c r="P17" s="21"/>
      <c r="Q17" s="21"/>
      <c r="R17" s="21"/>
      <c r="S17" s="21"/>
      <c r="T17" s="21"/>
      <c r="U17" s="21"/>
      <c r="V17" s="21"/>
      <c r="W17" s="21"/>
      <c r="X17" s="21"/>
      <c r="Y17" s="21"/>
      <c r="Z17" s="21"/>
    </row>
    <row r="18" ht="12.75" customHeight="1">
      <c r="A18" s="38" t="s">
        <v>108</v>
      </c>
      <c r="B18" s="36"/>
      <c r="C18" s="37"/>
      <c r="D18" s="38"/>
      <c r="E18" s="36">
        <v>0.0</v>
      </c>
      <c r="F18" s="46">
        <v>0.0</v>
      </c>
      <c r="G18" s="41" t="s">
        <v>108</v>
      </c>
      <c r="H18" s="42"/>
      <c r="I18" s="43"/>
      <c r="J18" s="41"/>
      <c r="K18" s="42">
        <v>0.0</v>
      </c>
      <c r="L18" s="47">
        <v>0.0</v>
      </c>
      <c r="M18" s="21"/>
      <c r="N18" s="21"/>
      <c r="O18" s="21"/>
      <c r="P18" s="21"/>
      <c r="Q18" s="21"/>
      <c r="R18" s="21"/>
      <c r="S18" s="21"/>
      <c r="T18" s="21"/>
      <c r="U18" s="21"/>
      <c r="V18" s="21"/>
      <c r="W18" s="21"/>
      <c r="X18" s="21"/>
      <c r="Y18" s="21"/>
      <c r="Z18" s="21"/>
    </row>
    <row r="19" ht="12.75" customHeight="1">
      <c r="A19" s="59" t="s">
        <v>109</v>
      </c>
      <c r="B19" s="60"/>
      <c r="C19" s="61"/>
      <c r="D19" s="59"/>
      <c r="E19" s="48"/>
      <c r="F19" s="49"/>
      <c r="G19" s="62" t="s">
        <v>109</v>
      </c>
      <c r="H19" s="52"/>
      <c r="I19" s="51"/>
      <c r="J19" s="62"/>
      <c r="K19" s="52"/>
      <c r="L19" s="53"/>
      <c r="M19" s="21"/>
      <c r="N19" s="21"/>
      <c r="O19" s="21"/>
      <c r="P19" s="21"/>
      <c r="Q19" s="21"/>
      <c r="R19" s="21"/>
      <c r="S19" s="21"/>
      <c r="T19" s="21"/>
      <c r="U19" s="21"/>
      <c r="V19" s="21"/>
      <c r="W19" s="21"/>
      <c r="X19" s="21"/>
      <c r="Y19" s="21"/>
      <c r="Z19" s="21"/>
    </row>
    <row r="20" ht="12.75" customHeight="1">
      <c r="A20" s="38" t="s">
        <v>110</v>
      </c>
      <c r="B20" s="57">
        <f>SUM(B5:B18)</f>
        <v>3400</v>
      </c>
      <c r="C20" s="57"/>
      <c r="D20" s="38"/>
      <c r="E20" s="57">
        <f t="shared" ref="E20:F20" si="1">SUM(E5,E6,E7,E8,E10,E11,E15,E17,E18)</f>
        <v>1680</v>
      </c>
      <c r="F20" s="63">
        <f t="shared" si="1"/>
        <v>1680</v>
      </c>
      <c r="G20" s="41" t="s">
        <v>110</v>
      </c>
      <c r="H20" s="50">
        <f>SUM(H5:H18)</f>
        <v>0</v>
      </c>
      <c r="I20" s="58"/>
      <c r="J20" s="41"/>
      <c r="K20" s="50">
        <f t="shared" ref="K20:L20" si="2">SUM(K5:K19)</f>
        <v>0</v>
      </c>
      <c r="L20" s="64">
        <f t="shared" si="2"/>
        <v>0</v>
      </c>
      <c r="M20" s="21"/>
      <c r="N20" s="21"/>
      <c r="O20" s="21"/>
      <c r="P20" s="21"/>
      <c r="Q20" s="21"/>
      <c r="R20" s="21"/>
      <c r="S20" s="21"/>
      <c r="T20" s="21"/>
      <c r="U20" s="21"/>
      <c r="V20" s="21"/>
      <c r="W20" s="21"/>
      <c r="X20" s="21"/>
      <c r="Y20" s="21"/>
      <c r="Z20" s="21"/>
    </row>
    <row r="21" ht="12.75" customHeight="1">
      <c r="A21" s="65" t="s">
        <v>111</v>
      </c>
      <c r="B21" s="28"/>
      <c r="C21" s="66"/>
      <c r="D21" s="28"/>
      <c r="E21" s="67"/>
      <c r="F21" s="68"/>
      <c r="G21" s="28" t="s">
        <v>112</v>
      </c>
      <c r="H21" s="28"/>
      <c r="I21" s="66"/>
      <c r="J21" s="28" t="s">
        <v>113</v>
      </c>
      <c r="K21" s="28" t="s">
        <v>114</v>
      </c>
      <c r="L21" s="69" t="s">
        <v>115</v>
      </c>
      <c r="M21" s="21"/>
      <c r="N21" s="21"/>
      <c r="O21" s="21"/>
      <c r="P21" s="21"/>
      <c r="Q21" s="21"/>
      <c r="R21" s="21"/>
      <c r="S21" s="21"/>
      <c r="T21" s="21"/>
      <c r="U21" s="21"/>
      <c r="V21" s="21"/>
      <c r="W21" s="21"/>
      <c r="X21" s="21"/>
      <c r="Y21" s="21"/>
      <c r="Z21" s="21"/>
    </row>
    <row r="22" ht="12.75" customHeight="1">
      <c r="A22" s="31"/>
      <c r="B22" s="31"/>
      <c r="C22" s="70"/>
      <c r="D22" s="31"/>
      <c r="E22" s="71"/>
      <c r="F22" s="72"/>
      <c r="G22" s="30" t="s">
        <v>116</v>
      </c>
      <c r="H22" s="30"/>
      <c r="I22" s="73"/>
      <c r="J22" s="30"/>
      <c r="K22" s="30" t="s">
        <v>117</v>
      </c>
      <c r="L22" s="34" t="s">
        <v>118</v>
      </c>
      <c r="M22" s="21"/>
      <c r="N22" s="21"/>
      <c r="O22" s="21"/>
      <c r="P22" s="21"/>
      <c r="Q22" s="21"/>
      <c r="R22" s="21"/>
      <c r="S22" s="21"/>
      <c r="T22" s="21"/>
      <c r="U22" s="21"/>
      <c r="V22" s="21"/>
      <c r="W22" s="21"/>
      <c r="X22" s="21"/>
      <c r="Y22" s="21"/>
      <c r="Z22" s="21"/>
    </row>
    <row r="23" ht="12.75" customHeight="1">
      <c r="A23" s="74"/>
      <c r="B23" s="31" t="s">
        <v>84</v>
      </c>
      <c r="C23" s="70" t="s">
        <v>85</v>
      </c>
      <c r="D23" s="31"/>
      <c r="E23" s="30" t="s">
        <v>86</v>
      </c>
      <c r="F23" s="34" t="s">
        <v>87</v>
      </c>
      <c r="G23" s="75" t="s">
        <v>119</v>
      </c>
      <c r="H23" s="30" t="s">
        <v>84</v>
      </c>
      <c r="I23" s="73" t="s">
        <v>85</v>
      </c>
      <c r="J23" s="30"/>
      <c r="K23" s="30" t="s">
        <v>86</v>
      </c>
      <c r="L23" s="34" t="s">
        <v>87</v>
      </c>
      <c r="M23" s="21"/>
      <c r="N23" s="21"/>
      <c r="O23" s="21"/>
      <c r="P23" s="21"/>
      <c r="Q23" s="21"/>
      <c r="R23" s="21"/>
      <c r="S23" s="21"/>
      <c r="T23" s="21"/>
      <c r="U23" s="21"/>
      <c r="V23" s="21"/>
      <c r="W23" s="21"/>
      <c r="X23" s="21"/>
      <c r="Y23" s="21"/>
      <c r="Z23" s="21"/>
    </row>
    <row r="24" ht="12.75" customHeight="1">
      <c r="A24" s="76" t="s">
        <v>120</v>
      </c>
      <c r="B24" s="77">
        <v>600.0</v>
      </c>
      <c r="C24" s="78" t="s">
        <v>1231</v>
      </c>
      <c r="D24" s="76"/>
      <c r="E24" s="77">
        <v>600.0</v>
      </c>
      <c r="F24" s="79">
        <v>600.0</v>
      </c>
      <c r="G24" s="80" t="s">
        <v>121</v>
      </c>
      <c r="H24" s="81">
        <v>0.0</v>
      </c>
      <c r="I24" s="82"/>
      <c r="J24" s="83"/>
      <c r="K24" s="81">
        <v>0.0</v>
      </c>
      <c r="L24" s="84">
        <v>0.0</v>
      </c>
      <c r="M24" s="21"/>
      <c r="N24" s="21"/>
      <c r="O24" s="21"/>
      <c r="P24" s="21"/>
      <c r="Q24" s="21"/>
      <c r="R24" s="21"/>
      <c r="S24" s="21"/>
      <c r="T24" s="21"/>
      <c r="U24" s="21"/>
      <c r="V24" s="21"/>
      <c r="W24" s="21"/>
      <c r="X24" s="21"/>
      <c r="Y24" s="21"/>
      <c r="Z24" s="21"/>
    </row>
    <row r="25" ht="12.75" customHeight="1">
      <c r="A25" s="76" t="s">
        <v>122</v>
      </c>
      <c r="B25" s="77">
        <v>300.0</v>
      </c>
      <c r="C25" s="78" t="s">
        <v>1232</v>
      </c>
      <c r="D25" s="76"/>
      <c r="E25" s="77">
        <v>200.0</v>
      </c>
      <c r="F25" s="79">
        <v>200.0</v>
      </c>
      <c r="G25" s="80" t="s">
        <v>123</v>
      </c>
      <c r="H25" s="81">
        <v>0.0</v>
      </c>
      <c r="I25" s="82"/>
      <c r="J25" s="83"/>
      <c r="K25" s="81">
        <v>0.0</v>
      </c>
      <c r="L25" s="84">
        <v>0.0</v>
      </c>
      <c r="M25" s="21"/>
      <c r="N25" s="21"/>
      <c r="O25" s="21"/>
      <c r="P25" s="21"/>
      <c r="Q25" s="21"/>
      <c r="R25" s="21"/>
      <c r="S25" s="21"/>
      <c r="T25" s="21"/>
      <c r="U25" s="21"/>
      <c r="V25" s="21"/>
      <c r="W25" s="21"/>
      <c r="X25" s="21"/>
      <c r="Y25" s="21"/>
      <c r="Z25" s="21"/>
    </row>
    <row r="26" ht="12.75" customHeight="1">
      <c r="A26" s="76" t="s">
        <v>124</v>
      </c>
      <c r="B26" s="77">
        <v>0.0</v>
      </c>
      <c r="C26" s="78"/>
      <c r="D26" s="76"/>
      <c r="E26" s="85">
        <v>0.0</v>
      </c>
      <c r="F26" s="86">
        <v>0.0</v>
      </c>
      <c r="G26" s="80" t="s">
        <v>125</v>
      </c>
      <c r="H26" s="81">
        <v>0.0</v>
      </c>
      <c r="I26" s="82"/>
      <c r="J26" s="83"/>
      <c r="K26" s="81">
        <v>0.0</v>
      </c>
      <c r="L26" s="84">
        <v>0.0</v>
      </c>
      <c r="M26" s="21"/>
      <c r="N26" s="21"/>
      <c r="O26" s="21"/>
      <c r="P26" s="21"/>
      <c r="Q26" s="21"/>
      <c r="R26" s="21"/>
      <c r="S26" s="21"/>
      <c r="T26" s="21"/>
      <c r="U26" s="21"/>
      <c r="V26" s="21"/>
      <c r="W26" s="21"/>
      <c r="X26" s="21"/>
      <c r="Y26" s="21"/>
      <c r="Z26" s="21"/>
    </row>
    <row r="27" ht="12.75" customHeight="1">
      <c r="A27" s="76" t="s">
        <v>126</v>
      </c>
      <c r="B27" s="87">
        <v>600.0</v>
      </c>
      <c r="C27" s="78" t="s">
        <v>1233</v>
      </c>
      <c r="D27" s="76"/>
      <c r="E27" s="87">
        <v>460.0</v>
      </c>
      <c r="F27" s="79">
        <v>460.0</v>
      </c>
      <c r="G27" s="83" t="s">
        <v>128</v>
      </c>
      <c r="H27" s="81">
        <v>0.0</v>
      </c>
      <c r="I27" s="82"/>
      <c r="J27" s="83"/>
      <c r="K27" s="81">
        <v>0.0</v>
      </c>
      <c r="L27" s="84">
        <v>0.0</v>
      </c>
      <c r="M27" s="21"/>
      <c r="N27" s="21"/>
      <c r="O27" s="21"/>
      <c r="P27" s="21"/>
      <c r="Q27" s="21"/>
      <c r="R27" s="21"/>
      <c r="S27" s="21"/>
      <c r="T27" s="21"/>
      <c r="U27" s="21"/>
      <c r="V27" s="21"/>
      <c r="W27" s="21"/>
      <c r="X27" s="21"/>
      <c r="Y27" s="21"/>
      <c r="Z27" s="21"/>
    </row>
    <row r="28" ht="12.75" customHeight="1">
      <c r="A28" s="76" t="s">
        <v>129</v>
      </c>
      <c r="B28" s="88">
        <v>0.0</v>
      </c>
      <c r="C28" s="78"/>
      <c r="D28" s="76"/>
      <c r="E28" s="88">
        <v>0.0</v>
      </c>
      <c r="F28" s="86">
        <v>0.0</v>
      </c>
      <c r="G28" s="80" t="s">
        <v>130</v>
      </c>
      <c r="H28" s="89"/>
      <c r="I28" s="90"/>
      <c r="J28" s="83"/>
      <c r="K28" s="91"/>
      <c r="L28" s="92"/>
      <c r="M28" s="21"/>
      <c r="N28" s="21"/>
      <c r="O28" s="21"/>
      <c r="P28" s="21"/>
      <c r="Q28" s="21"/>
      <c r="R28" s="21"/>
      <c r="S28" s="21"/>
      <c r="T28" s="21"/>
      <c r="U28" s="21"/>
      <c r="V28" s="21"/>
      <c r="W28" s="21"/>
      <c r="X28" s="21"/>
      <c r="Y28" s="21"/>
      <c r="Z28" s="21"/>
    </row>
    <row r="29" ht="12.75" customHeight="1">
      <c r="A29" s="76"/>
      <c r="B29" s="76"/>
      <c r="C29" s="93"/>
      <c r="D29" s="76"/>
      <c r="E29" s="76"/>
      <c r="F29" s="94"/>
      <c r="G29" s="95" t="s">
        <v>131</v>
      </c>
      <c r="H29" s="91"/>
      <c r="I29" s="96" t="s">
        <v>132</v>
      </c>
      <c r="J29" s="83"/>
      <c r="K29" s="91"/>
      <c r="L29" s="92"/>
      <c r="M29" s="21"/>
      <c r="N29" s="21"/>
      <c r="O29" s="21"/>
      <c r="P29" s="21"/>
      <c r="Q29" s="21"/>
      <c r="R29" s="21"/>
      <c r="S29" s="21"/>
      <c r="T29" s="21"/>
      <c r="U29" s="21"/>
      <c r="V29" s="21"/>
      <c r="W29" s="21"/>
      <c r="X29" s="21"/>
      <c r="Y29" s="21"/>
      <c r="Z29" s="21"/>
    </row>
    <row r="30" ht="12.75" customHeight="1">
      <c r="A30" s="76" t="s">
        <v>133</v>
      </c>
      <c r="B30" s="85">
        <v>0.0</v>
      </c>
      <c r="C30" s="78"/>
      <c r="D30" s="76"/>
      <c r="E30" s="85">
        <v>0.0</v>
      </c>
      <c r="F30" s="86">
        <v>0.0</v>
      </c>
      <c r="G30" s="97" t="s">
        <v>134</v>
      </c>
      <c r="H30" s="81">
        <v>0.0</v>
      </c>
      <c r="I30" s="82"/>
      <c r="J30" s="83"/>
      <c r="K30" s="81">
        <v>0.0</v>
      </c>
      <c r="L30" s="84">
        <v>0.0</v>
      </c>
      <c r="M30" s="21"/>
      <c r="N30" s="21"/>
      <c r="O30" s="21"/>
      <c r="P30" s="21"/>
      <c r="Q30" s="21"/>
      <c r="R30" s="21"/>
      <c r="S30" s="21"/>
      <c r="T30" s="21"/>
      <c r="U30" s="21"/>
      <c r="V30" s="21"/>
      <c r="W30" s="21"/>
      <c r="X30" s="21"/>
      <c r="Y30" s="21"/>
      <c r="Z30" s="21"/>
    </row>
    <row r="31" ht="27.0" customHeight="1">
      <c r="A31" s="76" t="s">
        <v>135</v>
      </c>
      <c r="B31" s="85">
        <v>0.0</v>
      </c>
      <c r="C31" s="78"/>
      <c r="D31" s="76"/>
      <c r="E31" s="85">
        <v>0.0</v>
      </c>
      <c r="F31" s="86">
        <v>0.0</v>
      </c>
      <c r="G31" s="90" t="s">
        <v>136</v>
      </c>
      <c r="H31" s="89"/>
      <c r="I31" s="90"/>
      <c r="J31" s="83"/>
      <c r="K31" s="91"/>
      <c r="L31" s="92"/>
      <c r="M31" s="21"/>
      <c r="N31" s="21"/>
      <c r="O31" s="21"/>
      <c r="P31" s="21"/>
      <c r="Q31" s="21"/>
      <c r="R31" s="21"/>
      <c r="S31" s="21"/>
      <c r="T31" s="21"/>
      <c r="U31" s="21"/>
      <c r="V31" s="21"/>
      <c r="W31" s="21"/>
      <c r="X31" s="21"/>
      <c r="Y31" s="21"/>
      <c r="Z31" s="21"/>
    </row>
    <row r="32" ht="12.75" customHeight="1">
      <c r="A32" s="76" t="s">
        <v>137</v>
      </c>
      <c r="B32" s="85">
        <v>0.0</v>
      </c>
      <c r="C32" s="78"/>
      <c r="D32" s="76"/>
      <c r="E32" s="85">
        <v>0.0</v>
      </c>
      <c r="F32" s="86">
        <v>0.0</v>
      </c>
      <c r="G32" s="83" t="s">
        <v>108</v>
      </c>
      <c r="H32" s="81">
        <v>0.0</v>
      </c>
      <c r="I32" s="82"/>
      <c r="J32" s="83"/>
      <c r="K32" s="81">
        <v>0.0</v>
      </c>
      <c r="L32" s="84">
        <v>0.0</v>
      </c>
      <c r="M32" s="21"/>
      <c r="N32" s="21"/>
      <c r="O32" s="21"/>
      <c r="P32" s="21"/>
      <c r="Q32" s="21"/>
      <c r="R32" s="21"/>
      <c r="S32" s="21"/>
      <c r="T32" s="21"/>
      <c r="U32" s="21"/>
      <c r="V32" s="21"/>
      <c r="W32" s="21"/>
      <c r="X32" s="21"/>
      <c r="Y32" s="21"/>
      <c r="Z32" s="21"/>
    </row>
    <row r="33" ht="12.75" customHeight="1">
      <c r="A33" s="76" t="s">
        <v>138</v>
      </c>
      <c r="B33" s="85">
        <v>0.0</v>
      </c>
      <c r="C33" s="78"/>
      <c r="D33" s="76"/>
      <c r="E33" s="85">
        <v>0.0</v>
      </c>
      <c r="F33" s="86">
        <v>0.0</v>
      </c>
      <c r="G33" s="98" t="s">
        <v>139</v>
      </c>
      <c r="H33" s="91"/>
      <c r="I33" s="96"/>
      <c r="J33" s="98"/>
      <c r="K33" s="91"/>
      <c r="L33" s="92"/>
      <c r="M33" s="21"/>
      <c r="N33" s="21"/>
      <c r="O33" s="21"/>
      <c r="P33" s="21"/>
      <c r="Q33" s="21"/>
      <c r="R33" s="21"/>
      <c r="S33" s="21"/>
      <c r="T33" s="21"/>
      <c r="U33" s="21"/>
      <c r="V33" s="21"/>
      <c r="W33" s="21"/>
      <c r="X33" s="21"/>
      <c r="Y33" s="21"/>
      <c r="Z33" s="21"/>
    </row>
    <row r="34" ht="12.75" customHeight="1">
      <c r="A34" s="99" t="s">
        <v>140</v>
      </c>
      <c r="B34" s="100"/>
      <c r="C34" s="101"/>
      <c r="D34" s="99"/>
      <c r="E34" s="100"/>
      <c r="F34" s="102"/>
      <c r="G34" s="83" t="s">
        <v>110</v>
      </c>
      <c r="H34" s="89">
        <f>SUM(H24:H32)</f>
        <v>0</v>
      </c>
      <c r="I34" s="90"/>
      <c r="J34" s="83"/>
      <c r="K34" s="89">
        <f t="shared" ref="K34:L34" si="3">SUM(K24,K25,K26,K27,K30,K32)</f>
        <v>0</v>
      </c>
      <c r="L34" s="103">
        <f t="shared" si="3"/>
        <v>0</v>
      </c>
      <c r="M34" s="21"/>
      <c r="N34" s="21"/>
      <c r="O34" s="21"/>
      <c r="P34" s="21"/>
      <c r="Q34" s="21"/>
      <c r="R34" s="21"/>
      <c r="S34" s="21"/>
      <c r="T34" s="21"/>
      <c r="U34" s="21"/>
      <c r="V34" s="21"/>
      <c r="W34" s="21"/>
      <c r="X34" s="21"/>
      <c r="Y34" s="21"/>
      <c r="Z34" s="21"/>
    </row>
    <row r="35" ht="12.75" customHeight="1">
      <c r="A35" s="76" t="s">
        <v>108</v>
      </c>
      <c r="B35" s="85">
        <v>1500.0</v>
      </c>
      <c r="C35" s="78"/>
      <c r="D35" s="76"/>
      <c r="E35" s="85">
        <v>0.0</v>
      </c>
      <c r="F35" s="86">
        <v>0.0</v>
      </c>
      <c r="G35" s="28" t="s">
        <v>141</v>
      </c>
      <c r="H35" s="28"/>
      <c r="I35" s="66"/>
      <c r="J35" s="28"/>
      <c r="K35" s="67"/>
      <c r="L35" s="68"/>
      <c r="M35" s="21"/>
      <c r="N35" s="21"/>
      <c r="O35" s="21"/>
      <c r="P35" s="21"/>
      <c r="Q35" s="21"/>
      <c r="R35" s="21"/>
      <c r="S35" s="21"/>
      <c r="T35" s="21"/>
      <c r="U35" s="21"/>
      <c r="V35" s="21"/>
      <c r="W35" s="21"/>
      <c r="X35" s="21"/>
      <c r="Y35" s="21"/>
      <c r="Z35" s="21"/>
    </row>
    <row r="36" ht="12.75" customHeight="1">
      <c r="A36" s="99" t="s">
        <v>142</v>
      </c>
      <c r="B36" s="99"/>
      <c r="C36" s="104"/>
      <c r="D36" s="99"/>
      <c r="E36" s="100"/>
      <c r="F36" s="102"/>
      <c r="G36" s="31" t="s">
        <v>143</v>
      </c>
      <c r="H36" s="31"/>
      <c r="I36" s="70"/>
      <c r="J36" s="31" t="s">
        <v>113</v>
      </c>
      <c r="K36" s="30"/>
      <c r="L36" s="72"/>
      <c r="M36" s="21"/>
      <c r="N36" s="21"/>
      <c r="O36" s="21"/>
      <c r="P36" s="21"/>
      <c r="Q36" s="21"/>
      <c r="R36" s="21"/>
      <c r="S36" s="21"/>
      <c r="T36" s="21"/>
      <c r="U36" s="21"/>
      <c r="V36" s="21"/>
      <c r="W36" s="21"/>
      <c r="X36" s="21"/>
      <c r="Y36" s="21"/>
      <c r="Z36" s="21"/>
    </row>
    <row r="37" ht="12.75" customHeight="1">
      <c r="A37" s="76" t="s">
        <v>110</v>
      </c>
      <c r="B37" s="105">
        <f>SUM(B24:B35)</f>
        <v>3000</v>
      </c>
      <c r="C37" s="106"/>
      <c r="D37" s="76"/>
      <c r="E37" s="105">
        <f t="shared" ref="E37:F37" si="4">SUM(E24:E36)</f>
        <v>1260</v>
      </c>
      <c r="F37" s="107">
        <f t="shared" si="4"/>
        <v>1260</v>
      </c>
      <c r="G37" s="31" t="s">
        <v>116</v>
      </c>
      <c r="H37" s="31"/>
      <c r="I37" s="70"/>
      <c r="J37" s="31"/>
      <c r="K37" s="30" t="s">
        <v>117</v>
      </c>
      <c r="L37" s="34" t="s">
        <v>118</v>
      </c>
      <c r="M37" s="21"/>
      <c r="N37" s="21"/>
      <c r="O37" s="21"/>
      <c r="P37" s="21"/>
      <c r="Q37" s="21"/>
      <c r="R37" s="21"/>
      <c r="S37" s="21"/>
      <c r="T37" s="21"/>
      <c r="U37" s="21"/>
      <c r="V37" s="21"/>
      <c r="W37" s="21"/>
      <c r="X37" s="21"/>
      <c r="Y37" s="21"/>
      <c r="Z37" s="21"/>
    </row>
    <row r="38" ht="12.75" customHeight="1">
      <c r="A38" s="65" t="s">
        <v>144</v>
      </c>
      <c r="B38" s="28"/>
      <c r="C38" s="66"/>
      <c r="D38" s="28"/>
      <c r="E38" s="28"/>
      <c r="F38" s="69"/>
      <c r="G38" s="74" t="s">
        <v>145</v>
      </c>
      <c r="H38" s="31" t="s">
        <v>84</v>
      </c>
      <c r="I38" s="70" t="s">
        <v>146</v>
      </c>
      <c r="J38" s="31"/>
      <c r="K38" s="30" t="s">
        <v>86</v>
      </c>
      <c r="L38" s="34" t="s">
        <v>87</v>
      </c>
      <c r="M38" s="21"/>
      <c r="N38" s="21"/>
      <c r="O38" s="21"/>
      <c r="P38" s="21"/>
      <c r="Q38" s="21"/>
      <c r="R38" s="21"/>
      <c r="S38" s="21"/>
      <c r="T38" s="21"/>
      <c r="U38" s="21"/>
      <c r="V38" s="21"/>
      <c r="W38" s="21"/>
      <c r="X38" s="21"/>
      <c r="Y38" s="21"/>
      <c r="Z38" s="21"/>
    </row>
    <row r="39" ht="12.75" customHeight="1">
      <c r="A39" s="31" t="s">
        <v>147</v>
      </c>
      <c r="B39" s="31"/>
      <c r="C39" s="70"/>
      <c r="D39" s="31"/>
      <c r="E39" s="31" t="s">
        <v>148</v>
      </c>
      <c r="F39" s="108" t="s">
        <v>149</v>
      </c>
      <c r="G39" s="109" t="s">
        <v>150</v>
      </c>
      <c r="H39" s="110">
        <v>0.0</v>
      </c>
      <c r="I39" s="111"/>
      <c r="J39" s="112"/>
      <c r="K39" s="110">
        <v>0.0</v>
      </c>
      <c r="L39" s="113">
        <v>0.0</v>
      </c>
      <c r="M39" s="21"/>
      <c r="N39" s="21"/>
      <c r="O39" s="21"/>
      <c r="P39" s="21"/>
      <c r="Q39" s="21"/>
      <c r="R39" s="21"/>
      <c r="S39" s="21"/>
      <c r="T39" s="21"/>
      <c r="U39" s="21"/>
      <c r="V39" s="21"/>
      <c r="W39" s="21"/>
      <c r="X39" s="21"/>
      <c r="Y39" s="21"/>
      <c r="Z39" s="21"/>
    </row>
    <row r="40" ht="12.75" customHeight="1">
      <c r="A40" s="31" t="s">
        <v>151</v>
      </c>
      <c r="B40" s="31"/>
      <c r="C40" s="70"/>
      <c r="D40" s="31"/>
      <c r="E40" s="31"/>
      <c r="F40" s="108"/>
      <c r="G40" s="114" t="s">
        <v>152</v>
      </c>
      <c r="H40" s="110">
        <v>0.0</v>
      </c>
      <c r="I40" s="111"/>
      <c r="J40" s="112"/>
      <c r="K40" s="110">
        <v>0.0</v>
      </c>
      <c r="L40" s="113">
        <v>0.0</v>
      </c>
      <c r="M40" s="21"/>
      <c r="N40" s="21"/>
      <c r="O40" s="21"/>
      <c r="P40" s="21"/>
      <c r="Q40" s="21"/>
      <c r="R40" s="21"/>
      <c r="S40" s="21"/>
      <c r="T40" s="21"/>
      <c r="U40" s="21"/>
      <c r="V40" s="21"/>
      <c r="W40" s="21"/>
      <c r="X40" s="21"/>
      <c r="Y40" s="21"/>
      <c r="Z40" s="21"/>
    </row>
    <row r="41" ht="12.75" customHeight="1">
      <c r="A41" s="115" t="s">
        <v>153</v>
      </c>
      <c r="B41" s="31" t="s">
        <v>84</v>
      </c>
      <c r="C41" s="70" t="s">
        <v>146</v>
      </c>
      <c r="D41" s="74"/>
      <c r="E41" s="30" t="s">
        <v>86</v>
      </c>
      <c r="F41" s="34" t="s">
        <v>87</v>
      </c>
      <c r="G41" s="114" t="s">
        <v>154</v>
      </c>
      <c r="H41" s="110">
        <v>0.0</v>
      </c>
      <c r="I41" s="111"/>
      <c r="J41" s="112"/>
      <c r="K41" s="110">
        <v>0.0</v>
      </c>
      <c r="L41" s="113">
        <v>0.0</v>
      </c>
      <c r="M41" s="21"/>
      <c r="N41" s="21"/>
      <c r="O41" s="21"/>
      <c r="P41" s="21"/>
      <c r="Q41" s="21"/>
      <c r="R41" s="21"/>
      <c r="S41" s="21"/>
      <c r="T41" s="21"/>
      <c r="U41" s="21"/>
      <c r="V41" s="21"/>
      <c r="W41" s="21"/>
      <c r="X41" s="21"/>
      <c r="Y41" s="21"/>
      <c r="Z41" s="21"/>
    </row>
    <row r="42" ht="13.5" customHeight="1">
      <c r="A42" s="116" t="s">
        <v>155</v>
      </c>
      <c r="B42" s="117">
        <v>0.0</v>
      </c>
      <c r="C42" s="118"/>
      <c r="D42" s="119"/>
      <c r="E42" s="120"/>
      <c r="F42" s="120"/>
      <c r="G42" s="121" t="s">
        <v>156</v>
      </c>
      <c r="H42" s="110">
        <v>0.0</v>
      </c>
      <c r="I42" s="111"/>
      <c r="J42" s="112"/>
      <c r="K42" s="110">
        <v>0.0</v>
      </c>
      <c r="L42" s="113">
        <v>0.0</v>
      </c>
      <c r="M42" s="21"/>
      <c r="N42" s="21"/>
      <c r="O42" s="21"/>
      <c r="P42" s="21"/>
      <c r="Q42" s="21"/>
      <c r="R42" s="21"/>
      <c r="S42" s="21"/>
      <c r="T42" s="21"/>
      <c r="U42" s="21"/>
      <c r="V42" s="21"/>
      <c r="W42" s="21"/>
      <c r="X42" s="21"/>
      <c r="Y42" s="21"/>
      <c r="Z42" s="21"/>
    </row>
    <row r="43" ht="12.75" customHeight="1">
      <c r="A43" s="116" t="s">
        <v>157</v>
      </c>
      <c r="B43" s="117">
        <v>0.0</v>
      </c>
      <c r="C43" s="118" t="s">
        <v>158</v>
      </c>
      <c r="D43" s="119"/>
      <c r="E43" s="120"/>
      <c r="F43" s="120"/>
      <c r="G43" s="121" t="s">
        <v>159</v>
      </c>
      <c r="H43" s="110">
        <v>0.0</v>
      </c>
      <c r="I43" s="111"/>
      <c r="J43" s="112"/>
      <c r="K43" s="110">
        <v>0.0</v>
      </c>
      <c r="L43" s="113">
        <v>0.0</v>
      </c>
      <c r="M43" s="21"/>
      <c r="N43" s="21"/>
      <c r="O43" s="21"/>
      <c r="P43" s="21"/>
      <c r="Q43" s="21"/>
      <c r="R43" s="21"/>
      <c r="S43" s="21"/>
      <c r="T43" s="21"/>
      <c r="U43" s="21"/>
      <c r="V43" s="21"/>
      <c r="W43" s="21"/>
      <c r="X43" s="21"/>
      <c r="Y43" s="21"/>
      <c r="Z43" s="21"/>
    </row>
    <row r="44" ht="13.5" customHeight="1">
      <c r="A44" s="116" t="s">
        <v>160</v>
      </c>
      <c r="B44" s="117">
        <v>0.0</v>
      </c>
      <c r="C44" s="122" t="s">
        <v>161</v>
      </c>
      <c r="D44" s="119"/>
      <c r="E44" s="120"/>
      <c r="F44" s="120"/>
      <c r="G44" s="123" t="s">
        <v>162</v>
      </c>
      <c r="H44" s="110">
        <v>0.0</v>
      </c>
      <c r="I44" s="111"/>
      <c r="J44" s="112"/>
      <c r="K44" s="110">
        <v>0.0</v>
      </c>
      <c r="L44" s="113">
        <v>0.0</v>
      </c>
      <c r="M44" s="21"/>
      <c r="N44" s="21"/>
      <c r="O44" s="21"/>
      <c r="P44" s="21"/>
      <c r="Q44" s="21"/>
      <c r="R44" s="21"/>
      <c r="S44" s="21"/>
      <c r="T44" s="21"/>
      <c r="U44" s="21"/>
      <c r="V44" s="21"/>
      <c r="W44" s="21"/>
      <c r="X44" s="21"/>
      <c r="Y44" s="21"/>
      <c r="Z44" s="21"/>
    </row>
    <row r="45" ht="15.75" customHeight="1">
      <c r="A45" s="116" t="s">
        <v>163</v>
      </c>
      <c r="B45" s="124">
        <v>0.0</v>
      </c>
      <c r="C45" s="122"/>
      <c r="D45" s="119"/>
      <c r="E45" s="124">
        <v>0.0</v>
      </c>
      <c r="F45" s="125">
        <v>0.0</v>
      </c>
      <c r="G45" s="114" t="s">
        <v>110</v>
      </c>
      <c r="H45" s="126">
        <f>SUM(H39:H44)</f>
        <v>0</v>
      </c>
      <c r="I45" s="114"/>
      <c r="J45" s="112"/>
      <c r="K45" s="126">
        <f t="shared" ref="K45:L45" si="5">SUM(K39,K40,K41,K42,K43,K44)</f>
        <v>0</v>
      </c>
      <c r="L45" s="127">
        <f t="shared" si="5"/>
        <v>0</v>
      </c>
      <c r="M45" s="21"/>
      <c r="N45" s="21"/>
      <c r="O45" s="21"/>
      <c r="P45" s="21"/>
      <c r="Q45" s="21"/>
      <c r="R45" s="21"/>
      <c r="S45" s="21"/>
      <c r="T45" s="21"/>
      <c r="U45" s="21"/>
      <c r="V45" s="21"/>
      <c r="W45" s="21"/>
      <c r="X45" s="21"/>
      <c r="Y45" s="21"/>
      <c r="Z45" s="21"/>
    </row>
    <row r="46" ht="15.0" customHeight="1">
      <c r="A46" s="116" t="s">
        <v>164</v>
      </c>
      <c r="B46" s="124">
        <v>0.0</v>
      </c>
      <c r="C46" s="122"/>
      <c r="D46" s="119"/>
      <c r="E46" s="124">
        <v>0.0</v>
      </c>
      <c r="F46" s="125">
        <v>0.0</v>
      </c>
      <c r="G46" s="28" t="s">
        <v>165</v>
      </c>
      <c r="H46" s="28"/>
      <c r="I46" s="66"/>
      <c r="J46" s="28"/>
      <c r="K46" s="67"/>
      <c r="L46" s="68"/>
      <c r="M46" s="21"/>
      <c r="N46" s="21"/>
      <c r="O46" s="21"/>
      <c r="P46" s="21"/>
      <c r="Q46" s="21"/>
      <c r="R46" s="21"/>
      <c r="S46" s="21"/>
      <c r="T46" s="21"/>
      <c r="U46" s="21"/>
      <c r="V46" s="21"/>
      <c r="W46" s="21"/>
      <c r="X46" s="21"/>
      <c r="Y46" s="21"/>
      <c r="Z46" s="21"/>
    </row>
    <row r="47" ht="13.5" customHeight="1">
      <c r="A47" s="116" t="s">
        <v>166</v>
      </c>
      <c r="B47" s="120"/>
      <c r="C47" s="116"/>
      <c r="D47" s="119"/>
      <c r="E47" s="120"/>
      <c r="F47" s="116"/>
      <c r="G47" s="128" t="s">
        <v>167</v>
      </c>
      <c r="H47" s="31"/>
      <c r="I47" s="70"/>
      <c r="J47" s="31"/>
      <c r="K47" s="71"/>
      <c r="L47" s="72"/>
      <c r="M47" s="21"/>
      <c r="N47" s="21"/>
      <c r="O47" s="21"/>
      <c r="P47" s="21"/>
      <c r="Q47" s="21"/>
      <c r="R47" s="21"/>
      <c r="S47" s="21"/>
      <c r="T47" s="21"/>
      <c r="U47" s="21"/>
      <c r="V47" s="21"/>
      <c r="W47" s="21"/>
      <c r="X47" s="21"/>
      <c r="Y47" s="21"/>
      <c r="Z47" s="21"/>
    </row>
    <row r="48" ht="13.5" customHeight="1">
      <c r="A48" s="116" t="s">
        <v>168</v>
      </c>
      <c r="B48" s="120"/>
      <c r="C48" s="116"/>
      <c r="D48" s="119"/>
      <c r="E48" s="120"/>
      <c r="F48" s="116"/>
      <c r="G48" s="129" t="s">
        <v>169</v>
      </c>
      <c r="H48" s="74"/>
      <c r="I48" s="130"/>
      <c r="J48" s="74"/>
      <c r="K48" s="71"/>
      <c r="L48" s="72"/>
      <c r="M48" s="21"/>
      <c r="N48" s="21"/>
      <c r="O48" s="21"/>
      <c r="P48" s="21"/>
      <c r="Q48" s="21"/>
      <c r="R48" s="21"/>
      <c r="S48" s="21"/>
      <c r="T48" s="21"/>
      <c r="U48" s="21"/>
      <c r="V48" s="21"/>
      <c r="W48" s="21"/>
      <c r="X48" s="21"/>
      <c r="Y48" s="21"/>
      <c r="Z48" s="21"/>
    </row>
    <row r="49" ht="12.0" customHeight="1">
      <c r="A49" s="116" t="s">
        <v>170</v>
      </c>
      <c r="B49" s="120"/>
      <c r="C49" s="116"/>
      <c r="D49" s="119"/>
      <c r="E49" s="131"/>
      <c r="F49" s="132"/>
      <c r="G49" s="31" t="s">
        <v>116</v>
      </c>
      <c r="H49" s="31"/>
      <c r="I49" s="70" t="s">
        <v>171</v>
      </c>
      <c r="J49" s="31" t="s">
        <v>113</v>
      </c>
      <c r="K49" s="30" t="s">
        <v>117</v>
      </c>
      <c r="L49" s="34" t="s">
        <v>118</v>
      </c>
      <c r="M49" s="21"/>
      <c r="N49" s="21"/>
      <c r="O49" s="21"/>
      <c r="P49" s="21"/>
      <c r="Q49" s="21"/>
      <c r="R49" s="21"/>
      <c r="S49" s="21"/>
      <c r="T49" s="21"/>
      <c r="U49" s="21"/>
      <c r="V49" s="21"/>
      <c r="W49" s="21"/>
      <c r="X49" s="21"/>
      <c r="Y49" s="21"/>
      <c r="Z49" s="21"/>
    </row>
    <row r="50" ht="12.75" customHeight="1">
      <c r="A50" s="119" t="s">
        <v>110</v>
      </c>
      <c r="B50" s="120">
        <f>SUM(B42:B46)</f>
        <v>0</v>
      </c>
      <c r="C50" s="116"/>
      <c r="D50" s="119"/>
      <c r="E50" s="120">
        <f t="shared" ref="E50:F50" si="6">SUM(E45,E46)</f>
        <v>0</v>
      </c>
      <c r="F50" s="133">
        <f t="shared" si="6"/>
        <v>0</v>
      </c>
      <c r="G50" s="134" t="s">
        <v>172</v>
      </c>
      <c r="H50" s="31" t="s">
        <v>84</v>
      </c>
      <c r="I50" s="70" t="s">
        <v>146</v>
      </c>
      <c r="J50" s="74"/>
      <c r="K50" s="30" t="s">
        <v>86</v>
      </c>
      <c r="L50" s="34" t="s">
        <v>87</v>
      </c>
      <c r="M50" s="21"/>
      <c r="N50" s="21"/>
      <c r="O50" s="21"/>
      <c r="P50" s="21"/>
      <c r="Q50" s="21"/>
      <c r="R50" s="21"/>
      <c r="S50" s="21"/>
      <c r="T50" s="21"/>
      <c r="U50" s="21"/>
      <c r="V50" s="21"/>
      <c r="W50" s="21"/>
      <c r="X50" s="21"/>
      <c r="Y50" s="21"/>
      <c r="Z50" s="21"/>
    </row>
    <row r="51" ht="12.75" customHeight="1">
      <c r="A51" s="65" t="s">
        <v>173</v>
      </c>
      <c r="B51" s="28"/>
      <c r="C51" s="66"/>
      <c r="D51" s="28"/>
      <c r="E51" s="67"/>
      <c r="F51" s="68"/>
      <c r="G51" s="135" t="s">
        <v>174</v>
      </c>
      <c r="H51" s="136">
        <v>0.0</v>
      </c>
      <c r="I51" s="137"/>
      <c r="J51" s="138"/>
      <c r="K51" s="136">
        <v>0.0</v>
      </c>
      <c r="L51" s="139">
        <v>0.0</v>
      </c>
      <c r="M51" s="21"/>
      <c r="N51" s="21"/>
      <c r="O51" s="21"/>
      <c r="P51" s="21"/>
      <c r="Q51" s="21"/>
      <c r="R51" s="21"/>
      <c r="S51" s="21"/>
      <c r="T51" s="21"/>
      <c r="U51" s="21"/>
      <c r="V51" s="21"/>
      <c r="W51" s="21"/>
      <c r="X51" s="21"/>
      <c r="Y51" s="21"/>
      <c r="Z51" s="21"/>
    </row>
    <row r="52" ht="12.75" customHeight="1">
      <c r="A52" s="31" t="s">
        <v>167</v>
      </c>
      <c r="B52" s="31"/>
      <c r="C52" s="70"/>
      <c r="D52" s="31"/>
      <c r="E52" s="71"/>
      <c r="F52" s="72"/>
      <c r="G52" s="135" t="s">
        <v>175</v>
      </c>
      <c r="H52" s="136">
        <v>0.0</v>
      </c>
      <c r="I52" s="137"/>
      <c r="J52" s="138"/>
      <c r="K52" s="136">
        <v>0.0</v>
      </c>
      <c r="L52" s="139">
        <v>0.0</v>
      </c>
      <c r="M52" s="21"/>
      <c r="N52" s="21"/>
      <c r="O52" s="21"/>
      <c r="P52" s="21"/>
      <c r="Q52" s="21"/>
      <c r="R52" s="21"/>
      <c r="S52" s="21"/>
      <c r="T52" s="21"/>
      <c r="U52" s="21"/>
      <c r="V52" s="21"/>
      <c r="W52" s="21"/>
      <c r="X52" s="21"/>
      <c r="Y52" s="21"/>
      <c r="Z52" s="21"/>
    </row>
    <row r="53" ht="12.75" customHeight="1">
      <c r="A53" s="134" t="s">
        <v>169</v>
      </c>
      <c r="B53" s="74"/>
      <c r="C53" s="130"/>
      <c r="D53" s="74"/>
      <c r="E53" s="71"/>
      <c r="F53" s="72"/>
      <c r="G53" s="135" t="s">
        <v>176</v>
      </c>
      <c r="H53" s="136">
        <v>0.0</v>
      </c>
      <c r="I53" s="137"/>
      <c r="J53" s="138"/>
      <c r="K53" s="136">
        <v>0.0</v>
      </c>
      <c r="L53" s="139">
        <v>0.0</v>
      </c>
      <c r="M53" s="21"/>
      <c r="N53" s="21"/>
      <c r="O53" s="21"/>
      <c r="P53" s="21"/>
      <c r="Q53" s="21"/>
      <c r="R53" s="21"/>
      <c r="S53" s="21"/>
      <c r="T53" s="21"/>
      <c r="U53" s="21"/>
      <c r="V53" s="21"/>
      <c r="W53" s="21"/>
      <c r="X53" s="21"/>
      <c r="Y53" s="21"/>
      <c r="Z53" s="21"/>
    </row>
    <row r="54" ht="12.75" customHeight="1">
      <c r="A54" s="31" t="s">
        <v>151</v>
      </c>
      <c r="B54" s="74"/>
      <c r="C54" s="70" t="s">
        <v>171</v>
      </c>
      <c r="D54" s="31" t="s">
        <v>113</v>
      </c>
      <c r="E54" s="30" t="s">
        <v>117</v>
      </c>
      <c r="F54" s="34" t="s">
        <v>118</v>
      </c>
      <c r="G54" s="135" t="s">
        <v>177</v>
      </c>
      <c r="H54" s="136">
        <v>0.0</v>
      </c>
      <c r="I54" s="137"/>
      <c r="J54" s="138"/>
      <c r="K54" s="136">
        <v>0.0</v>
      </c>
      <c r="L54" s="139">
        <v>0.0</v>
      </c>
      <c r="M54" s="21"/>
      <c r="N54" s="21"/>
      <c r="O54" s="21"/>
      <c r="P54" s="21"/>
      <c r="Q54" s="21"/>
      <c r="R54" s="21"/>
      <c r="S54" s="21"/>
      <c r="T54" s="21"/>
      <c r="U54" s="21"/>
      <c r="V54" s="21"/>
      <c r="W54" s="21"/>
      <c r="X54" s="21"/>
      <c r="Y54" s="21"/>
      <c r="Z54" s="21"/>
    </row>
    <row r="55" ht="25.5" customHeight="1">
      <c r="A55" s="134" t="s">
        <v>172</v>
      </c>
      <c r="B55" s="140" t="s">
        <v>84</v>
      </c>
      <c r="C55" s="70" t="s">
        <v>146</v>
      </c>
      <c r="D55" s="74"/>
      <c r="E55" s="30" t="s">
        <v>86</v>
      </c>
      <c r="F55" s="34" t="s">
        <v>87</v>
      </c>
      <c r="G55" s="135" t="s">
        <v>178</v>
      </c>
      <c r="H55" s="136">
        <v>0.0</v>
      </c>
      <c r="I55" s="137"/>
      <c r="J55" s="138"/>
      <c r="K55" s="136">
        <v>0.0</v>
      </c>
      <c r="L55" s="139">
        <v>0.0</v>
      </c>
      <c r="M55" s="21"/>
      <c r="N55" s="21"/>
      <c r="O55" s="21"/>
      <c r="P55" s="21"/>
      <c r="Q55" s="21"/>
      <c r="R55" s="21"/>
      <c r="S55" s="21"/>
      <c r="T55" s="21"/>
      <c r="U55" s="21"/>
      <c r="V55" s="21"/>
      <c r="W55" s="21"/>
      <c r="X55" s="21"/>
      <c r="Y55" s="21"/>
      <c r="Z55" s="21"/>
    </row>
    <row r="56" ht="12.75" customHeight="1">
      <c r="A56" s="141" t="s">
        <v>174</v>
      </c>
      <c r="B56" s="142">
        <v>0.0</v>
      </c>
      <c r="C56" s="143"/>
      <c r="D56" s="144"/>
      <c r="E56" s="142">
        <v>0.0</v>
      </c>
      <c r="F56" s="145">
        <v>0.0</v>
      </c>
      <c r="G56" s="146" t="s">
        <v>108</v>
      </c>
      <c r="H56" s="136">
        <v>0.0</v>
      </c>
      <c r="I56" s="137"/>
      <c r="J56" s="138"/>
      <c r="K56" s="136">
        <v>0.0</v>
      </c>
      <c r="L56" s="139">
        <v>0.0</v>
      </c>
      <c r="M56" s="21"/>
      <c r="N56" s="21"/>
      <c r="O56" s="21"/>
      <c r="P56" s="21"/>
      <c r="Q56" s="21"/>
      <c r="R56" s="21"/>
      <c r="S56" s="21"/>
      <c r="T56" s="21"/>
      <c r="U56" s="21"/>
      <c r="V56" s="21"/>
      <c r="W56" s="21"/>
      <c r="X56" s="21"/>
      <c r="Y56" s="21"/>
      <c r="Z56" s="21"/>
    </row>
    <row r="57" ht="25.5" customHeight="1">
      <c r="A57" s="141" t="s">
        <v>175</v>
      </c>
      <c r="B57" s="142">
        <v>0.0</v>
      </c>
      <c r="C57" s="143"/>
      <c r="D57" s="144"/>
      <c r="E57" s="142">
        <v>0.0</v>
      </c>
      <c r="F57" s="145">
        <v>0.0</v>
      </c>
      <c r="G57" s="147" t="s">
        <v>142</v>
      </c>
      <c r="H57" s="148"/>
      <c r="I57" s="147"/>
      <c r="J57" s="148"/>
      <c r="K57" s="149"/>
      <c r="L57" s="150"/>
      <c r="M57" s="21"/>
      <c r="N57" s="21"/>
      <c r="O57" s="21"/>
      <c r="P57" s="21"/>
      <c r="Q57" s="21"/>
      <c r="R57" s="21"/>
      <c r="S57" s="21"/>
      <c r="T57" s="21"/>
      <c r="U57" s="21"/>
      <c r="V57" s="21"/>
      <c r="W57" s="21"/>
      <c r="X57" s="21"/>
      <c r="Y57" s="21"/>
      <c r="Z57" s="21"/>
    </row>
    <row r="58" ht="12.75" customHeight="1">
      <c r="A58" s="141" t="s">
        <v>176</v>
      </c>
      <c r="B58" s="142">
        <v>0.0</v>
      </c>
      <c r="C58" s="143"/>
      <c r="D58" s="144"/>
      <c r="E58" s="142">
        <v>0.0</v>
      </c>
      <c r="F58" s="145">
        <v>0.0</v>
      </c>
      <c r="G58" s="151" t="s">
        <v>110</v>
      </c>
      <c r="H58" s="152">
        <f>SUM(H51:H56)</f>
        <v>0</v>
      </c>
      <c r="I58" s="153"/>
      <c r="J58" s="154"/>
      <c r="K58" s="152">
        <f t="shared" ref="K58:L58" si="7">SUM(K51,K52,K53,K54,K55,K56)</f>
        <v>0</v>
      </c>
      <c r="L58" s="155">
        <f t="shared" si="7"/>
        <v>0</v>
      </c>
      <c r="M58" s="21"/>
      <c r="N58" s="21"/>
      <c r="O58" s="21"/>
      <c r="P58" s="21"/>
      <c r="Q58" s="21"/>
      <c r="R58" s="21"/>
      <c r="S58" s="21"/>
      <c r="T58" s="21"/>
      <c r="U58" s="21"/>
      <c r="V58" s="21"/>
      <c r="W58" s="21"/>
      <c r="X58" s="21"/>
      <c r="Y58" s="21"/>
      <c r="Z58" s="21"/>
    </row>
    <row r="59" ht="12.75" customHeight="1">
      <c r="A59" s="141" t="s">
        <v>179</v>
      </c>
      <c r="B59" s="142">
        <v>0.0</v>
      </c>
      <c r="C59" s="143"/>
      <c r="D59" s="144"/>
      <c r="E59" s="142">
        <v>0.0</v>
      </c>
      <c r="F59" s="145">
        <v>0.0</v>
      </c>
      <c r="G59" s="156" t="s">
        <v>180</v>
      </c>
      <c r="H59" s="21"/>
      <c r="I59" s="21"/>
      <c r="J59" s="21"/>
      <c r="K59" s="21"/>
      <c r="L59" s="21"/>
      <c r="M59" s="21"/>
      <c r="N59" s="21"/>
      <c r="O59" s="21"/>
      <c r="P59" s="21"/>
      <c r="Q59" s="21"/>
      <c r="R59" s="21"/>
      <c r="S59" s="21"/>
      <c r="T59" s="21"/>
      <c r="U59" s="21"/>
      <c r="V59" s="21"/>
      <c r="W59" s="21"/>
      <c r="X59" s="21"/>
      <c r="Y59" s="21"/>
      <c r="Z59" s="21"/>
    </row>
    <row r="60" ht="12.75" customHeight="1">
      <c r="A60" s="141" t="s">
        <v>178</v>
      </c>
      <c r="B60" s="142">
        <v>0.0</v>
      </c>
      <c r="C60" s="143"/>
      <c r="D60" s="144"/>
      <c r="E60" s="142">
        <v>0.0</v>
      </c>
      <c r="F60" s="145">
        <v>0.0</v>
      </c>
      <c r="G60" s="183"/>
      <c r="H60" s="21"/>
      <c r="I60" s="21"/>
      <c r="J60" s="21"/>
      <c r="K60" s="21"/>
      <c r="L60" s="21"/>
      <c r="M60" s="21"/>
      <c r="N60" s="21"/>
      <c r="O60" s="21"/>
      <c r="P60" s="21"/>
      <c r="Q60" s="21"/>
      <c r="R60" s="21"/>
      <c r="S60" s="21"/>
      <c r="T60" s="21"/>
      <c r="U60" s="21"/>
      <c r="V60" s="21"/>
      <c r="W60" s="21"/>
      <c r="X60" s="21"/>
      <c r="Y60" s="21"/>
      <c r="Z60" s="21"/>
    </row>
    <row r="61" ht="12.75" customHeight="1">
      <c r="A61" s="158" t="s">
        <v>108</v>
      </c>
      <c r="B61" s="142">
        <v>0.0</v>
      </c>
      <c r="C61" s="143"/>
      <c r="D61" s="144"/>
      <c r="E61" s="142">
        <v>0.0</v>
      </c>
      <c r="F61" s="145">
        <v>0.0</v>
      </c>
      <c r="G61" s="159"/>
      <c r="H61" s="21"/>
      <c r="I61" s="21"/>
      <c r="J61" s="21"/>
      <c r="K61" s="21"/>
      <c r="L61" s="21"/>
      <c r="M61" s="21"/>
      <c r="N61" s="21"/>
      <c r="O61" s="21"/>
      <c r="P61" s="21"/>
      <c r="Q61" s="21"/>
      <c r="R61" s="21"/>
      <c r="S61" s="21"/>
      <c r="T61" s="21"/>
      <c r="U61" s="21"/>
      <c r="V61" s="21"/>
      <c r="W61" s="21"/>
      <c r="X61" s="21"/>
      <c r="Y61" s="21"/>
      <c r="Z61" s="21"/>
    </row>
    <row r="62" ht="12.75" customHeight="1">
      <c r="A62" s="160" t="s">
        <v>142</v>
      </c>
      <c r="B62" s="161"/>
      <c r="C62" s="162"/>
      <c r="D62" s="163"/>
      <c r="E62" s="161"/>
      <c r="F62" s="164"/>
      <c r="G62" s="159"/>
      <c r="H62" s="21"/>
      <c r="I62" s="21"/>
      <c r="J62" s="21"/>
      <c r="K62" s="21"/>
      <c r="L62" s="21"/>
      <c r="M62" s="21"/>
      <c r="N62" s="21"/>
      <c r="O62" s="21"/>
      <c r="P62" s="21"/>
      <c r="Q62" s="21"/>
      <c r="R62" s="21"/>
      <c r="S62" s="21"/>
      <c r="T62" s="21"/>
      <c r="U62" s="21"/>
      <c r="V62" s="21"/>
      <c r="W62" s="21"/>
      <c r="X62" s="21"/>
      <c r="Y62" s="21"/>
      <c r="Z62" s="21"/>
    </row>
    <row r="63" ht="12.75" customHeight="1">
      <c r="A63" s="158" t="s">
        <v>110</v>
      </c>
      <c r="B63" s="165">
        <f>SUM(H56:H62)</f>
        <v>0</v>
      </c>
      <c r="C63" s="166"/>
      <c r="D63" s="144"/>
      <c r="E63" s="165">
        <f t="shared" ref="E63:F63" si="8">SUM(E56,E57,E58,E59,E60,E61)</f>
        <v>0</v>
      </c>
      <c r="F63" s="167">
        <f t="shared" si="8"/>
        <v>0</v>
      </c>
      <c r="G63" s="159"/>
      <c r="H63" s="21"/>
      <c r="I63" s="21"/>
      <c r="J63" s="21"/>
      <c r="K63" s="21"/>
      <c r="L63" s="21"/>
      <c r="M63" s="21"/>
      <c r="N63" s="21"/>
      <c r="O63" s="21"/>
      <c r="P63" s="21"/>
      <c r="Q63" s="21"/>
      <c r="R63" s="21"/>
      <c r="S63" s="21"/>
      <c r="T63" s="21"/>
      <c r="U63" s="21"/>
      <c r="V63" s="21"/>
      <c r="W63" s="21"/>
      <c r="X63" s="21"/>
      <c r="Y63" s="21"/>
      <c r="Z63" s="21"/>
    </row>
    <row r="64" ht="12.75" customHeight="1">
      <c r="A64" s="65" t="s">
        <v>181</v>
      </c>
      <c r="B64" s="28"/>
      <c r="C64" s="28"/>
      <c r="D64" s="69"/>
      <c r="E64" s="168">
        <f t="shared" ref="E64:F64" si="9">SUM(E20,K20,K34,E50,K45,E63,K58)</f>
        <v>1680</v>
      </c>
      <c r="F64" s="169">
        <f t="shared" si="9"/>
        <v>1680</v>
      </c>
      <c r="G64" s="159"/>
      <c r="H64" s="21"/>
      <c r="I64" s="21"/>
      <c r="J64" s="21"/>
      <c r="K64" s="21"/>
      <c r="L64" s="21"/>
      <c r="M64" s="21"/>
      <c r="N64" s="21"/>
      <c r="O64" s="21"/>
      <c r="P64" s="21"/>
      <c r="Q64" s="21"/>
      <c r="R64" s="21"/>
      <c r="S64" s="21"/>
      <c r="T64" s="21"/>
      <c r="U64" s="21"/>
      <c r="V64" s="21"/>
      <c r="W64" s="21"/>
      <c r="X64" s="21"/>
      <c r="Y64" s="21"/>
      <c r="Z64" s="21"/>
    </row>
    <row r="65" ht="12.75" customHeight="1">
      <c r="A65" s="26" t="s">
        <v>182</v>
      </c>
      <c r="B65" s="26"/>
      <c r="C65" s="26"/>
      <c r="D65" s="170"/>
      <c r="E65" s="168">
        <f t="shared" ref="E65:F65" si="10">E37</f>
        <v>1260</v>
      </c>
      <c r="F65" s="169">
        <f t="shared" si="10"/>
        <v>1260</v>
      </c>
      <c r="G65" s="171"/>
      <c r="H65" s="21"/>
      <c r="I65" s="21"/>
      <c r="J65" s="21"/>
      <c r="K65" s="21"/>
      <c r="L65" s="21"/>
      <c r="M65" s="21"/>
      <c r="N65" s="21"/>
      <c r="O65" s="21"/>
      <c r="P65" s="21"/>
      <c r="Q65" s="21"/>
      <c r="R65" s="21"/>
      <c r="S65" s="21"/>
      <c r="T65" s="21"/>
      <c r="U65" s="21"/>
      <c r="V65" s="21"/>
      <c r="W65" s="21"/>
      <c r="X65" s="21"/>
      <c r="Y65" s="21"/>
      <c r="Z65" s="21"/>
    </row>
    <row r="66" ht="12.75" customHeight="1">
      <c r="A66" s="25" t="s">
        <v>183</v>
      </c>
      <c r="B66" s="26"/>
      <c r="C66" s="26"/>
      <c r="D66" s="26"/>
      <c r="E66" s="173">
        <v>2940.0</v>
      </c>
      <c r="F66" s="169">
        <f>SUM(F64:F65)</f>
        <v>2940</v>
      </c>
      <c r="G66" s="21"/>
      <c r="H66" s="21"/>
      <c r="I66" s="21"/>
      <c r="J66" s="21"/>
      <c r="K66" s="21"/>
      <c r="L66" s="21"/>
      <c r="M66" s="21"/>
      <c r="N66" s="21"/>
      <c r="O66" s="21"/>
      <c r="P66" s="21"/>
      <c r="Q66" s="21"/>
      <c r="R66" s="21"/>
      <c r="S66" s="21"/>
      <c r="T66" s="21"/>
      <c r="U66" s="21"/>
      <c r="V66" s="21"/>
      <c r="W66" s="21"/>
      <c r="X66" s="21"/>
      <c r="Y66" s="21"/>
      <c r="Z66" s="21"/>
    </row>
    <row r="67" ht="12.75" customHeight="1">
      <c r="A67" s="26" t="s">
        <v>184</v>
      </c>
      <c r="B67" s="26"/>
      <c r="C67" s="26"/>
      <c r="D67" s="26"/>
      <c r="E67" s="172" t="s">
        <v>352</v>
      </c>
      <c r="F67" s="173" t="s">
        <v>1151</v>
      </c>
      <c r="G67" s="174" t="s">
        <v>187</v>
      </c>
      <c r="H67" s="21"/>
      <c r="I67" s="21"/>
      <c r="J67" s="21"/>
      <c r="K67" s="21"/>
      <c r="L67" s="21"/>
      <c r="M67" s="21"/>
      <c r="N67" s="21"/>
      <c r="O67" s="21"/>
      <c r="P67" s="21"/>
      <c r="Q67" s="21"/>
      <c r="R67" s="21"/>
      <c r="S67" s="21"/>
      <c r="T67" s="21"/>
      <c r="U67" s="21"/>
      <c r="V67" s="21"/>
      <c r="W67" s="21"/>
      <c r="X67" s="21"/>
      <c r="Y67" s="21"/>
      <c r="Z67" s="21"/>
    </row>
    <row r="68" ht="12.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ht="12.75" customHeight="1">
      <c r="A69" s="175"/>
      <c r="B69" s="175"/>
      <c r="C69" s="175"/>
      <c r="D69" s="175"/>
      <c r="E69" s="176"/>
      <c r="F69" s="176"/>
      <c r="G69" s="21"/>
      <c r="H69" s="21"/>
      <c r="I69" s="21"/>
      <c r="J69" s="21"/>
      <c r="K69" s="21"/>
      <c r="L69" s="21"/>
      <c r="M69" s="21"/>
      <c r="N69" s="21"/>
      <c r="O69" s="21"/>
      <c r="P69" s="21"/>
      <c r="Q69" s="21"/>
      <c r="R69" s="21"/>
      <c r="S69" s="21"/>
      <c r="T69" s="21"/>
      <c r="U69" s="21"/>
      <c r="V69" s="21"/>
      <c r="W69" s="21"/>
      <c r="X69" s="21"/>
      <c r="Y69" s="21"/>
      <c r="Z69" s="21"/>
    </row>
    <row r="70" ht="12.75" customHeight="1">
      <c r="A70" s="175"/>
      <c r="B70" s="175"/>
      <c r="C70" s="175"/>
      <c r="D70" s="175"/>
      <c r="E70" s="176"/>
      <c r="F70" s="176"/>
      <c r="G70" s="175"/>
      <c r="H70" s="21"/>
      <c r="I70" s="21"/>
      <c r="J70" s="21"/>
      <c r="K70" s="21"/>
      <c r="L70" s="21"/>
      <c r="M70" s="21"/>
      <c r="N70" s="21"/>
      <c r="O70" s="21"/>
      <c r="P70" s="21"/>
      <c r="Q70" s="21"/>
      <c r="R70" s="21"/>
      <c r="S70" s="21"/>
      <c r="T70" s="21"/>
      <c r="U70" s="21"/>
      <c r="V70" s="21"/>
      <c r="W70" s="21"/>
      <c r="X70" s="21"/>
      <c r="Y70" s="21"/>
      <c r="Z70" s="21"/>
    </row>
    <row r="71" ht="12.75" customHeight="1">
      <c r="A71" s="175"/>
      <c r="B71" s="175"/>
      <c r="C71" s="175"/>
      <c r="D71" s="175"/>
      <c r="E71" s="176"/>
      <c r="F71" s="176"/>
      <c r="G71" s="177"/>
      <c r="H71" s="21"/>
      <c r="I71" s="21"/>
      <c r="J71" s="21"/>
      <c r="K71" s="176"/>
      <c r="L71" s="176"/>
      <c r="M71" s="21"/>
      <c r="N71" s="21"/>
      <c r="O71" s="21"/>
      <c r="P71" s="21"/>
      <c r="Q71" s="21"/>
      <c r="R71" s="21"/>
      <c r="S71" s="21"/>
      <c r="T71" s="21"/>
      <c r="U71" s="21"/>
      <c r="V71" s="21"/>
      <c r="W71" s="21"/>
      <c r="X71" s="21"/>
      <c r="Y71" s="21"/>
      <c r="Z71" s="21"/>
    </row>
    <row r="72" ht="12.75" customHeight="1">
      <c r="A72" s="175"/>
      <c r="B72" s="175"/>
      <c r="C72" s="175"/>
      <c r="D72" s="175"/>
      <c r="E72" s="176"/>
      <c r="F72" s="176"/>
      <c r="G72" s="175"/>
      <c r="H72" s="175"/>
      <c r="I72" s="175"/>
      <c r="J72" s="175"/>
      <c r="K72" s="176"/>
      <c r="L72" s="176"/>
      <c r="M72" s="21"/>
      <c r="N72" s="21"/>
      <c r="O72" s="21"/>
      <c r="P72" s="21"/>
      <c r="Q72" s="21"/>
      <c r="R72" s="21"/>
      <c r="S72" s="21"/>
      <c r="T72" s="21"/>
      <c r="U72" s="21"/>
      <c r="V72" s="21"/>
      <c r="W72" s="21"/>
      <c r="X72" s="21"/>
      <c r="Y72" s="21"/>
      <c r="Z72" s="21"/>
    </row>
    <row r="73" ht="12.75" customHeight="1">
      <c r="A73" s="175"/>
      <c r="B73" s="175"/>
      <c r="C73" s="175"/>
      <c r="D73" s="175"/>
      <c r="E73" s="176"/>
      <c r="F73" s="176"/>
      <c r="G73" s="175"/>
      <c r="H73" s="177"/>
      <c r="I73" s="177"/>
      <c r="J73" s="177"/>
      <c r="K73" s="178"/>
      <c r="L73" s="176"/>
      <c r="M73" s="21"/>
      <c r="N73" s="21"/>
      <c r="O73" s="21"/>
      <c r="P73" s="21"/>
      <c r="Q73" s="21"/>
      <c r="R73" s="21"/>
      <c r="S73" s="21"/>
      <c r="T73" s="21"/>
      <c r="U73" s="21"/>
      <c r="V73" s="21"/>
      <c r="W73" s="21"/>
      <c r="X73" s="21"/>
      <c r="Y73" s="21"/>
      <c r="Z73" s="21"/>
    </row>
    <row r="74" ht="12.75" customHeight="1">
      <c r="A74" s="175"/>
      <c r="B74" s="175"/>
      <c r="C74" s="175"/>
      <c r="D74" s="175"/>
      <c r="E74" s="176"/>
      <c r="F74" s="176"/>
      <c r="G74" s="175"/>
      <c r="H74" s="175"/>
      <c r="I74" s="175"/>
      <c r="J74" s="175"/>
      <c r="K74" s="176"/>
      <c r="L74" s="176"/>
      <c r="M74" s="21"/>
      <c r="N74" s="21"/>
      <c r="O74" s="21"/>
      <c r="P74" s="21"/>
      <c r="Q74" s="21"/>
      <c r="R74" s="21"/>
      <c r="S74" s="21"/>
      <c r="T74" s="21"/>
      <c r="U74" s="21"/>
      <c r="V74" s="21"/>
      <c r="W74" s="21"/>
      <c r="X74" s="21"/>
      <c r="Y74" s="21"/>
      <c r="Z74" s="21"/>
    </row>
    <row r="75" ht="12.75" customHeight="1">
      <c r="A75" s="175"/>
      <c r="B75" s="175"/>
      <c r="C75" s="175"/>
      <c r="D75" s="175"/>
      <c r="E75" s="176"/>
      <c r="F75" s="176"/>
      <c r="G75" s="175"/>
      <c r="H75" s="175"/>
      <c r="I75" s="175"/>
      <c r="J75" s="175"/>
      <c r="K75" s="176"/>
      <c r="L75" s="176"/>
      <c r="M75" s="21"/>
      <c r="N75" s="21"/>
      <c r="O75" s="21"/>
      <c r="P75" s="21"/>
      <c r="Q75" s="21"/>
      <c r="R75" s="21"/>
      <c r="S75" s="21"/>
      <c r="T75" s="21"/>
      <c r="U75" s="21"/>
      <c r="V75" s="21"/>
      <c r="W75" s="21"/>
      <c r="X75" s="21"/>
      <c r="Y75" s="21"/>
      <c r="Z75" s="21"/>
    </row>
    <row r="76" ht="12.75" customHeight="1">
      <c r="A76" s="175"/>
      <c r="B76" s="175"/>
      <c r="C76" s="175"/>
      <c r="D76" s="175"/>
      <c r="E76" s="176"/>
      <c r="F76" s="176"/>
      <c r="G76" s="175"/>
      <c r="H76" s="175"/>
      <c r="I76" s="175"/>
      <c r="J76" s="175"/>
      <c r="K76" s="176"/>
      <c r="L76" s="176"/>
      <c r="M76" s="21"/>
      <c r="N76" s="21"/>
      <c r="O76" s="21"/>
      <c r="P76" s="21"/>
      <c r="Q76" s="21"/>
      <c r="R76" s="21"/>
      <c r="S76" s="21"/>
      <c r="T76" s="21"/>
      <c r="U76" s="21"/>
      <c r="V76" s="21"/>
      <c r="W76" s="21"/>
      <c r="X76" s="21"/>
      <c r="Y76" s="21"/>
      <c r="Z76" s="21"/>
    </row>
    <row r="77" ht="12.75" customHeight="1">
      <c r="A77" s="175"/>
      <c r="B77" s="175"/>
      <c r="C77" s="175"/>
      <c r="D77" s="175"/>
      <c r="E77" s="176"/>
      <c r="F77" s="176"/>
      <c r="G77" s="175"/>
      <c r="H77" s="175"/>
      <c r="I77" s="175"/>
      <c r="J77" s="175"/>
      <c r="K77" s="176"/>
      <c r="L77" s="176"/>
      <c r="M77" s="21"/>
      <c r="N77" s="21"/>
      <c r="O77" s="21"/>
      <c r="P77" s="21"/>
      <c r="Q77" s="21"/>
      <c r="R77" s="21"/>
      <c r="S77" s="21"/>
      <c r="T77" s="21"/>
      <c r="U77" s="21"/>
      <c r="V77" s="21"/>
      <c r="W77" s="21"/>
      <c r="X77" s="21"/>
      <c r="Y77" s="21"/>
      <c r="Z77" s="21"/>
    </row>
    <row r="78" ht="12.75" customHeight="1">
      <c r="A78" s="175"/>
      <c r="B78" s="175"/>
      <c r="C78" s="175"/>
      <c r="D78" s="175"/>
      <c r="E78" s="176"/>
      <c r="F78" s="176"/>
      <c r="G78" s="175"/>
      <c r="H78" s="175"/>
      <c r="I78" s="175"/>
      <c r="J78" s="175"/>
      <c r="K78" s="176"/>
      <c r="L78" s="176"/>
      <c r="M78" s="21"/>
      <c r="N78" s="21"/>
      <c r="O78" s="21"/>
      <c r="P78" s="21"/>
      <c r="Q78" s="21"/>
      <c r="R78" s="21"/>
      <c r="S78" s="21"/>
      <c r="T78" s="21"/>
      <c r="U78" s="21"/>
      <c r="V78" s="21"/>
      <c r="W78" s="21"/>
      <c r="X78" s="21"/>
      <c r="Y78" s="21"/>
      <c r="Z78" s="21"/>
    </row>
    <row r="79" ht="12.75" customHeight="1">
      <c r="A79" s="175"/>
      <c r="B79" s="175"/>
      <c r="C79" s="175"/>
      <c r="D79" s="175"/>
      <c r="E79" s="176"/>
      <c r="F79" s="176"/>
      <c r="G79" s="175"/>
      <c r="H79" s="175"/>
      <c r="I79" s="175"/>
      <c r="J79" s="175"/>
      <c r="K79" s="176"/>
      <c r="L79" s="176"/>
      <c r="M79" s="21"/>
      <c r="N79" s="21"/>
      <c r="O79" s="21"/>
      <c r="P79" s="21"/>
      <c r="Q79" s="21"/>
      <c r="R79" s="21"/>
      <c r="S79" s="21"/>
      <c r="T79" s="21"/>
      <c r="U79" s="21"/>
      <c r="V79" s="21"/>
      <c r="W79" s="21"/>
      <c r="X79" s="21"/>
      <c r="Y79" s="21"/>
      <c r="Z79" s="21"/>
    </row>
    <row r="80" ht="12.75" customHeight="1">
      <c r="A80" s="175"/>
      <c r="B80" s="175"/>
      <c r="C80" s="175"/>
      <c r="D80" s="175"/>
      <c r="E80" s="176"/>
      <c r="F80" s="176"/>
      <c r="G80" s="175"/>
      <c r="H80" s="175"/>
      <c r="I80" s="175"/>
      <c r="J80" s="175"/>
      <c r="K80" s="176"/>
      <c r="L80" s="176"/>
      <c r="M80" s="21"/>
      <c r="N80" s="21"/>
      <c r="O80" s="21"/>
      <c r="P80" s="21"/>
      <c r="Q80" s="21"/>
      <c r="R80" s="21"/>
      <c r="S80" s="21"/>
      <c r="T80" s="21"/>
      <c r="U80" s="21"/>
      <c r="V80" s="21"/>
      <c r="W80" s="21"/>
      <c r="X80" s="21"/>
      <c r="Y80" s="21"/>
      <c r="Z80" s="21"/>
    </row>
    <row r="81" ht="12.75" customHeight="1">
      <c r="A81" s="21"/>
      <c r="B81" s="21"/>
      <c r="C81" s="21"/>
      <c r="D81" s="21"/>
      <c r="E81" s="176"/>
      <c r="F81" s="176"/>
      <c r="G81" s="175"/>
      <c r="H81" s="175"/>
      <c r="I81" s="175"/>
      <c r="J81" s="175"/>
      <c r="K81" s="176"/>
      <c r="L81" s="176"/>
      <c r="M81" s="21"/>
      <c r="N81" s="21"/>
      <c r="O81" s="21"/>
      <c r="P81" s="21"/>
      <c r="Q81" s="21"/>
      <c r="R81" s="21"/>
      <c r="S81" s="21"/>
      <c r="T81" s="21"/>
      <c r="U81" s="21"/>
      <c r="V81" s="21"/>
      <c r="W81" s="21"/>
      <c r="X81" s="21"/>
      <c r="Y81" s="21"/>
      <c r="Z81" s="21"/>
    </row>
    <row r="82" ht="12.75" customHeight="1">
      <c r="A82" s="175"/>
      <c r="B82" s="175"/>
      <c r="C82" s="175"/>
      <c r="D82" s="175"/>
      <c r="E82" s="176"/>
      <c r="F82" s="176"/>
      <c r="G82" s="175"/>
      <c r="H82" s="175"/>
      <c r="I82" s="175"/>
      <c r="J82" s="175"/>
      <c r="K82" s="176"/>
      <c r="L82" s="176"/>
      <c r="M82" s="21"/>
      <c r="N82" s="21"/>
      <c r="O82" s="21"/>
      <c r="P82" s="21"/>
      <c r="Q82" s="21"/>
      <c r="R82" s="21"/>
      <c r="S82" s="21"/>
      <c r="T82" s="21"/>
      <c r="U82" s="21"/>
      <c r="V82" s="21"/>
      <c r="W82" s="21"/>
      <c r="X82" s="21"/>
      <c r="Y82" s="21"/>
      <c r="Z82" s="21"/>
    </row>
    <row r="83" ht="12.75" customHeight="1">
      <c r="A83" s="21"/>
      <c r="B83" s="21"/>
      <c r="C83" s="21"/>
      <c r="D83" s="21"/>
      <c r="E83" s="176"/>
      <c r="F83" s="176"/>
      <c r="G83" s="175"/>
      <c r="H83" s="175"/>
      <c r="I83" s="175"/>
      <c r="J83" s="175"/>
      <c r="K83" s="176"/>
      <c r="L83" s="176"/>
      <c r="M83" s="21"/>
      <c r="N83" s="21"/>
      <c r="O83" s="21"/>
      <c r="P83" s="21"/>
      <c r="Q83" s="21"/>
      <c r="R83" s="21"/>
      <c r="S83" s="21"/>
      <c r="T83" s="21"/>
      <c r="U83" s="21"/>
      <c r="V83" s="21"/>
      <c r="W83" s="21"/>
      <c r="X83" s="21"/>
      <c r="Y83" s="21"/>
      <c r="Z83" s="21"/>
    </row>
    <row r="84" ht="12.75" customHeight="1">
      <c r="A84" s="21"/>
      <c r="B84" s="21"/>
      <c r="C84" s="21"/>
      <c r="D84" s="21"/>
      <c r="E84" s="176"/>
      <c r="F84" s="176"/>
      <c r="G84" s="21"/>
      <c r="H84" s="175"/>
      <c r="I84" s="175"/>
      <c r="J84" s="175"/>
      <c r="K84" s="176"/>
      <c r="L84" s="176"/>
      <c r="M84" s="21"/>
      <c r="N84" s="21"/>
      <c r="O84" s="21"/>
      <c r="P84" s="21"/>
      <c r="Q84" s="21"/>
      <c r="R84" s="21"/>
      <c r="S84" s="21"/>
      <c r="T84" s="21"/>
      <c r="U84" s="21"/>
      <c r="V84" s="21"/>
      <c r="W84" s="21"/>
      <c r="X84" s="21"/>
      <c r="Y84" s="21"/>
      <c r="Z84" s="21"/>
    </row>
    <row r="85" ht="12.75" customHeight="1">
      <c r="A85" s="21"/>
      <c r="B85" s="21"/>
      <c r="C85" s="21"/>
      <c r="D85" s="21"/>
      <c r="E85" s="176"/>
      <c r="F85" s="176"/>
      <c r="G85" s="21"/>
      <c r="H85" s="175"/>
      <c r="I85" s="175"/>
      <c r="J85" s="175"/>
      <c r="K85" s="176"/>
      <c r="L85" s="176"/>
      <c r="M85" s="21"/>
      <c r="N85" s="21"/>
      <c r="O85" s="21"/>
      <c r="P85" s="21"/>
      <c r="Q85" s="21"/>
      <c r="R85" s="21"/>
      <c r="S85" s="21"/>
      <c r="T85" s="21"/>
      <c r="U85" s="21"/>
      <c r="V85" s="21"/>
      <c r="W85" s="21"/>
      <c r="X85" s="21"/>
      <c r="Y85" s="21"/>
      <c r="Z85" s="21"/>
    </row>
    <row r="86" ht="12.75" customHeight="1">
      <c r="A86" s="21"/>
      <c r="B86" s="21"/>
      <c r="C86" s="21"/>
      <c r="D86" s="21"/>
      <c r="E86" s="176"/>
      <c r="F86" s="176"/>
      <c r="G86" s="21"/>
      <c r="H86" s="21"/>
      <c r="I86" s="21"/>
      <c r="J86" s="21"/>
      <c r="K86" s="176"/>
      <c r="L86" s="176"/>
      <c r="M86" s="21"/>
      <c r="N86" s="21"/>
      <c r="O86" s="21"/>
      <c r="P86" s="21"/>
      <c r="Q86" s="21"/>
      <c r="R86" s="21"/>
      <c r="S86" s="21"/>
      <c r="T86" s="21"/>
      <c r="U86" s="21"/>
      <c r="V86" s="21"/>
      <c r="W86" s="21"/>
      <c r="X86" s="21"/>
      <c r="Y86" s="21"/>
      <c r="Z86" s="21"/>
    </row>
    <row r="87" ht="12.75" customHeight="1">
      <c r="A87" s="21"/>
      <c r="B87" s="21"/>
      <c r="C87" s="21"/>
      <c r="D87" s="21"/>
      <c r="E87" s="176"/>
      <c r="F87" s="176"/>
      <c r="G87" s="21"/>
      <c r="H87" s="21"/>
      <c r="I87" s="21"/>
      <c r="J87" s="21"/>
      <c r="K87" s="176"/>
      <c r="L87" s="176"/>
      <c r="M87" s="21"/>
      <c r="N87" s="21"/>
      <c r="O87" s="21"/>
      <c r="P87" s="21"/>
      <c r="Q87" s="21"/>
      <c r="R87" s="21"/>
      <c r="S87" s="21"/>
      <c r="T87" s="21"/>
      <c r="U87" s="21"/>
      <c r="V87" s="21"/>
      <c r="W87" s="21"/>
      <c r="X87" s="21"/>
      <c r="Y87" s="21"/>
      <c r="Z87" s="21"/>
    </row>
    <row r="88" ht="12.75" customHeight="1">
      <c r="A88" s="21"/>
      <c r="B88" s="21"/>
      <c r="C88" s="21"/>
      <c r="D88" s="21"/>
      <c r="E88" s="176"/>
      <c r="F88" s="176"/>
      <c r="G88" s="21"/>
      <c r="H88" s="21"/>
      <c r="I88" s="21"/>
      <c r="J88" s="21"/>
      <c r="K88" s="176"/>
      <c r="L88" s="176"/>
      <c r="M88" s="21"/>
      <c r="N88" s="21"/>
      <c r="O88" s="21"/>
      <c r="P88" s="21"/>
      <c r="Q88" s="21"/>
      <c r="R88" s="21"/>
      <c r="S88" s="21"/>
      <c r="T88" s="21"/>
      <c r="U88" s="21"/>
      <c r="V88" s="21"/>
      <c r="W88" s="21"/>
      <c r="X88" s="21"/>
      <c r="Y88" s="21"/>
      <c r="Z88" s="21"/>
    </row>
    <row r="89" ht="12.75" customHeight="1">
      <c r="A89" s="21"/>
      <c r="B89" s="21"/>
      <c r="C89" s="21"/>
      <c r="D89" s="21"/>
      <c r="E89" s="176"/>
      <c r="F89" s="176"/>
      <c r="G89" s="21"/>
      <c r="H89" s="21"/>
      <c r="I89" s="21"/>
      <c r="J89" s="21"/>
      <c r="K89" s="176"/>
      <c r="L89" s="176"/>
      <c r="M89" s="21"/>
      <c r="N89" s="21"/>
      <c r="O89" s="21"/>
      <c r="P89" s="21"/>
      <c r="Q89" s="21"/>
      <c r="R89" s="21"/>
      <c r="S89" s="21"/>
      <c r="T89" s="21"/>
      <c r="U89" s="21"/>
      <c r="V89" s="21"/>
      <c r="W89" s="21"/>
      <c r="X89" s="21"/>
      <c r="Y89" s="21"/>
      <c r="Z89" s="21"/>
    </row>
    <row r="90" ht="12.75" customHeight="1">
      <c r="A90" s="21"/>
      <c r="B90" s="21"/>
      <c r="C90" s="21"/>
      <c r="D90" s="21"/>
      <c r="E90" s="176"/>
      <c r="F90" s="176"/>
      <c r="G90" s="21"/>
      <c r="H90" s="21"/>
      <c r="I90" s="21"/>
      <c r="J90" s="21"/>
      <c r="K90" s="176"/>
      <c r="L90" s="176"/>
      <c r="M90" s="21"/>
      <c r="N90" s="21"/>
      <c r="O90" s="21"/>
      <c r="P90" s="21"/>
      <c r="Q90" s="21"/>
      <c r="R90" s="21"/>
      <c r="S90" s="21"/>
      <c r="T90" s="21"/>
      <c r="U90" s="21"/>
      <c r="V90" s="21"/>
      <c r="W90" s="21"/>
      <c r="X90" s="21"/>
      <c r="Y90" s="21"/>
      <c r="Z90" s="21"/>
    </row>
    <row r="91" ht="12.75" customHeight="1">
      <c r="A91" s="21"/>
      <c r="B91" s="21"/>
      <c r="C91" s="21"/>
      <c r="D91" s="21"/>
      <c r="E91" s="176"/>
      <c r="F91" s="176"/>
      <c r="G91" s="21"/>
      <c r="H91" s="21"/>
      <c r="I91" s="21"/>
      <c r="J91" s="21"/>
      <c r="K91" s="176"/>
      <c r="L91" s="176"/>
      <c r="M91" s="21"/>
      <c r="N91" s="21"/>
      <c r="O91" s="21"/>
      <c r="P91" s="21"/>
      <c r="Q91" s="21"/>
      <c r="R91" s="21"/>
      <c r="S91" s="21"/>
      <c r="T91" s="21"/>
      <c r="U91" s="21"/>
      <c r="V91" s="21"/>
      <c r="W91" s="21"/>
      <c r="X91" s="21"/>
      <c r="Y91" s="21"/>
      <c r="Z91" s="21"/>
    </row>
    <row r="92" ht="12.75" customHeight="1">
      <c r="A92" s="21"/>
      <c r="B92" s="21"/>
      <c r="C92" s="21"/>
      <c r="D92" s="21"/>
      <c r="E92" s="176"/>
      <c r="F92" s="176"/>
      <c r="G92" s="21"/>
      <c r="H92" s="21"/>
      <c r="I92" s="21"/>
      <c r="J92" s="21"/>
      <c r="K92" s="176"/>
      <c r="L92" s="176"/>
      <c r="M92" s="21"/>
      <c r="N92" s="21"/>
      <c r="O92" s="21"/>
      <c r="P92" s="21"/>
      <c r="Q92" s="21"/>
      <c r="R92" s="21"/>
      <c r="S92" s="21"/>
      <c r="T92" s="21"/>
      <c r="U92" s="21"/>
      <c r="V92" s="21"/>
      <c r="W92" s="21"/>
      <c r="X92" s="21"/>
      <c r="Y92" s="21"/>
      <c r="Z92" s="21"/>
    </row>
    <row r="93" ht="12.75" customHeight="1">
      <c r="A93" s="21" t="s">
        <v>188</v>
      </c>
      <c r="B93" s="21"/>
      <c r="C93" s="21"/>
      <c r="D93" s="21"/>
      <c r="E93" s="176"/>
      <c r="F93" s="176"/>
      <c r="G93" s="21"/>
      <c r="H93" s="21"/>
      <c r="I93" s="21"/>
      <c r="J93" s="21"/>
      <c r="K93" s="176"/>
      <c r="L93" s="176"/>
      <c r="M93" s="21"/>
      <c r="N93" s="21"/>
      <c r="O93" s="21"/>
      <c r="P93" s="21"/>
      <c r="Q93" s="21"/>
      <c r="R93" s="21"/>
      <c r="S93" s="21"/>
      <c r="T93" s="21"/>
      <c r="U93" s="21"/>
      <c r="V93" s="21"/>
      <c r="W93" s="21"/>
      <c r="X93" s="21"/>
      <c r="Y93" s="21"/>
      <c r="Z93" s="21"/>
    </row>
    <row r="94" ht="12.75" customHeight="1">
      <c r="A94" s="21"/>
      <c r="B94" s="21"/>
      <c r="C94" s="21"/>
      <c r="D94" s="21"/>
      <c r="E94" s="21"/>
      <c r="F94" s="21"/>
      <c r="G94" s="21"/>
      <c r="H94" s="21"/>
      <c r="I94" s="21"/>
      <c r="J94" s="21"/>
      <c r="K94" s="176"/>
      <c r="L94" s="176"/>
      <c r="M94" s="21"/>
      <c r="N94" s="21"/>
      <c r="O94" s="21"/>
      <c r="P94" s="21"/>
      <c r="Q94" s="21"/>
      <c r="R94" s="21"/>
      <c r="S94" s="21"/>
      <c r="T94" s="21"/>
      <c r="U94" s="21"/>
      <c r="V94" s="21"/>
      <c r="W94" s="21"/>
      <c r="X94" s="21"/>
      <c r="Y94" s="21"/>
      <c r="Z94" s="21"/>
    </row>
    <row r="95" ht="12.75" customHeight="1">
      <c r="A95" s="21"/>
      <c r="B95" s="21"/>
      <c r="C95" s="21"/>
      <c r="D95" s="21"/>
      <c r="E95" s="21"/>
      <c r="F95" s="21"/>
      <c r="G95" s="21"/>
      <c r="H95" s="21"/>
      <c r="I95" s="21"/>
      <c r="J95" s="21"/>
      <c r="K95" s="176"/>
      <c r="L95" s="176"/>
      <c r="M95" s="21"/>
      <c r="N95" s="21"/>
      <c r="O95" s="21"/>
      <c r="P95" s="21"/>
      <c r="Q95" s="21"/>
      <c r="R95" s="21"/>
      <c r="S95" s="21"/>
      <c r="T95" s="21"/>
      <c r="U95" s="21"/>
      <c r="V95" s="21"/>
      <c r="W95" s="21"/>
      <c r="X95" s="21"/>
      <c r="Y95" s="21"/>
      <c r="Z95" s="21"/>
    </row>
    <row r="96" ht="12.75" customHeight="1">
      <c r="A96" s="21"/>
      <c r="B96" s="21"/>
      <c r="C96" s="21"/>
      <c r="D96" s="21"/>
      <c r="E96" s="21"/>
      <c r="F96" s="21"/>
      <c r="G96" s="21"/>
      <c r="H96" s="21"/>
      <c r="I96" s="21"/>
      <c r="J96" s="21"/>
      <c r="K96" s="176"/>
      <c r="L96" s="176"/>
      <c r="M96" s="21"/>
      <c r="N96" s="21"/>
      <c r="O96" s="21"/>
      <c r="P96" s="21"/>
      <c r="Q96" s="21"/>
      <c r="R96" s="21"/>
      <c r="S96" s="21"/>
      <c r="T96" s="21"/>
      <c r="U96" s="21"/>
      <c r="V96" s="21"/>
      <c r="W96" s="21"/>
      <c r="X96" s="21"/>
      <c r="Y96" s="21"/>
      <c r="Z96" s="21"/>
    </row>
    <row r="97" ht="12.75" customHeight="1">
      <c r="A97" s="21"/>
      <c r="B97" s="21"/>
      <c r="C97" s="21"/>
      <c r="D97" s="21"/>
      <c r="E97" s="21"/>
      <c r="F97" s="21"/>
      <c r="G97" s="21"/>
      <c r="H97" s="21"/>
      <c r="I97" s="21"/>
      <c r="J97" s="21"/>
      <c r="K97" s="176"/>
      <c r="L97" s="176"/>
      <c r="M97" s="21"/>
      <c r="N97" s="21"/>
      <c r="O97" s="21"/>
      <c r="P97" s="21"/>
      <c r="Q97" s="21"/>
      <c r="R97" s="21"/>
      <c r="S97" s="21"/>
      <c r="T97" s="21"/>
      <c r="U97" s="21"/>
      <c r="V97" s="21"/>
      <c r="W97" s="21"/>
      <c r="X97" s="21"/>
      <c r="Y97" s="21"/>
      <c r="Z97" s="21"/>
    </row>
    <row r="98" ht="12.75" customHeight="1">
      <c r="A98" s="21"/>
      <c r="B98" s="21"/>
      <c r="C98" s="21"/>
      <c r="D98" s="21"/>
      <c r="E98" s="21"/>
      <c r="F98" s="21"/>
      <c r="G98" s="21"/>
      <c r="H98" s="21"/>
      <c r="I98" s="21"/>
      <c r="J98" s="21"/>
      <c r="K98" s="176"/>
      <c r="L98" s="176"/>
      <c r="M98" s="21"/>
      <c r="N98" s="21"/>
      <c r="O98" s="21"/>
      <c r="P98" s="21"/>
      <c r="Q98" s="21"/>
      <c r="R98" s="21"/>
      <c r="S98" s="21"/>
      <c r="T98" s="21"/>
      <c r="U98" s="21"/>
      <c r="V98" s="21"/>
      <c r="W98" s="21"/>
      <c r="X98" s="21"/>
      <c r="Y98" s="21"/>
      <c r="Z98" s="21"/>
    </row>
    <row r="99" ht="12.75" customHeight="1">
      <c r="A99" s="21"/>
      <c r="B99" s="21"/>
      <c r="C99" s="21"/>
      <c r="D99" s="21"/>
      <c r="E99" s="176"/>
      <c r="F99" s="176"/>
      <c r="G99" s="21"/>
      <c r="H99" s="21"/>
      <c r="I99" s="21"/>
      <c r="J99" s="21"/>
      <c r="K99" s="176"/>
      <c r="L99" s="176"/>
      <c r="M99" s="21"/>
      <c r="N99" s="21"/>
      <c r="O99" s="21"/>
      <c r="P99" s="21"/>
      <c r="Q99" s="21"/>
      <c r="R99" s="21"/>
      <c r="S99" s="21"/>
      <c r="T99" s="21"/>
      <c r="U99" s="21"/>
      <c r="V99" s="21"/>
      <c r="W99" s="21"/>
      <c r="X99" s="21"/>
      <c r="Y99" s="21"/>
      <c r="Z99" s="21"/>
    </row>
    <row r="100" ht="12.75" customHeight="1">
      <c r="A100" s="21"/>
      <c r="B100" s="21"/>
      <c r="C100" s="21"/>
      <c r="D100" s="21"/>
      <c r="E100" s="176"/>
      <c r="F100" s="176"/>
      <c r="G100" s="21"/>
      <c r="H100" s="21"/>
      <c r="I100" s="21"/>
      <c r="J100" s="21"/>
      <c r="K100" s="176"/>
      <c r="L100" s="176"/>
      <c r="M100" s="21"/>
      <c r="N100" s="21"/>
      <c r="O100" s="21"/>
      <c r="P100" s="21"/>
      <c r="Q100" s="21"/>
      <c r="R100" s="21"/>
      <c r="S100" s="21"/>
      <c r="T100" s="21"/>
      <c r="U100" s="21"/>
      <c r="V100" s="21"/>
      <c r="W100" s="21"/>
      <c r="X100" s="21"/>
      <c r="Y100" s="21"/>
      <c r="Z100" s="21"/>
    </row>
    <row r="101" ht="12.75" customHeight="1">
      <c r="A101" s="21"/>
      <c r="B101" s="21"/>
      <c r="C101" s="21"/>
      <c r="D101" s="21"/>
      <c r="E101" s="176"/>
      <c r="F101" s="176"/>
      <c r="G101" s="21"/>
      <c r="H101" s="21"/>
      <c r="I101" s="21"/>
      <c r="J101" s="21"/>
      <c r="K101" s="176"/>
      <c r="L101" s="176"/>
      <c r="M101" s="21"/>
      <c r="N101" s="21"/>
      <c r="O101" s="21"/>
      <c r="P101" s="21"/>
      <c r="Q101" s="21"/>
      <c r="R101" s="21"/>
      <c r="S101" s="21"/>
      <c r="T101" s="21"/>
      <c r="U101" s="21"/>
      <c r="V101" s="21"/>
      <c r="W101" s="21"/>
      <c r="X101" s="21"/>
      <c r="Y101" s="21"/>
      <c r="Z101" s="21"/>
    </row>
    <row r="102" ht="12.75" customHeight="1">
      <c r="A102" s="21"/>
      <c r="B102" s="21"/>
      <c r="C102" s="21"/>
      <c r="D102" s="21"/>
      <c r="E102" s="176"/>
      <c r="F102" s="176"/>
      <c r="G102" s="21"/>
      <c r="H102" s="21"/>
      <c r="I102" s="21"/>
      <c r="J102" s="21"/>
      <c r="K102" s="176"/>
      <c r="L102" s="176"/>
      <c r="M102" s="21"/>
      <c r="N102" s="21"/>
      <c r="O102" s="21"/>
      <c r="P102" s="21"/>
      <c r="Q102" s="21"/>
      <c r="R102" s="21"/>
      <c r="S102" s="21"/>
      <c r="T102" s="21"/>
      <c r="U102" s="21"/>
      <c r="V102" s="21"/>
      <c r="W102" s="21"/>
      <c r="X102" s="21"/>
      <c r="Y102" s="21"/>
      <c r="Z102" s="21"/>
    </row>
    <row r="103" ht="12.75" customHeight="1">
      <c r="A103" s="21"/>
      <c r="B103" s="21"/>
      <c r="C103" s="21"/>
      <c r="D103" s="21"/>
      <c r="E103" s="176"/>
      <c r="F103" s="176"/>
      <c r="G103" s="21"/>
      <c r="H103" s="21"/>
      <c r="I103" s="21"/>
      <c r="J103" s="21"/>
      <c r="K103" s="176"/>
      <c r="L103" s="176"/>
      <c r="M103" s="21"/>
      <c r="N103" s="21"/>
      <c r="O103" s="21"/>
      <c r="P103" s="21"/>
      <c r="Q103" s="21"/>
      <c r="R103" s="21"/>
      <c r="S103" s="21"/>
      <c r="T103" s="21"/>
      <c r="U103" s="21"/>
      <c r="V103" s="21"/>
      <c r="W103" s="21"/>
      <c r="X103" s="21"/>
      <c r="Y103" s="21"/>
      <c r="Z103" s="21"/>
    </row>
    <row r="104" ht="12.75" customHeight="1">
      <c r="A104" s="21"/>
      <c r="B104" s="21"/>
      <c r="C104" s="21"/>
      <c r="D104" s="21"/>
      <c r="E104" s="176"/>
      <c r="F104" s="176"/>
      <c r="G104" s="21"/>
      <c r="H104" s="21"/>
      <c r="I104" s="21"/>
      <c r="J104" s="21"/>
      <c r="K104" s="176"/>
      <c r="L104" s="176"/>
      <c r="M104" s="21"/>
      <c r="N104" s="21"/>
      <c r="O104" s="21"/>
      <c r="P104" s="21"/>
      <c r="Q104" s="21"/>
      <c r="R104" s="21"/>
      <c r="S104" s="21"/>
      <c r="T104" s="21"/>
      <c r="U104" s="21"/>
      <c r="V104" s="21"/>
      <c r="W104" s="21"/>
      <c r="X104" s="21"/>
      <c r="Y104" s="21"/>
      <c r="Z104" s="21"/>
    </row>
    <row r="105" ht="12.75" customHeight="1">
      <c r="A105" s="21"/>
      <c r="B105" s="21"/>
      <c r="C105" s="21"/>
      <c r="D105" s="21"/>
      <c r="E105" s="176"/>
      <c r="F105" s="176"/>
      <c r="G105" s="21"/>
      <c r="H105" s="21"/>
      <c r="I105" s="21"/>
      <c r="J105" s="21"/>
      <c r="K105" s="176"/>
      <c r="L105" s="176"/>
      <c r="M105" s="21"/>
      <c r="N105" s="21"/>
      <c r="O105" s="21"/>
      <c r="P105" s="21"/>
      <c r="Q105" s="21"/>
      <c r="R105" s="21"/>
      <c r="S105" s="21"/>
      <c r="T105" s="21"/>
      <c r="U105" s="21"/>
      <c r="V105" s="21"/>
      <c r="W105" s="21"/>
      <c r="X105" s="21"/>
      <c r="Y105" s="21"/>
      <c r="Z105" s="21"/>
    </row>
    <row r="106" ht="12.75" customHeight="1">
      <c r="A106" s="21"/>
      <c r="B106" s="21"/>
      <c r="C106" s="21"/>
      <c r="D106" s="21"/>
      <c r="E106" s="176"/>
      <c r="F106" s="176"/>
      <c r="G106" s="21"/>
      <c r="H106" s="21"/>
      <c r="I106" s="21"/>
      <c r="J106" s="21"/>
      <c r="K106" s="176"/>
      <c r="L106" s="176"/>
      <c r="M106" s="21"/>
      <c r="N106" s="21"/>
      <c r="O106" s="21"/>
      <c r="P106" s="21"/>
      <c r="Q106" s="21"/>
      <c r="R106" s="21"/>
      <c r="S106" s="21"/>
      <c r="T106" s="21"/>
      <c r="U106" s="21"/>
      <c r="V106" s="21"/>
      <c r="W106" s="21"/>
      <c r="X106" s="21"/>
      <c r="Y106" s="21"/>
      <c r="Z106" s="21"/>
    </row>
    <row r="107" ht="12.75" customHeight="1">
      <c r="A107" s="21"/>
      <c r="B107" s="21"/>
      <c r="C107" s="21"/>
      <c r="D107" s="21"/>
      <c r="E107" s="176"/>
      <c r="F107" s="176"/>
      <c r="G107" s="21"/>
      <c r="H107" s="21"/>
      <c r="I107" s="21"/>
      <c r="J107" s="21"/>
      <c r="K107" s="176"/>
      <c r="L107" s="176"/>
      <c r="M107" s="21"/>
      <c r="N107" s="21"/>
      <c r="O107" s="21"/>
      <c r="P107" s="21"/>
      <c r="Q107" s="21"/>
      <c r="R107" s="21"/>
      <c r="S107" s="21"/>
      <c r="T107" s="21"/>
      <c r="U107" s="21"/>
      <c r="V107" s="21"/>
      <c r="W107" s="21"/>
      <c r="X107" s="21"/>
      <c r="Y107" s="21"/>
      <c r="Z107" s="21"/>
    </row>
    <row r="108" ht="12.75" customHeight="1">
      <c r="A108" s="21"/>
      <c r="B108" s="21"/>
      <c r="C108" s="21"/>
      <c r="D108" s="21"/>
      <c r="E108" s="176"/>
      <c r="F108" s="176"/>
      <c r="G108" s="21"/>
      <c r="H108" s="21"/>
      <c r="I108" s="21"/>
      <c r="J108" s="21"/>
      <c r="K108" s="176"/>
      <c r="L108" s="176"/>
      <c r="M108" s="21"/>
      <c r="N108" s="21"/>
      <c r="O108" s="21"/>
      <c r="P108" s="21"/>
      <c r="Q108" s="21"/>
      <c r="R108" s="21"/>
      <c r="S108" s="21"/>
      <c r="T108" s="21"/>
      <c r="U108" s="21"/>
      <c r="V108" s="21"/>
      <c r="W108" s="21"/>
      <c r="X108" s="21"/>
      <c r="Y108" s="21"/>
      <c r="Z108" s="21"/>
    </row>
    <row r="109" ht="12.75" customHeight="1">
      <c r="A109" s="21"/>
      <c r="B109" s="21"/>
      <c r="C109" s="21"/>
      <c r="D109" s="21"/>
      <c r="E109" s="176"/>
      <c r="F109" s="176"/>
      <c r="G109" s="21"/>
      <c r="H109" s="21"/>
      <c r="I109" s="21"/>
      <c r="J109" s="21"/>
      <c r="K109" s="176"/>
      <c r="L109" s="176"/>
      <c r="M109" s="21"/>
      <c r="N109" s="21"/>
      <c r="O109" s="21"/>
      <c r="P109" s="21"/>
      <c r="Q109" s="21"/>
      <c r="R109" s="21"/>
      <c r="S109" s="21"/>
      <c r="T109" s="21"/>
      <c r="U109" s="21"/>
      <c r="V109" s="21"/>
      <c r="W109" s="21"/>
      <c r="X109" s="21"/>
      <c r="Y109" s="21"/>
      <c r="Z109" s="21"/>
    </row>
    <row r="110" ht="12.75" customHeight="1">
      <c r="A110" s="21"/>
      <c r="B110" s="21"/>
      <c r="C110" s="21"/>
      <c r="D110" s="21"/>
      <c r="E110" s="176"/>
      <c r="F110" s="176"/>
      <c r="G110" s="21"/>
      <c r="H110" s="21"/>
      <c r="I110" s="21"/>
      <c r="J110" s="21"/>
      <c r="K110" s="176"/>
      <c r="L110" s="176"/>
      <c r="M110" s="21"/>
      <c r="N110" s="21"/>
      <c r="O110" s="21"/>
      <c r="P110" s="21"/>
      <c r="Q110" s="21"/>
      <c r="R110" s="21"/>
      <c r="S110" s="21"/>
      <c r="T110" s="21"/>
      <c r="U110" s="21"/>
      <c r="V110" s="21"/>
      <c r="W110" s="21"/>
      <c r="X110" s="21"/>
      <c r="Y110" s="21"/>
      <c r="Z110" s="21"/>
    </row>
    <row r="111" ht="12.75" customHeight="1">
      <c r="A111" s="21"/>
      <c r="B111" s="21"/>
      <c r="C111" s="21"/>
      <c r="D111" s="21"/>
      <c r="E111" s="176"/>
      <c r="F111" s="176"/>
      <c r="G111" s="21"/>
      <c r="H111" s="21"/>
      <c r="I111" s="21"/>
      <c r="J111" s="21"/>
      <c r="K111" s="176"/>
      <c r="L111" s="176"/>
      <c r="M111" s="21"/>
      <c r="N111" s="21"/>
      <c r="O111" s="21"/>
      <c r="P111" s="21"/>
      <c r="Q111" s="21"/>
      <c r="R111" s="21"/>
      <c r="S111" s="21"/>
      <c r="T111" s="21"/>
      <c r="U111" s="21"/>
      <c r="V111" s="21"/>
      <c r="W111" s="21"/>
      <c r="X111" s="21"/>
      <c r="Y111" s="21"/>
      <c r="Z111" s="21"/>
    </row>
    <row r="112" ht="12.75" customHeight="1">
      <c r="A112" s="21"/>
      <c r="B112" s="21"/>
      <c r="C112" s="21"/>
      <c r="D112" s="21"/>
      <c r="E112" s="176"/>
      <c r="F112" s="176"/>
      <c r="G112" s="21"/>
      <c r="H112" s="21"/>
      <c r="I112" s="21"/>
      <c r="J112" s="21"/>
      <c r="K112" s="176"/>
      <c r="L112" s="176"/>
      <c r="M112" s="21"/>
      <c r="N112" s="21"/>
      <c r="O112" s="21"/>
      <c r="P112" s="21"/>
      <c r="Q112" s="21"/>
      <c r="R112" s="21"/>
      <c r="S112" s="21"/>
      <c r="T112" s="21"/>
      <c r="U112" s="21"/>
      <c r="V112" s="21"/>
      <c r="W112" s="21"/>
      <c r="X112" s="21"/>
      <c r="Y112" s="21"/>
      <c r="Z112" s="21"/>
    </row>
    <row r="113" ht="12.75" customHeight="1">
      <c r="A113" s="21"/>
      <c r="B113" s="21"/>
      <c r="C113" s="21"/>
      <c r="D113" s="21"/>
      <c r="E113" s="176"/>
      <c r="F113" s="176"/>
      <c r="G113" s="21"/>
      <c r="H113" s="21"/>
      <c r="I113" s="21"/>
      <c r="J113" s="21"/>
      <c r="K113" s="176"/>
      <c r="L113" s="176"/>
      <c r="M113" s="21"/>
      <c r="N113" s="21"/>
      <c r="O113" s="21"/>
      <c r="P113" s="21"/>
      <c r="Q113" s="21"/>
      <c r="R113" s="21"/>
      <c r="S113" s="21"/>
      <c r="T113" s="21"/>
      <c r="U113" s="21"/>
      <c r="V113" s="21"/>
      <c r="W113" s="21"/>
      <c r="X113" s="21"/>
      <c r="Y113" s="21"/>
      <c r="Z113" s="21"/>
    </row>
    <row r="114" ht="12.75" customHeight="1">
      <c r="A114" s="21"/>
      <c r="B114" s="21"/>
      <c r="C114" s="21"/>
      <c r="D114" s="21"/>
      <c r="E114" s="176"/>
      <c r="F114" s="176"/>
      <c r="G114" s="21"/>
      <c r="H114" s="21"/>
      <c r="I114" s="21"/>
      <c r="J114" s="21"/>
      <c r="K114" s="176"/>
      <c r="L114" s="176"/>
      <c r="M114" s="21"/>
      <c r="N114" s="21"/>
      <c r="O114" s="21"/>
      <c r="P114" s="21"/>
      <c r="Q114" s="21"/>
      <c r="R114" s="21"/>
      <c r="S114" s="21"/>
      <c r="T114" s="21"/>
      <c r="U114" s="21"/>
      <c r="V114" s="21"/>
      <c r="W114" s="21"/>
      <c r="X114" s="21"/>
      <c r="Y114" s="21"/>
      <c r="Z114" s="21"/>
    </row>
    <row r="115" ht="12.75" customHeight="1">
      <c r="A115" s="21"/>
      <c r="B115" s="21"/>
      <c r="C115" s="21"/>
      <c r="D115" s="21"/>
      <c r="E115" s="176"/>
      <c r="F115" s="176"/>
      <c r="G115" s="21"/>
      <c r="H115" s="21"/>
      <c r="I115" s="21"/>
      <c r="J115" s="21"/>
      <c r="K115" s="176"/>
      <c r="L115" s="176"/>
      <c r="M115" s="21"/>
      <c r="N115" s="21"/>
      <c r="O115" s="21"/>
      <c r="P115" s="21"/>
      <c r="Q115" s="21"/>
      <c r="R115" s="21"/>
      <c r="S115" s="21"/>
      <c r="T115" s="21"/>
      <c r="U115" s="21"/>
      <c r="V115" s="21"/>
      <c r="W115" s="21"/>
      <c r="X115" s="21"/>
      <c r="Y115" s="21"/>
      <c r="Z115" s="21"/>
    </row>
    <row r="116" ht="12.75" customHeight="1">
      <c r="A116" s="21"/>
      <c r="B116" s="21"/>
      <c r="C116" s="21"/>
      <c r="D116" s="21"/>
      <c r="E116" s="176"/>
      <c r="F116" s="176"/>
      <c r="G116" s="21"/>
      <c r="H116" s="21"/>
      <c r="I116" s="21"/>
      <c r="J116" s="21"/>
      <c r="K116" s="176"/>
      <c r="L116" s="176"/>
      <c r="M116" s="21"/>
      <c r="N116" s="21"/>
      <c r="O116" s="21"/>
      <c r="P116" s="21"/>
      <c r="Q116" s="21"/>
      <c r="R116" s="21"/>
      <c r="S116" s="21"/>
      <c r="T116" s="21"/>
      <c r="U116" s="21"/>
      <c r="V116" s="21"/>
      <c r="W116" s="21"/>
      <c r="X116" s="21"/>
      <c r="Y116" s="21"/>
      <c r="Z116" s="21"/>
    </row>
    <row r="117" ht="12.75" customHeight="1">
      <c r="A117" s="21"/>
      <c r="B117" s="21"/>
      <c r="C117" s="21"/>
      <c r="D117" s="21"/>
      <c r="E117" s="176"/>
      <c r="F117" s="176"/>
      <c r="G117" s="21"/>
      <c r="H117" s="21"/>
      <c r="I117" s="21"/>
      <c r="J117" s="21"/>
      <c r="K117" s="176"/>
      <c r="L117" s="176"/>
      <c r="M117" s="21"/>
      <c r="N117" s="21"/>
      <c r="O117" s="21"/>
      <c r="P117" s="21"/>
      <c r="Q117" s="21"/>
      <c r="R117" s="21"/>
      <c r="S117" s="21"/>
      <c r="T117" s="21"/>
      <c r="U117" s="21"/>
      <c r="V117" s="21"/>
      <c r="W117" s="21"/>
      <c r="X117" s="21"/>
      <c r="Y117" s="21"/>
      <c r="Z117" s="21"/>
    </row>
    <row r="118" ht="12.75" customHeight="1">
      <c r="A118" s="21"/>
      <c r="B118" s="21"/>
      <c r="C118" s="21"/>
      <c r="D118" s="21"/>
      <c r="E118" s="176"/>
      <c r="F118" s="176"/>
      <c r="G118" s="21"/>
      <c r="H118" s="21"/>
      <c r="I118" s="21"/>
      <c r="J118" s="21"/>
      <c r="K118" s="176"/>
      <c r="L118" s="176"/>
      <c r="M118" s="21"/>
      <c r="N118" s="21"/>
      <c r="O118" s="21"/>
      <c r="P118" s="21"/>
      <c r="Q118" s="21"/>
      <c r="R118" s="21"/>
      <c r="S118" s="21"/>
      <c r="T118" s="21"/>
      <c r="U118" s="21"/>
      <c r="V118" s="21"/>
      <c r="W118" s="21"/>
      <c r="X118" s="21"/>
      <c r="Y118" s="21"/>
      <c r="Z118" s="21"/>
    </row>
    <row r="119" ht="12.75" customHeight="1">
      <c r="A119" s="21"/>
      <c r="B119" s="21"/>
      <c r="C119" s="21"/>
      <c r="D119" s="21"/>
      <c r="E119" s="176"/>
      <c r="F119" s="176"/>
      <c r="G119" s="21"/>
      <c r="H119" s="21"/>
      <c r="I119" s="21"/>
      <c r="J119" s="21"/>
      <c r="K119" s="176"/>
      <c r="L119" s="176"/>
      <c r="M119" s="21"/>
      <c r="N119" s="21"/>
      <c r="O119" s="21"/>
      <c r="P119" s="21"/>
      <c r="Q119" s="21"/>
      <c r="R119" s="21"/>
      <c r="S119" s="21"/>
      <c r="T119" s="21"/>
      <c r="U119" s="21"/>
      <c r="V119" s="21"/>
      <c r="W119" s="21"/>
      <c r="X119" s="21"/>
      <c r="Y119" s="21"/>
      <c r="Z119" s="21"/>
    </row>
    <row r="120" ht="12.75" customHeight="1">
      <c r="A120" s="21"/>
      <c r="B120" s="21"/>
      <c r="C120" s="21"/>
      <c r="D120" s="21"/>
      <c r="E120" s="176"/>
      <c r="F120" s="176"/>
      <c r="G120" s="21"/>
      <c r="H120" s="21"/>
      <c r="I120" s="21"/>
      <c r="J120" s="21"/>
      <c r="K120" s="176"/>
      <c r="L120" s="176"/>
      <c r="M120" s="21"/>
      <c r="N120" s="21"/>
      <c r="O120" s="21"/>
      <c r="P120" s="21"/>
      <c r="Q120" s="21"/>
      <c r="R120" s="21"/>
      <c r="S120" s="21"/>
      <c r="T120" s="21"/>
      <c r="U120" s="21"/>
      <c r="V120" s="21"/>
      <c r="W120" s="21"/>
      <c r="X120" s="21"/>
      <c r="Y120" s="21"/>
      <c r="Z120" s="21"/>
    </row>
    <row r="121" ht="12.75" customHeight="1">
      <c r="A121" s="21"/>
      <c r="B121" s="21"/>
      <c r="C121" s="21"/>
      <c r="D121" s="21"/>
      <c r="E121" s="176"/>
      <c r="F121" s="176"/>
      <c r="G121" s="21"/>
      <c r="H121" s="21"/>
      <c r="I121" s="21"/>
      <c r="J121" s="21"/>
      <c r="K121" s="176"/>
      <c r="L121" s="176"/>
      <c r="M121" s="21"/>
      <c r="N121" s="21"/>
      <c r="O121" s="21"/>
      <c r="P121" s="21"/>
      <c r="Q121" s="21"/>
      <c r="R121" s="21"/>
      <c r="S121" s="21"/>
      <c r="T121" s="21"/>
      <c r="U121" s="21"/>
      <c r="V121" s="21"/>
      <c r="W121" s="21"/>
      <c r="X121" s="21"/>
      <c r="Y121" s="21"/>
      <c r="Z121" s="21"/>
    </row>
    <row r="122" ht="12.75" customHeight="1">
      <c r="A122" s="21"/>
      <c r="B122" s="21"/>
      <c r="C122" s="21"/>
      <c r="D122" s="21"/>
      <c r="E122" s="176"/>
      <c r="F122" s="176"/>
      <c r="G122" s="21"/>
      <c r="H122" s="21"/>
      <c r="I122" s="21"/>
      <c r="J122" s="21"/>
      <c r="K122" s="176"/>
      <c r="L122" s="176"/>
      <c r="M122" s="21"/>
      <c r="N122" s="21"/>
      <c r="O122" s="21"/>
      <c r="P122" s="21"/>
      <c r="Q122" s="21"/>
      <c r="R122" s="21"/>
      <c r="S122" s="21"/>
      <c r="T122" s="21"/>
      <c r="U122" s="21"/>
      <c r="V122" s="21"/>
      <c r="W122" s="21"/>
      <c r="X122" s="21"/>
      <c r="Y122" s="21"/>
      <c r="Z122" s="21"/>
    </row>
    <row r="123" ht="12.75" customHeight="1">
      <c r="A123" s="21"/>
      <c r="B123" s="21"/>
      <c r="C123" s="21"/>
      <c r="D123" s="21"/>
      <c r="E123" s="176"/>
      <c r="F123" s="176"/>
      <c r="G123" s="21"/>
      <c r="H123" s="21"/>
      <c r="I123" s="21"/>
      <c r="J123" s="21"/>
      <c r="K123" s="176"/>
      <c r="L123" s="176"/>
      <c r="M123" s="21"/>
      <c r="N123" s="21"/>
      <c r="O123" s="21"/>
      <c r="P123" s="21"/>
      <c r="Q123" s="21"/>
      <c r="R123" s="21"/>
      <c r="S123" s="21"/>
      <c r="T123" s="21"/>
      <c r="U123" s="21"/>
      <c r="V123" s="21"/>
      <c r="W123" s="21"/>
      <c r="X123" s="21"/>
      <c r="Y123" s="21"/>
      <c r="Z123" s="21"/>
    </row>
    <row r="124" ht="12.75" customHeight="1">
      <c r="A124" s="21"/>
      <c r="B124" s="21"/>
      <c r="C124" s="21"/>
      <c r="D124" s="21"/>
      <c r="E124" s="176"/>
      <c r="F124" s="176"/>
      <c r="G124" s="21"/>
      <c r="H124" s="21"/>
      <c r="I124" s="21"/>
      <c r="J124" s="21"/>
      <c r="K124" s="176"/>
      <c r="L124" s="176"/>
      <c r="M124" s="21"/>
      <c r="N124" s="21"/>
      <c r="O124" s="21"/>
      <c r="P124" s="21"/>
      <c r="Q124" s="21"/>
      <c r="R124" s="21"/>
      <c r="S124" s="21"/>
      <c r="T124" s="21"/>
      <c r="U124" s="21"/>
      <c r="V124" s="21"/>
      <c r="W124" s="21"/>
      <c r="X124" s="21"/>
      <c r="Y124" s="21"/>
      <c r="Z124" s="21"/>
    </row>
    <row r="125" ht="12.75" customHeight="1">
      <c r="A125" s="21"/>
      <c r="B125" s="21"/>
      <c r="C125" s="21"/>
      <c r="D125" s="21"/>
      <c r="E125" s="176"/>
      <c r="F125" s="176"/>
      <c r="G125" s="21"/>
      <c r="H125" s="21"/>
      <c r="I125" s="21"/>
      <c r="J125" s="21"/>
      <c r="K125" s="176"/>
      <c r="L125" s="176"/>
      <c r="M125" s="21"/>
      <c r="N125" s="21"/>
      <c r="O125" s="21"/>
      <c r="P125" s="21"/>
      <c r="Q125" s="21"/>
      <c r="R125" s="21"/>
      <c r="S125" s="21"/>
      <c r="T125" s="21"/>
      <c r="U125" s="21"/>
      <c r="V125" s="21"/>
      <c r="W125" s="21"/>
      <c r="X125" s="21"/>
      <c r="Y125" s="21"/>
      <c r="Z125" s="21"/>
    </row>
    <row r="126" ht="12.75" customHeight="1">
      <c r="A126" s="21"/>
      <c r="B126" s="21"/>
      <c r="C126" s="21"/>
      <c r="D126" s="21"/>
      <c r="E126" s="176"/>
      <c r="F126" s="176"/>
      <c r="G126" s="21"/>
      <c r="H126" s="21"/>
      <c r="I126" s="21"/>
      <c r="J126" s="21"/>
      <c r="K126" s="176"/>
      <c r="L126" s="176"/>
      <c r="M126" s="21"/>
      <c r="N126" s="21"/>
      <c r="O126" s="21"/>
      <c r="P126" s="21"/>
      <c r="Q126" s="21"/>
      <c r="R126" s="21"/>
      <c r="S126" s="21"/>
      <c r="T126" s="21"/>
      <c r="U126" s="21"/>
      <c r="V126" s="21"/>
      <c r="W126" s="21"/>
      <c r="X126" s="21"/>
      <c r="Y126" s="21"/>
      <c r="Z126" s="21"/>
    </row>
    <row r="127" ht="12.75" customHeight="1">
      <c r="A127" s="21"/>
      <c r="B127" s="21"/>
      <c r="C127" s="21"/>
      <c r="D127" s="21"/>
      <c r="E127" s="176"/>
      <c r="F127" s="176"/>
      <c r="G127" s="21"/>
      <c r="H127" s="21"/>
      <c r="I127" s="21"/>
      <c r="J127" s="21"/>
      <c r="K127" s="176"/>
      <c r="L127" s="176"/>
      <c r="M127" s="21"/>
      <c r="N127" s="21"/>
      <c r="O127" s="21"/>
      <c r="P127" s="21"/>
      <c r="Q127" s="21"/>
      <c r="R127" s="21"/>
      <c r="S127" s="21"/>
      <c r="T127" s="21"/>
      <c r="U127" s="21"/>
      <c r="V127" s="21"/>
      <c r="W127" s="21"/>
      <c r="X127" s="21"/>
      <c r="Y127" s="21"/>
      <c r="Z127" s="21"/>
    </row>
    <row r="128" ht="12.75" customHeight="1">
      <c r="A128" s="21"/>
      <c r="B128" s="21"/>
      <c r="C128" s="21"/>
      <c r="D128" s="21"/>
      <c r="E128" s="176"/>
      <c r="F128" s="176"/>
      <c r="G128" s="21"/>
      <c r="H128" s="21"/>
      <c r="I128" s="21"/>
      <c r="J128" s="21"/>
      <c r="K128" s="176"/>
      <c r="L128" s="176"/>
      <c r="M128" s="21"/>
      <c r="N128" s="21"/>
      <c r="O128" s="21"/>
      <c r="P128" s="21"/>
      <c r="Q128" s="21"/>
      <c r="R128" s="21"/>
      <c r="S128" s="21"/>
      <c r="T128" s="21"/>
      <c r="U128" s="21"/>
      <c r="V128" s="21"/>
      <c r="W128" s="21"/>
      <c r="X128" s="21"/>
      <c r="Y128" s="21"/>
      <c r="Z128" s="21"/>
    </row>
    <row r="129" ht="12.75" customHeight="1">
      <c r="A129" s="21"/>
      <c r="B129" s="21"/>
      <c r="C129" s="21"/>
      <c r="D129" s="21"/>
      <c r="E129" s="176"/>
      <c r="F129" s="176"/>
      <c r="G129" s="21"/>
      <c r="H129" s="21"/>
      <c r="I129" s="21"/>
      <c r="J129" s="21"/>
      <c r="K129" s="176"/>
      <c r="L129" s="176"/>
      <c r="M129" s="21"/>
      <c r="N129" s="21"/>
      <c r="O129" s="21"/>
      <c r="P129" s="21"/>
      <c r="Q129" s="21"/>
      <c r="R129" s="21"/>
      <c r="S129" s="21"/>
      <c r="T129" s="21"/>
      <c r="U129" s="21"/>
      <c r="V129" s="21"/>
      <c r="W129" s="21"/>
      <c r="X129" s="21"/>
      <c r="Y129" s="21"/>
      <c r="Z129" s="21"/>
    </row>
    <row r="130" ht="12.75" customHeight="1">
      <c r="A130" s="21"/>
      <c r="B130" s="21"/>
      <c r="C130" s="21"/>
      <c r="D130" s="21"/>
      <c r="E130" s="176"/>
      <c r="F130" s="176"/>
      <c r="G130" s="21"/>
      <c r="H130" s="21"/>
      <c r="I130" s="21"/>
      <c r="J130" s="21"/>
      <c r="K130" s="176"/>
      <c r="L130" s="176"/>
      <c r="M130" s="21"/>
      <c r="N130" s="21"/>
      <c r="O130" s="21"/>
      <c r="P130" s="21"/>
      <c r="Q130" s="21"/>
      <c r="R130" s="21"/>
      <c r="S130" s="21"/>
      <c r="T130" s="21"/>
      <c r="U130" s="21"/>
      <c r="V130" s="21"/>
      <c r="W130" s="21"/>
      <c r="X130" s="21"/>
      <c r="Y130" s="21"/>
      <c r="Z130" s="21"/>
    </row>
    <row r="131" ht="12.75" customHeight="1">
      <c r="A131" s="21"/>
      <c r="B131" s="21"/>
      <c r="C131" s="21"/>
      <c r="D131" s="21"/>
      <c r="E131" s="176"/>
      <c r="F131" s="176"/>
      <c r="G131" s="21"/>
      <c r="H131" s="21"/>
      <c r="I131" s="21"/>
      <c r="J131" s="21"/>
      <c r="K131" s="176"/>
      <c r="L131" s="176"/>
      <c r="M131" s="21"/>
      <c r="N131" s="21"/>
      <c r="O131" s="21"/>
      <c r="P131" s="21"/>
      <c r="Q131" s="21"/>
      <c r="R131" s="21"/>
      <c r="S131" s="21"/>
      <c r="T131" s="21"/>
      <c r="U131" s="21"/>
      <c r="V131" s="21"/>
      <c r="W131" s="21"/>
      <c r="X131" s="21"/>
      <c r="Y131" s="21"/>
      <c r="Z131" s="21"/>
    </row>
    <row r="132" ht="12.75" customHeight="1">
      <c r="A132" s="21"/>
      <c r="B132" s="21"/>
      <c r="C132" s="21"/>
      <c r="D132" s="21"/>
      <c r="E132" s="176"/>
      <c r="F132" s="176"/>
      <c r="G132" s="21"/>
      <c r="H132" s="21"/>
      <c r="I132" s="21"/>
      <c r="J132" s="21"/>
      <c r="K132" s="176"/>
      <c r="L132" s="176"/>
      <c r="M132" s="21"/>
      <c r="N132" s="21"/>
      <c r="O132" s="21"/>
      <c r="P132" s="21"/>
      <c r="Q132" s="21"/>
      <c r="R132" s="21"/>
      <c r="S132" s="21"/>
      <c r="T132" s="21"/>
      <c r="U132" s="21"/>
      <c r="V132" s="21"/>
      <c r="W132" s="21"/>
      <c r="X132" s="21"/>
      <c r="Y132" s="21"/>
      <c r="Z132" s="21"/>
    </row>
    <row r="133" ht="12.75" customHeight="1">
      <c r="A133" s="21"/>
      <c r="B133" s="21"/>
      <c r="C133" s="21"/>
      <c r="D133" s="21"/>
      <c r="E133" s="176"/>
      <c r="F133" s="176"/>
      <c r="G133" s="21"/>
      <c r="H133" s="21"/>
      <c r="I133" s="21"/>
      <c r="J133" s="21"/>
      <c r="K133" s="176"/>
      <c r="L133" s="176"/>
      <c r="M133" s="21"/>
      <c r="N133" s="21"/>
      <c r="O133" s="21"/>
      <c r="P133" s="21"/>
      <c r="Q133" s="21"/>
      <c r="R133" s="21"/>
      <c r="S133" s="21"/>
      <c r="T133" s="21"/>
      <c r="U133" s="21"/>
      <c r="V133" s="21"/>
      <c r="W133" s="21"/>
      <c r="X133" s="21"/>
      <c r="Y133" s="21"/>
      <c r="Z133" s="21"/>
    </row>
    <row r="134" ht="12.75" customHeight="1">
      <c r="A134" s="21"/>
      <c r="B134" s="21"/>
      <c r="C134" s="21"/>
      <c r="D134" s="21"/>
      <c r="E134" s="176"/>
      <c r="F134" s="176"/>
      <c r="G134" s="21"/>
      <c r="H134" s="21"/>
      <c r="I134" s="21"/>
      <c r="J134" s="21"/>
      <c r="K134" s="176"/>
      <c r="L134" s="176"/>
      <c r="M134" s="21"/>
      <c r="N134" s="21"/>
      <c r="O134" s="21"/>
      <c r="P134" s="21"/>
      <c r="Q134" s="21"/>
      <c r="R134" s="21"/>
      <c r="S134" s="21"/>
      <c r="T134" s="21"/>
      <c r="U134" s="21"/>
      <c r="V134" s="21"/>
      <c r="W134" s="21"/>
      <c r="X134" s="21"/>
      <c r="Y134" s="21"/>
      <c r="Z134" s="21"/>
    </row>
    <row r="135" ht="12.75" customHeight="1">
      <c r="A135" s="21"/>
      <c r="B135" s="21"/>
      <c r="C135" s="21"/>
      <c r="D135" s="21"/>
      <c r="E135" s="176"/>
      <c r="F135" s="176"/>
      <c r="G135" s="21"/>
      <c r="H135" s="21"/>
      <c r="I135" s="21"/>
      <c r="J135" s="21"/>
      <c r="K135" s="176"/>
      <c r="L135" s="176"/>
      <c r="M135" s="21"/>
      <c r="N135" s="21"/>
      <c r="O135" s="21"/>
      <c r="P135" s="21"/>
      <c r="Q135" s="21"/>
      <c r="R135" s="21"/>
      <c r="S135" s="21"/>
      <c r="T135" s="21"/>
      <c r="U135" s="21"/>
      <c r="V135" s="21"/>
      <c r="W135" s="21"/>
      <c r="X135" s="21"/>
      <c r="Y135" s="21"/>
      <c r="Z135" s="21"/>
    </row>
    <row r="136" ht="12.75" customHeight="1">
      <c r="A136" s="21"/>
      <c r="B136" s="21"/>
      <c r="C136" s="21"/>
      <c r="D136" s="21"/>
      <c r="E136" s="176"/>
      <c r="F136" s="176"/>
      <c r="G136" s="21"/>
      <c r="H136" s="21"/>
      <c r="I136" s="21"/>
      <c r="J136" s="21"/>
      <c r="K136" s="176"/>
      <c r="L136" s="176"/>
      <c r="M136" s="21"/>
      <c r="N136" s="21"/>
      <c r="O136" s="21"/>
      <c r="P136" s="21"/>
      <c r="Q136" s="21"/>
      <c r="R136" s="21"/>
      <c r="S136" s="21"/>
      <c r="T136" s="21"/>
      <c r="U136" s="21"/>
      <c r="V136" s="21"/>
      <c r="W136" s="21"/>
      <c r="X136" s="21"/>
      <c r="Y136" s="21"/>
      <c r="Z136" s="21"/>
    </row>
    <row r="137" ht="12.75" customHeight="1">
      <c r="A137" s="21"/>
      <c r="B137" s="21"/>
      <c r="C137" s="21"/>
      <c r="D137" s="21"/>
      <c r="E137" s="176"/>
      <c r="F137" s="176"/>
      <c r="G137" s="21"/>
      <c r="H137" s="21"/>
      <c r="I137" s="21"/>
      <c r="J137" s="21"/>
      <c r="K137" s="176"/>
      <c r="L137" s="176"/>
      <c r="M137" s="21"/>
      <c r="N137" s="21"/>
      <c r="O137" s="21"/>
      <c r="P137" s="21"/>
      <c r="Q137" s="21"/>
      <c r="R137" s="21"/>
      <c r="S137" s="21"/>
      <c r="T137" s="21"/>
      <c r="U137" s="21"/>
      <c r="V137" s="21"/>
      <c r="W137" s="21"/>
      <c r="X137" s="21"/>
      <c r="Y137" s="21"/>
      <c r="Z137" s="21"/>
    </row>
    <row r="138" ht="12.75" customHeight="1">
      <c r="A138" s="21"/>
      <c r="B138" s="21"/>
      <c r="C138" s="21"/>
      <c r="D138" s="21"/>
      <c r="E138" s="176"/>
      <c r="F138" s="176"/>
      <c r="G138" s="21"/>
      <c r="H138" s="21"/>
      <c r="I138" s="21"/>
      <c r="J138" s="21"/>
      <c r="K138" s="176"/>
      <c r="L138" s="176"/>
      <c r="M138" s="21"/>
      <c r="N138" s="21"/>
      <c r="O138" s="21"/>
      <c r="P138" s="21"/>
      <c r="Q138" s="21"/>
      <c r="R138" s="21"/>
      <c r="S138" s="21"/>
      <c r="T138" s="21"/>
      <c r="U138" s="21"/>
      <c r="V138" s="21"/>
      <c r="W138" s="21"/>
      <c r="X138" s="21"/>
      <c r="Y138" s="21"/>
      <c r="Z138" s="21"/>
    </row>
    <row r="139" ht="12.75" customHeight="1">
      <c r="A139" s="21"/>
      <c r="B139" s="21"/>
      <c r="C139" s="21"/>
      <c r="D139" s="21"/>
      <c r="E139" s="176"/>
      <c r="F139" s="176"/>
      <c r="G139" s="21"/>
      <c r="H139" s="21"/>
      <c r="I139" s="21"/>
      <c r="J139" s="21"/>
      <c r="K139" s="176"/>
      <c r="L139" s="176"/>
      <c r="M139" s="21"/>
      <c r="N139" s="21"/>
      <c r="O139" s="21"/>
      <c r="P139" s="21"/>
      <c r="Q139" s="21"/>
      <c r="R139" s="21"/>
      <c r="S139" s="21"/>
      <c r="T139" s="21"/>
      <c r="U139" s="21"/>
      <c r="V139" s="21"/>
      <c r="W139" s="21"/>
      <c r="X139" s="21"/>
      <c r="Y139" s="21"/>
      <c r="Z139" s="21"/>
    </row>
    <row r="140" ht="12.75" customHeight="1">
      <c r="A140" s="21"/>
      <c r="B140" s="21"/>
      <c r="C140" s="21"/>
      <c r="D140" s="21"/>
      <c r="E140" s="176"/>
      <c r="F140" s="176"/>
      <c r="G140" s="21"/>
      <c r="H140" s="21"/>
      <c r="I140" s="21"/>
      <c r="J140" s="21"/>
      <c r="K140" s="176"/>
      <c r="L140" s="176"/>
      <c r="M140" s="21"/>
      <c r="N140" s="21"/>
      <c r="O140" s="21"/>
      <c r="P140" s="21"/>
      <c r="Q140" s="21"/>
      <c r="R140" s="21"/>
      <c r="S140" s="21"/>
      <c r="T140" s="21"/>
      <c r="U140" s="21"/>
      <c r="V140" s="21"/>
      <c r="W140" s="21"/>
      <c r="X140" s="21"/>
      <c r="Y140" s="21"/>
      <c r="Z140" s="21"/>
    </row>
    <row r="141" ht="12.75" customHeight="1">
      <c r="A141" s="21"/>
      <c r="B141" s="21"/>
      <c r="C141" s="21"/>
      <c r="D141" s="21"/>
      <c r="E141" s="176"/>
      <c r="F141" s="176"/>
      <c r="G141" s="21"/>
      <c r="H141" s="21"/>
      <c r="I141" s="21"/>
      <c r="J141" s="21"/>
      <c r="K141" s="176"/>
      <c r="L141" s="176"/>
      <c r="M141" s="21"/>
      <c r="N141" s="21"/>
      <c r="O141" s="21"/>
      <c r="P141" s="21"/>
      <c r="Q141" s="21"/>
      <c r="R141" s="21"/>
      <c r="S141" s="21"/>
      <c r="T141" s="21"/>
      <c r="U141" s="21"/>
      <c r="V141" s="21"/>
      <c r="W141" s="21"/>
      <c r="X141" s="21"/>
      <c r="Y141" s="21"/>
      <c r="Z141" s="21"/>
    </row>
    <row r="142" ht="12.75" customHeight="1">
      <c r="A142" s="21"/>
      <c r="B142" s="21"/>
      <c r="C142" s="21"/>
      <c r="D142" s="21"/>
      <c r="E142" s="176"/>
      <c r="F142" s="176"/>
      <c r="G142" s="21"/>
      <c r="H142" s="21"/>
      <c r="I142" s="21"/>
      <c r="J142" s="21"/>
      <c r="K142" s="176"/>
      <c r="L142" s="176"/>
      <c r="M142" s="21"/>
      <c r="N142" s="21"/>
      <c r="O142" s="21"/>
      <c r="P142" s="21"/>
      <c r="Q142" s="21"/>
      <c r="R142" s="21"/>
      <c r="S142" s="21"/>
      <c r="T142" s="21"/>
      <c r="U142" s="21"/>
      <c r="V142" s="21"/>
      <c r="W142" s="21"/>
      <c r="X142" s="21"/>
      <c r="Y142" s="21"/>
      <c r="Z142" s="21"/>
    </row>
    <row r="143" ht="12.75" customHeight="1">
      <c r="A143" s="21"/>
      <c r="B143" s="21"/>
      <c r="C143" s="21"/>
      <c r="D143" s="21"/>
      <c r="E143" s="176"/>
      <c r="F143" s="176"/>
      <c r="G143" s="21"/>
      <c r="H143" s="21"/>
      <c r="I143" s="21"/>
      <c r="J143" s="21"/>
      <c r="K143" s="176"/>
      <c r="L143" s="176"/>
      <c r="M143" s="21"/>
      <c r="N143" s="21"/>
      <c r="O143" s="21"/>
      <c r="P143" s="21"/>
      <c r="Q143" s="21"/>
      <c r="R143" s="21"/>
      <c r="S143" s="21"/>
      <c r="T143" s="21"/>
      <c r="U143" s="21"/>
      <c r="V143" s="21"/>
      <c r="W143" s="21"/>
      <c r="X143" s="21"/>
      <c r="Y143" s="21"/>
      <c r="Z143" s="21"/>
    </row>
    <row r="144" ht="12.75" customHeight="1">
      <c r="A144" s="21"/>
      <c r="B144" s="21"/>
      <c r="C144" s="21"/>
      <c r="D144" s="21"/>
      <c r="E144" s="176"/>
      <c r="F144" s="176"/>
      <c r="G144" s="21"/>
      <c r="H144" s="21"/>
      <c r="I144" s="21"/>
      <c r="J144" s="21"/>
      <c r="K144" s="176"/>
      <c r="L144" s="176"/>
      <c r="M144" s="21"/>
      <c r="N144" s="21"/>
      <c r="O144" s="21"/>
      <c r="P144" s="21"/>
      <c r="Q144" s="21"/>
      <c r="R144" s="21"/>
      <c r="S144" s="21"/>
      <c r="T144" s="21"/>
      <c r="U144" s="21"/>
      <c r="V144" s="21"/>
      <c r="W144" s="21"/>
      <c r="X144" s="21"/>
      <c r="Y144" s="21"/>
      <c r="Z144" s="21"/>
    </row>
    <row r="145" ht="12.75" customHeight="1">
      <c r="A145" s="21"/>
      <c r="B145" s="21"/>
      <c r="C145" s="21"/>
      <c r="D145" s="21"/>
      <c r="E145" s="176"/>
      <c r="F145" s="176"/>
      <c r="G145" s="21"/>
      <c r="H145" s="21"/>
      <c r="I145" s="21"/>
      <c r="J145" s="21"/>
      <c r="K145" s="176"/>
      <c r="L145" s="176"/>
      <c r="M145" s="21"/>
      <c r="N145" s="21"/>
      <c r="O145" s="21"/>
      <c r="P145" s="21"/>
      <c r="Q145" s="21"/>
      <c r="R145" s="21"/>
      <c r="S145" s="21"/>
      <c r="T145" s="21"/>
      <c r="U145" s="21"/>
      <c r="V145" s="21"/>
      <c r="W145" s="21"/>
      <c r="X145" s="21"/>
      <c r="Y145" s="21"/>
      <c r="Z145" s="21"/>
    </row>
    <row r="146" ht="12.75" customHeight="1">
      <c r="A146" s="21"/>
      <c r="B146" s="21"/>
      <c r="C146" s="21"/>
      <c r="D146" s="21"/>
      <c r="E146" s="176"/>
      <c r="F146" s="176"/>
      <c r="G146" s="21"/>
      <c r="H146" s="21"/>
      <c r="I146" s="21"/>
      <c r="J146" s="21"/>
      <c r="K146" s="176"/>
      <c r="L146" s="176"/>
      <c r="M146" s="21"/>
      <c r="N146" s="21"/>
      <c r="O146" s="21"/>
      <c r="P146" s="21"/>
      <c r="Q146" s="21"/>
      <c r="R146" s="21"/>
      <c r="S146" s="21"/>
      <c r="T146" s="21"/>
      <c r="U146" s="21"/>
      <c r="V146" s="21"/>
      <c r="W146" s="21"/>
      <c r="X146" s="21"/>
      <c r="Y146" s="21"/>
      <c r="Z146" s="21"/>
    </row>
    <row r="147" ht="12.75" customHeight="1">
      <c r="A147" s="21"/>
      <c r="B147" s="21"/>
      <c r="C147" s="21"/>
      <c r="D147" s="21"/>
      <c r="E147" s="176"/>
      <c r="F147" s="176"/>
      <c r="G147" s="21"/>
      <c r="H147" s="21"/>
      <c r="I147" s="21"/>
      <c r="J147" s="21"/>
      <c r="K147" s="176"/>
      <c r="L147" s="176"/>
      <c r="M147" s="21"/>
      <c r="N147" s="21"/>
      <c r="O147" s="21"/>
      <c r="P147" s="21"/>
      <c r="Q147" s="21"/>
      <c r="R147" s="21"/>
      <c r="S147" s="21"/>
      <c r="T147" s="21"/>
      <c r="U147" s="21"/>
      <c r="V147" s="21"/>
      <c r="W147" s="21"/>
      <c r="X147" s="21"/>
      <c r="Y147" s="21"/>
      <c r="Z147" s="21"/>
    </row>
    <row r="148" ht="12.75" customHeight="1">
      <c r="A148" s="21"/>
      <c r="B148" s="21"/>
      <c r="C148" s="21"/>
      <c r="D148" s="21"/>
      <c r="E148" s="176"/>
      <c r="F148" s="176"/>
      <c r="G148" s="21"/>
      <c r="H148" s="21"/>
      <c r="I148" s="21"/>
      <c r="J148" s="21"/>
      <c r="K148" s="176"/>
      <c r="L148" s="176"/>
      <c r="M148" s="21"/>
      <c r="N148" s="21"/>
      <c r="O148" s="21"/>
      <c r="P148" s="21"/>
      <c r="Q148" s="21"/>
      <c r="R148" s="21"/>
      <c r="S148" s="21"/>
      <c r="T148" s="21"/>
      <c r="U148" s="21"/>
      <c r="V148" s="21"/>
      <c r="W148" s="21"/>
      <c r="X148" s="21"/>
      <c r="Y148" s="21"/>
      <c r="Z148" s="21"/>
    </row>
    <row r="149" ht="12.75" customHeight="1">
      <c r="A149" s="21"/>
      <c r="B149" s="21"/>
      <c r="C149" s="21"/>
      <c r="D149" s="21"/>
      <c r="E149" s="176"/>
      <c r="F149" s="176"/>
      <c r="G149" s="21"/>
      <c r="H149" s="21"/>
      <c r="I149" s="21"/>
      <c r="J149" s="21"/>
      <c r="K149" s="176"/>
      <c r="L149" s="176"/>
      <c r="M149" s="21"/>
      <c r="N149" s="21"/>
      <c r="O149" s="21"/>
      <c r="P149" s="21"/>
      <c r="Q149" s="21"/>
      <c r="R149" s="21"/>
      <c r="S149" s="21"/>
      <c r="T149" s="21"/>
      <c r="U149" s="21"/>
      <c r="V149" s="21"/>
      <c r="W149" s="21"/>
      <c r="X149" s="21"/>
      <c r="Y149" s="21"/>
      <c r="Z149" s="21"/>
    </row>
    <row r="150" ht="12.75" customHeight="1">
      <c r="A150" s="21"/>
      <c r="B150" s="21"/>
      <c r="C150" s="21"/>
      <c r="D150" s="21"/>
      <c r="E150" s="176"/>
      <c r="F150" s="176"/>
      <c r="G150" s="21"/>
      <c r="H150" s="21"/>
      <c r="I150" s="21"/>
      <c r="J150" s="21"/>
      <c r="K150" s="176"/>
      <c r="L150" s="176"/>
      <c r="M150" s="21"/>
      <c r="N150" s="21"/>
      <c r="O150" s="21"/>
      <c r="P150" s="21"/>
      <c r="Q150" s="21"/>
      <c r="R150" s="21"/>
      <c r="S150" s="21"/>
      <c r="T150" s="21"/>
      <c r="U150" s="21"/>
      <c r="V150" s="21"/>
      <c r="W150" s="21"/>
      <c r="X150" s="21"/>
      <c r="Y150" s="21"/>
      <c r="Z150" s="21"/>
    </row>
    <row r="151" ht="12.75" customHeight="1">
      <c r="A151" s="21"/>
      <c r="B151" s="21"/>
      <c r="C151" s="21"/>
      <c r="D151" s="21"/>
      <c r="E151" s="176"/>
      <c r="F151" s="176"/>
      <c r="G151" s="21"/>
      <c r="H151" s="21"/>
      <c r="I151" s="21"/>
      <c r="J151" s="21"/>
      <c r="K151" s="176"/>
      <c r="L151" s="176"/>
      <c r="M151" s="21"/>
      <c r="N151" s="21"/>
      <c r="O151" s="21"/>
      <c r="P151" s="21"/>
      <c r="Q151" s="21"/>
      <c r="R151" s="21"/>
      <c r="S151" s="21"/>
      <c r="T151" s="21"/>
      <c r="U151" s="21"/>
      <c r="V151" s="21"/>
      <c r="W151" s="21"/>
      <c r="X151" s="21"/>
      <c r="Y151" s="21"/>
      <c r="Z151" s="21"/>
    </row>
    <row r="152" ht="12.75" customHeight="1">
      <c r="A152" s="21"/>
      <c r="B152" s="21"/>
      <c r="C152" s="21"/>
      <c r="D152" s="21"/>
      <c r="E152" s="176"/>
      <c r="F152" s="176"/>
      <c r="G152" s="21"/>
      <c r="H152" s="21"/>
      <c r="I152" s="21"/>
      <c r="J152" s="21"/>
      <c r="K152" s="176"/>
      <c r="L152" s="176"/>
      <c r="M152" s="21"/>
      <c r="N152" s="21"/>
      <c r="O152" s="21"/>
      <c r="P152" s="21"/>
      <c r="Q152" s="21"/>
      <c r="R152" s="21"/>
      <c r="S152" s="21"/>
      <c r="T152" s="21"/>
      <c r="U152" s="21"/>
      <c r="V152" s="21"/>
      <c r="W152" s="21"/>
      <c r="X152" s="21"/>
      <c r="Y152" s="21"/>
      <c r="Z152" s="21"/>
    </row>
    <row r="153" ht="12.75" customHeight="1">
      <c r="A153" s="21"/>
      <c r="B153" s="21"/>
      <c r="C153" s="21"/>
      <c r="D153" s="21"/>
      <c r="E153" s="176"/>
      <c r="F153" s="176"/>
      <c r="G153" s="21"/>
      <c r="H153" s="21"/>
      <c r="I153" s="21"/>
      <c r="J153" s="21"/>
      <c r="K153" s="176"/>
      <c r="L153" s="176"/>
      <c r="M153" s="21"/>
      <c r="N153" s="21"/>
      <c r="O153" s="21"/>
      <c r="P153" s="21"/>
      <c r="Q153" s="21"/>
      <c r="R153" s="21"/>
      <c r="S153" s="21"/>
      <c r="T153" s="21"/>
      <c r="U153" s="21"/>
      <c r="V153" s="21"/>
      <c r="W153" s="21"/>
      <c r="X153" s="21"/>
      <c r="Y153" s="21"/>
      <c r="Z153" s="21"/>
    </row>
    <row r="154" ht="12.75" customHeight="1">
      <c r="A154" s="21"/>
      <c r="B154" s="21"/>
      <c r="C154" s="21"/>
      <c r="D154" s="21"/>
      <c r="E154" s="176"/>
      <c r="F154" s="176"/>
      <c r="G154" s="21"/>
      <c r="H154" s="21"/>
      <c r="I154" s="21"/>
      <c r="J154" s="21"/>
      <c r="K154" s="176"/>
      <c r="L154" s="176"/>
      <c r="M154" s="21"/>
      <c r="N154" s="21"/>
      <c r="O154" s="21"/>
      <c r="P154" s="21"/>
      <c r="Q154" s="21"/>
      <c r="R154" s="21"/>
      <c r="S154" s="21"/>
      <c r="T154" s="21"/>
      <c r="U154" s="21"/>
      <c r="V154" s="21"/>
      <c r="W154" s="21"/>
      <c r="X154" s="21"/>
      <c r="Y154" s="21"/>
      <c r="Z154" s="21"/>
    </row>
    <row r="155" ht="12.75" customHeight="1">
      <c r="A155" s="21"/>
      <c r="B155" s="21"/>
      <c r="C155" s="21"/>
      <c r="D155" s="21"/>
      <c r="E155" s="176"/>
      <c r="F155" s="176"/>
      <c r="G155" s="21"/>
      <c r="H155" s="21"/>
      <c r="I155" s="21"/>
      <c r="J155" s="21"/>
      <c r="K155" s="176"/>
      <c r="L155" s="176"/>
      <c r="M155" s="21"/>
      <c r="N155" s="21"/>
      <c r="O155" s="21"/>
      <c r="P155" s="21"/>
      <c r="Q155" s="21"/>
      <c r="R155" s="21"/>
      <c r="S155" s="21"/>
      <c r="T155" s="21"/>
      <c r="U155" s="21"/>
      <c r="V155" s="21"/>
      <c r="W155" s="21"/>
      <c r="X155" s="21"/>
      <c r="Y155" s="21"/>
      <c r="Z155" s="21"/>
    </row>
    <row r="156" ht="12.75" customHeight="1">
      <c r="A156" s="21"/>
      <c r="B156" s="21"/>
      <c r="C156" s="21"/>
      <c r="D156" s="21"/>
      <c r="E156" s="176"/>
      <c r="F156" s="176"/>
      <c r="G156" s="21"/>
      <c r="H156" s="21"/>
      <c r="I156" s="21"/>
      <c r="J156" s="21"/>
      <c r="K156" s="176"/>
      <c r="L156" s="176"/>
      <c r="M156" s="21"/>
      <c r="N156" s="21"/>
      <c r="O156" s="21"/>
      <c r="P156" s="21"/>
      <c r="Q156" s="21"/>
      <c r="R156" s="21"/>
      <c r="S156" s="21"/>
      <c r="T156" s="21"/>
      <c r="U156" s="21"/>
      <c r="V156" s="21"/>
      <c r="W156" s="21"/>
      <c r="X156" s="21"/>
      <c r="Y156" s="21"/>
      <c r="Z156" s="21"/>
    </row>
    <row r="157" ht="12.75" customHeight="1">
      <c r="A157" s="21"/>
      <c r="B157" s="21"/>
      <c r="C157" s="21"/>
      <c r="D157" s="21"/>
      <c r="E157" s="176"/>
      <c r="F157" s="176"/>
      <c r="G157" s="21"/>
      <c r="H157" s="21"/>
      <c r="I157" s="21"/>
      <c r="J157" s="21"/>
      <c r="K157" s="176"/>
      <c r="L157" s="176"/>
      <c r="M157" s="21"/>
      <c r="N157" s="21"/>
      <c r="O157" s="21"/>
      <c r="P157" s="21"/>
      <c r="Q157" s="21"/>
      <c r="R157" s="21"/>
      <c r="S157" s="21"/>
      <c r="T157" s="21"/>
      <c r="U157" s="21"/>
      <c r="V157" s="21"/>
      <c r="W157" s="21"/>
      <c r="X157" s="21"/>
      <c r="Y157" s="21"/>
      <c r="Z157" s="21"/>
    </row>
    <row r="158" ht="12.75" customHeight="1">
      <c r="A158" s="21"/>
      <c r="B158" s="21"/>
      <c r="C158" s="21"/>
      <c r="D158" s="21"/>
      <c r="E158" s="176"/>
      <c r="F158" s="176"/>
      <c r="G158" s="21"/>
      <c r="H158" s="21"/>
      <c r="I158" s="21"/>
      <c r="J158" s="21"/>
      <c r="K158" s="176"/>
      <c r="L158" s="176"/>
      <c r="M158" s="21"/>
      <c r="N158" s="21"/>
      <c r="O158" s="21"/>
      <c r="P158" s="21"/>
      <c r="Q158" s="21"/>
      <c r="R158" s="21"/>
      <c r="S158" s="21"/>
      <c r="T158" s="21"/>
      <c r="U158" s="21"/>
      <c r="V158" s="21"/>
      <c r="W158" s="21"/>
      <c r="X158" s="21"/>
      <c r="Y158" s="21"/>
      <c r="Z158" s="21"/>
    </row>
    <row r="159" ht="12.75" customHeight="1">
      <c r="A159" s="21"/>
      <c r="B159" s="21"/>
      <c r="C159" s="21"/>
      <c r="D159" s="21"/>
      <c r="E159" s="176"/>
      <c r="F159" s="176"/>
      <c r="G159" s="21"/>
      <c r="H159" s="21"/>
      <c r="I159" s="21"/>
      <c r="J159" s="21"/>
      <c r="K159" s="176"/>
      <c r="L159" s="176"/>
      <c r="M159" s="21"/>
      <c r="N159" s="21"/>
      <c r="O159" s="21"/>
      <c r="P159" s="21"/>
      <c r="Q159" s="21"/>
      <c r="R159" s="21"/>
      <c r="S159" s="21"/>
      <c r="T159" s="21"/>
      <c r="U159" s="21"/>
      <c r="V159" s="21"/>
      <c r="W159" s="21"/>
      <c r="X159" s="21"/>
      <c r="Y159" s="21"/>
      <c r="Z159" s="21"/>
    </row>
    <row r="160" ht="12.75" customHeight="1">
      <c r="A160" s="21"/>
      <c r="B160" s="21"/>
      <c r="C160" s="21"/>
      <c r="D160" s="21"/>
      <c r="E160" s="176"/>
      <c r="F160" s="176"/>
      <c r="G160" s="21"/>
      <c r="H160" s="21"/>
      <c r="I160" s="21"/>
      <c r="J160" s="21"/>
      <c r="K160" s="176"/>
      <c r="L160" s="176"/>
      <c r="M160" s="21"/>
      <c r="N160" s="21"/>
      <c r="O160" s="21"/>
      <c r="P160" s="21"/>
      <c r="Q160" s="21"/>
      <c r="R160" s="21"/>
      <c r="S160" s="21"/>
      <c r="T160" s="21"/>
      <c r="U160" s="21"/>
      <c r="V160" s="21"/>
      <c r="W160" s="21"/>
      <c r="X160" s="21"/>
      <c r="Y160" s="21"/>
      <c r="Z160" s="21"/>
    </row>
    <row r="161" ht="12.75" customHeight="1">
      <c r="A161" s="21"/>
      <c r="B161" s="21"/>
      <c r="C161" s="21"/>
      <c r="D161" s="21"/>
      <c r="E161" s="176"/>
      <c r="F161" s="176"/>
      <c r="G161" s="21"/>
      <c r="H161" s="21"/>
      <c r="I161" s="21"/>
      <c r="J161" s="21"/>
      <c r="K161" s="176"/>
      <c r="L161" s="176"/>
      <c r="M161" s="21"/>
      <c r="N161" s="21"/>
      <c r="O161" s="21"/>
      <c r="P161" s="21"/>
      <c r="Q161" s="21"/>
      <c r="R161" s="21"/>
      <c r="S161" s="21"/>
      <c r="T161" s="21"/>
      <c r="U161" s="21"/>
      <c r="V161" s="21"/>
      <c r="W161" s="21"/>
      <c r="X161" s="21"/>
      <c r="Y161" s="21"/>
      <c r="Z161" s="21"/>
    </row>
    <row r="162" ht="12.75" customHeight="1">
      <c r="A162" s="21"/>
      <c r="B162" s="21"/>
      <c r="C162" s="21"/>
      <c r="D162" s="21"/>
      <c r="E162" s="176"/>
      <c r="F162" s="176"/>
      <c r="G162" s="21"/>
      <c r="H162" s="21"/>
      <c r="I162" s="21"/>
      <c r="J162" s="21"/>
      <c r="K162" s="176"/>
      <c r="L162" s="176"/>
      <c r="M162" s="21"/>
      <c r="N162" s="21"/>
      <c r="O162" s="21"/>
      <c r="P162" s="21"/>
      <c r="Q162" s="21"/>
      <c r="R162" s="21"/>
      <c r="S162" s="21"/>
      <c r="T162" s="21"/>
      <c r="U162" s="21"/>
      <c r="V162" s="21"/>
      <c r="W162" s="21"/>
      <c r="X162" s="21"/>
      <c r="Y162" s="21"/>
      <c r="Z162" s="21"/>
    </row>
    <row r="163" ht="12.75" customHeight="1">
      <c r="A163" s="21"/>
      <c r="B163" s="21"/>
      <c r="C163" s="21"/>
      <c r="D163" s="21"/>
      <c r="E163" s="176"/>
      <c r="F163" s="176"/>
      <c r="G163" s="21"/>
      <c r="H163" s="21"/>
      <c r="I163" s="21"/>
      <c r="J163" s="21"/>
      <c r="K163" s="176"/>
      <c r="L163" s="176"/>
      <c r="M163" s="21"/>
      <c r="N163" s="21"/>
      <c r="O163" s="21"/>
      <c r="P163" s="21"/>
      <c r="Q163" s="21"/>
      <c r="R163" s="21"/>
      <c r="S163" s="21"/>
      <c r="T163" s="21"/>
      <c r="U163" s="21"/>
      <c r="V163" s="21"/>
      <c r="W163" s="21"/>
      <c r="X163" s="21"/>
      <c r="Y163" s="21"/>
      <c r="Z163" s="21"/>
    </row>
    <row r="164" ht="12.75" customHeight="1">
      <c r="A164" s="21"/>
      <c r="B164" s="21"/>
      <c r="C164" s="21"/>
      <c r="D164" s="21"/>
      <c r="E164" s="176"/>
      <c r="F164" s="176"/>
      <c r="G164" s="21"/>
      <c r="H164" s="21"/>
      <c r="I164" s="21"/>
      <c r="J164" s="21"/>
      <c r="K164" s="176"/>
      <c r="L164" s="176"/>
      <c r="M164" s="21"/>
      <c r="N164" s="21"/>
      <c r="O164" s="21"/>
      <c r="P164" s="21"/>
      <c r="Q164" s="21"/>
      <c r="R164" s="21"/>
      <c r="S164" s="21"/>
      <c r="T164" s="21"/>
      <c r="U164" s="21"/>
      <c r="V164" s="21"/>
      <c r="W164" s="21"/>
      <c r="X164" s="21"/>
      <c r="Y164" s="21"/>
      <c r="Z164" s="21"/>
    </row>
    <row r="165" ht="12.75" customHeight="1">
      <c r="A165" s="21"/>
      <c r="B165" s="21"/>
      <c r="C165" s="21"/>
      <c r="D165" s="21"/>
      <c r="E165" s="176"/>
      <c r="F165" s="176"/>
      <c r="G165" s="21"/>
      <c r="H165" s="21"/>
      <c r="I165" s="21"/>
      <c r="J165" s="21"/>
      <c r="K165" s="176"/>
      <c r="L165" s="176"/>
      <c r="M165" s="21"/>
      <c r="N165" s="21"/>
      <c r="O165" s="21"/>
      <c r="P165" s="21"/>
      <c r="Q165" s="21"/>
      <c r="R165" s="21"/>
      <c r="S165" s="21"/>
      <c r="T165" s="21"/>
      <c r="U165" s="21"/>
      <c r="V165" s="21"/>
      <c r="W165" s="21"/>
      <c r="X165" s="21"/>
      <c r="Y165" s="21"/>
      <c r="Z165" s="21"/>
    </row>
    <row r="166" ht="12.75" customHeight="1">
      <c r="A166" s="21"/>
      <c r="B166" s="21"/>
      <c r="C166" s="21"/>
      <c r="D166" s="21"/>
      <c r="E166" s="176"/>
      <c r="F166" s="176"/>
      <c r="G166" s="21"/>
      <c r="H166" s="21"/>
      <c r="I166" s="21"/>
      <c r="J166" s="21"/>
      <c r="K166" s="176"/>
      <c r="L166" s="176"/>
      <c r="M166" s="21"/>
      <c r="N166" s="21"/>
      <c r="O166" s="21"/>
      <c r="P166" s="21"/>
      <c r="Q166" s="21"/>
      <c r="R166" s="21"/>
      <c r="S166" s="21"/>
      <c r="T166" s="21"/>
      <c r="U166" s="21"/>
      <c r="V166" s="21"/>
      <c r="W166" s="21"/>
      <c r="X166" s="21"/>
      <c r="Y166" s="21"/>
      <c r="Z166" s="21"/>
    </row>
    <row r="167" ht="12.75" customHeight="1">
      <c r="A167" s="21"/>
      <c r="B167" s="21"/>
      <c r="C167" s="21"/>
      <c r="D167" s="21"/>
      <c r="E167" s="176"/>
      <c r="F167" s="176"/>
      <c r="G167" s="21"/>
      <c r="H167" s="21"/>
      <c r="I167" s="21"/>
      <c r="J167" s="21"/>
      <c r="K167" s="176"/>
      <c r="L167" s="176"/>
      <c r="M167" s="21"/>
      <c r="N167" s="21"/>
      <c r="O167" s="21"/>
      <c r="P167" s="21"/>
      <c r="Q167" s="21"/>
      <c r="R167" s="21"/>
      <c r="S167" s="21"/>
      <c r="T167" s="21"/>
      <c r="U167" s="21"/>
      <c r="V167" s="21"/>
      <c r="W167" s="21"/>
      <c r="X167" s="21"/>
      <c r="Y167" s="21"/>
      <c r="Z167" s="21"/>
    </row>
    <row r="168" ht="12.75" customHeight="1">
      <c r="A168" s="21"/>
      <c r="B168" s="21"/>
      <c r="C168" s="21"/>
      <c r="D168" s="21"/>
      <c r="E168" s="176"/>
      <c r="F168" s="176"/>
      <c r="G168" s="21"/>
      <c r="H168" s="21"/>
      <c r="I168" s="21"/>
      <c r="J168" s="21"/>
      <c r="K168" s="176"/>
      <c r="L168" s="176"/>
      <c r="M168" s="21"/>
      <c r="N168" s="21"/>
      <c r="O168" s="21"/>
      <c r="P168" s="21"/>
      <c r="Q168" s="21"/>
      <c r="R168" s="21"/>
      <c r="S168" s="21"/>
      <c r="T168" s="21"/>
      <c r="U168" s="21"/>
      <c r="V168" s="21"/>
      <c r="W168" s="21"/>
      <c r="X168" s="21"/>
      <c r="Y168" s="21"/>
      <c r="Z168" s="21"/>
    </row>
    <row r="169" ht="12.75" customHeight="1">
      <c r="A169" s="21"/>
      <c r="B169" s="21"/>
      <c r="C169" s="21"/>
      <c r="D169" s="21"/>
      <c r="E169" s="176"/>
      <c r="F169" s="176"/>
      <c r="G169" s="21"/>
      <c r="H169" s="21"/>
      <c r="I169" s="21"/>
      <c r="J169" s="21"/>
      <c r="K169" s="176"/>
      <c r="L169" s="176"/>
      <c r="M169" s="21"/>
      <c r="N169" s="21"/>
      <c r="O169" s="21"/>
      <c r="P169" s="21"/>
      <c r="Q169" s="21"/>
      <c r="R169" s="21"/>
      <c r="S169" s="21"/>
      <c r="T169" s="21"/>
      <c r="U169" s="21"/>
      <c r="V169" s="21"/>
      <c r="W169" s="21"/>
      <c r="X169" s="21"/>
      <c r="Y169" s="21"/>
      <c r="Z169" s="21"/>
    </row>
    <row r="170" ht="12.75" customHeight="1">
      <c r="A170" s="21"/>
      <c r="B170" s="21"/>
      <c r="C170" s="21"/>
      <c r="D170" s="21"/>
      <c r="E170" s="176"/>
      <c r="F170" s="176"/>
      <c r="G170" s="21"/>
      <c r="H170" s="21"/>
      <c r="I170" s="21"/>
      <c r="J170" s="21"/>
      <c r="K170" s="176"/>
      <c r="L170" s="176"/>
      <c r="M170" s="21"/>
      <c r="N170" s="21"/>
      <c r="O170" s="21"/>
      <c r="P170" s="21"/>
      <c r="Q170" s="21"/>
      <c r="R170" s="21"/>
      <c r="S170" s="21"/>
      <c r="T170" s="21"/>
      <c r="U170" s="21"/>
      <c r="V170" s="21"/>
      <c r="W170" s="21"/>
      <c r="X170" s="21"/>
      <c r="Y170" s="21"/>
      <c r="Z170" s="21"/>
    </row>
    <row r="171" ht="12.75" customHeight="1">
      <c r="A171" s="21"/>
      <c r="B171" s="21"/>
      <c r="C171" s="21"/>
      <c r="D171" s="21"/>
      <c r="E171" s="176"/>
      <c r="F171" s="176"/>
      <c r="G171" s="21"/>
      <c r="H171" s="21"/>
      <c r="I171" s="21"/>
      <c r="J171" s="21"/>
      <c r="K171" s="176"/>
      <c r="L171" s="176"/>
      <c r="M171" s="21"/>
      <c r="N171" s="21"/>
      <c r="O171" s="21"/>
      <c r="P171" s="21"/>
      <c r="Q171" s="21"/>
      <c r="R171" s="21"/>
      <c r="S171" s="21"/>
      <c r="T171" s="21"/>
      <c r="U171" s="21"/>
      <c r="V171" s="21"/>
      <c r="W171" s="21"/>
      <c r="X171" s="21"/>
      <c r="Y171" s="21"/>
      <c r="Z171" s="21"/>
    </row>
    <row r="172" ht="12.75" customHeight="1">
      <c r="A172" s="21"/>
      <c r="B172" s="21"/>
      <c r="C172" s="21"/>
      <c r="D172" s="21"/>
      <c r="E172" s="176"/>
      <c r="F172" s="176"/>
      <c r="G172" s="21"/>
      <c r="H172" s="21"/>
      <c r="I172" s="21"/>
      <c r="J172" s="21"/>
      <c r="K172" s="176"/>
      <c r="L172" s="176"/>
      <c r="M172" s="21"/>
      <c r="N172" s="21"/>
      <c r="O172" s="21"/>
      <c r="P172" s="21"/>
      <c r="Q172" s="21"/>
      <c r="R172" s="21"/>
      <c r="S172" s="21"/>
      <c r="T172" s="21"/>
      <c r="U172" s="21"/>
      <c r="V172" s="21"/>
      <c r="W172" s="21"/>
      <c r="X172" s="21"/>
      <c r="Y172" s="21"/>
      <c r="Z172" s="21"/>
    </row>
    <row r="173" ht="12.75" customHeight="1">
      <c r="A173" s="21"/>
      <c r="B173" s="21"/>
      <c r="C173" s="21"/>
      <c r="D173" s="21"/>
      <c r="E173" s="176"/>
      <c r="F173" s="176"/>
      <c r="G173" s="21"/>
      <c r="H173" s="21"/>
      <c r="I173" s="21"/>
      <c r="J173" s="21"/>
      <c r="K173" s="176"/>
      <c r="L173" s="176"/>
      <c r="M173" s="21"/>
      <c r="N173" s="21"/>
      <c r="O173" s="21"/>
      <c r="P173" s="21"/>
      <c r="Q173" s="21"/>
      <c r="R173" s="21"/>
      <c r="S173" s="21"/>
      <c r="T173" s="21"/>
      <c r="U173" s="21"/>
      <c r="V173" s="21"/>
      <c r="W173" s="21"/>
      <c r="X173" s="21"/>
      <c r="Y173" s="21"/>
      <c r="Z173" s="21"/>
    </row>
    <row r="174" ht="12.75" customHeight="1">
      <c r="A174" s="21"/>
      <c r="B174" s="21"/>
      <c r="C174" s="21"/>
      <c r="D174" s="21"/>
      <c r="E174" s="176"/>
      <c r="F174" s="176"/>
      <c r="G174" s="21"/>
      <c r="H174" s="21"/>
      <c r="I174" s="21"/>
      <c r="J174" s="21"/>
      <c r="K174" s="176"/>
      <c r="L174" s="176"/>
      <c r="M174" s="21"/>
      <c r="N174" s="21"/>
      <c r="O174" s="21"/>
      <c r="P174" s="21"/>
      <c r="Q174" s="21"/>
      <c r="R174" s="21"/>
      <c r="S174" s="21"/>
      <c r="T174" s="21"/>
      <c r="U174" s="21"/>
      <c r="V174" s="21"/>
      <c r="W174" s="21"/>
      <c r="X174" s="21"/>
      <c r="Y174" s="21"/>
      <c r="Z174" s="21"/>
    </row>
    <row r="175" ht="12.75" customHeight="1">
      <c r="A175" s="21"/>
      <c r="B175" s="21"/>
      <c r="C175" s="21"/>
      <c r="D175" s="21"/>
      <c r="E175" s="176"/>
      <c r="F175" s="176"/>
      <c r="G175" s="21"/>
      <c r="H175" s="21"/>
      <c r="I175" s="21"/>
      <c r="J175" s="21"/>
      <c r="K175" s="176"/>
      <c r="L175" s="176"/>
      <c r="M175" s="21"/>
      <c r="N175" s="21"/>
      <c r="O175" s="21"/>
      <c r="P175" s="21"/>
      <c r="Q175" s="21"/>
      <c r="R175" s="21"/>
      <c r="S175" s="21"/>
      <c r="T175" s="21"/>
      <c r="U175" s="21"/>
      <c r="V175" s="21"/>
      <c r="W175" s="21"/>
      <c r="X175" s="21"/>
      <c r="Y175" s="21"/>
      <c r="Z175" s="21"/>
    </row>
    <row r="176" ht="12.75" customHeight="1">
      <c r="A176" s="21"/>
      <c r="B176" s="21"/>
      <c r="C176" s="21"/>
      <c r="D176" s="21"/>
      <c r="E176" s="176"/>
      <c r="F176" s="176"/>
      <c r="G176" s="21"/>
      <c r="H176" s="21"/>
      <c r="I176" s="21"/>
      <c r="J176" s="21"/>
      <c r="K176" s="176"/>
      <c r="L176" s="176"/>
      <c r="M176" s="21"/>
      <c r="N176" s="21"/>
      <c r="O176" s="21"/>
      <c r="P176" s="21"/>
      <c r="Q176" s="21"/>
      <c r="R176" s="21"/>
      <c r="S176" s="21"/>
      <c r="T176" s="21"/>
      <c r="U176" s="21"/>
      <c r="V176" s="21"/>
      <c r="W176" s="21"/>
      <c r="X176" s="21"/>
      <c r="Y176" s="21"/>
      <c r="Z176" s="21"/>
    </row>
    <row r="177" ht="12.75" customHeight="1">
      <c r="A177" s="21"/>
      <c r="B177" s="21"/>
      <c r="C177" s="21"/>
      <c r="D177" s="21"/>
      <c r="E177" s="176"/>
      <c r="F177" s="176"/>
      <c r="G177" s="21"/>
      <c r="H177" s="21"/>
      <c r="I177" s="21"/>
      <c r="J177" s="21"/>
      <c r="K177" s="176"/>
      <c r="L177" s="176"/>
      <c r="M177" s="21"/>
      <c r="N177" s="21"/>
      <c r="O177" s="21"/>
      <c r="P177" s="21"/>
      <c r="Q177" s="21"/>
      <c r="R177" s="21"/>
      <c r="S177" s="21"/>
      <c r="T177" s="21"/>
      <c r="U177" s="21"/>
      <c r="V177" s="21"/>
      <c r="W177" s="21"/>
      <c r="X177" s="21"/>
      <c r="Y177" s="21"/>
      <c r="Z177" s="21"/>
    </row>
    <row r="178" ht="12.75" customHeight="1">
      <c r="A178" s="21"/>
      <c r="B178" s="21"/>
      <c r="C178" s="21"/>
      <c r="D178" s="21"/>
      <c r="E178" s="176"/>
      <c r="F178" s="176"/>
      <c r="G178" s="21"/>
      <c r="H178" s="21"/>
      <c r="I178" s="21"/>
      <c r="J178" s="21"/>
      <c r="K178" s="176"/>
      <c r="L178" s="176"/>
      <c r="M178" s="21"/>
      <c r="N178" s="21"/>
      <c r="O178" s="21"/>
      <c r="P178" s="21"/>
      <c r="Q178" s="21"/>
      <c r="R178" s="21"/>
      <c r="S178" s="21"/>
      <c r="T178" s="21"/>
      <c r="U178" s="21"/>
      <c r="V178" s="21"/>
      <c r="W178" s="21"/>
      <c r="X178" s="21"/>
      <c r="Y178" s="21"/>
      <c r="Z178" s="21"/>
    </row>
    <row r="179" ht="12.75" customHeight="1">
      <c r="A179" s="21"/>
      <c r="B179" s="21"/>
      <c r="C179" s="21"/>
      <c r="D179" s="21"/>
      <c r="E179" s="176"/>
      <c r="F179" s="176"/>
      <c r="G179" s="21"/>
      <c r="H179" s="21"/>
      <c r="I179" s="21"/>
      <c r="J179" s="21"/>
      <c r="K179" s="176"/>
      <c r="L179" s="176"/>
      <c r="M179" s="21"/>
      <c r="N179" s="21"/>
      <c r="O179" s="21"/>
      <c r="P179" s="21"/>
      <c r="Q179" s="21"/>
      <c r="R179" s="21"/>
      <c r="S179" s="21"/>
      <c r="T179" s="21"/>
      <c r="U179" s="21"/>
      <c r="V179" s="21"/>
      <c r="W179" s="21"/>
      <c r="X179" s="21"/>
      <c r="Y179" s="21"/>
      <c r="Z179" s="21"/>
    </row>
    <row r="180" ht="12.75" customHeight="1">
      <c r="A180" s="21"/>
      <c r="B180" s="21"/>
      <c r="C180" s="21"/>
      <c r="D180" s="21"/>
      <c r="E180" s="176"/>
      <c r="F180" s="176"/>
      <c r="G180" s="21"/>
      <c r="H180" s="21"/>
      <c r="I180" s="21"/>
      <c r="J180" s="21"/>
      <c r="K180" s="176"/>
      <c r="L180" s="176"/>
      <c r="M180" s="21"/>
      <c r="N180" s="21"/>
      <c r="O180" s="21"/>
      <c r="P180" s="21"/>
      <c r="Q180" s="21"/>
      <c r="R180" s="21"/>
      <c r="S180" s="21"/>
      <c r="T180" s="21"/>
      <c r="U180" s="21"/>
      <c r="V180" s="21"/>
      <c r="W180" s="21"/>
      <c r="X180" s="21"/>
      <c r="Y180" s="21"/>
      <c r="Z180" s="21"/>
    </row>
    <row r="181" ht="12.75" customHeight="1">
      <c r="A181" s="21"/>
      <c r="B181" s="21"/>
      <c r="C181" s="21"/>
      <c r="D181" s="21"/>
      <c r="E181" s="176"/>
      <c r="F181" s="176"/>
      <c r="G181" s="21"/>
      <c r="H181" s="21"/>
      <c r="I181" s="21"/>
      <c r="J181" s="21"/>
      <c r="K181" s="176"/>
      <c r="L181" s="176"/>
      <c r="M181" s="21"/>
      <c r="N181" s="21"/>
      <c r="O181" s="21"/>
      <c r="P181" s="21"/>
      <c r="Q181" s="21"/>
      <c r="R181" s="21"/>
      <c r="S181" s="21"/>
      <c r="T181" s="21"/>
      <c r="U181" s="21"/>
      <c r="V181" s="21"/>
      <c r="W181" s="21"/>
      <c r="X181" s="21"/>
      <c r="Y181" s="21"/>
      <c r="Z181" s="21"/>
    </row>
    <row r="182" ht="12.75" customHeight="1">
      <c r="A182" s="21"/>
      <c r="B182" s="21"/>
      <c r="C182" s="21"/>
      <c r="D182" s="21"/>
      <c r="E182" s="176"/>
      <c r="F182" s="176"/>
      <c r="G182" s="21"/>
      <c r="H182" s="21"/>
      <c r="I182" s="21"/>
      <c r="J182" s="21"/>
      <c r="K182" s="176"/>
      <c r="L182" s="176"/>
      <c r="M182" s="21"/>
      <c r="N182" s="21"/>
      <c r="O182" s="21"/>
      <c r="P182" s="21"/>
      <c r="Q182" s="21"/>
      <c r="R182" s="21"/>
      <c r="S182" s="21"/>
      <c r="T182" s="21"/>
      <c r="U182" s="21"/>
      <c r="V182" s="21"/>
      <c r="W182" s="21"/>
      <c r="X182" s="21"/>
      <c r="Y182" s="21"/>
      <c r="Z182" s="21"/>
    </row>
    <row r="183" ht="12.75" customHeight="1">
      <c r="A183" s="21"/>
      <c r="B183" s="21"/>
      <c r="C183" s="21"/>
      <c r="D183" s="21"/>
      <c r="E183" s="176"/>
      <c r="F183" s="176"/>
      <c r="G183" s="21"/>
      <c r="H183" s="21"/>
      <c r="I183" s="21"/>
      <c r="J183" s="21"/>
      <c r="K183" s="176"/>
      <c r="L183" s="176"/>
      <c r="M183" s="21"/>
      <c r="N183" s="21"/>
      <c r="O183" s="21"/>
      <c r="P183" s="21"/>
      <c r="Q183" s="21"/>
      <c r="R183" s="21"/>
      <c r="S183" s="21"/>
      <c r="T183" s="21"/>
      <c r="U183" s="21"/>
      <c r="V183" s="21"/>
      <c r="W183" s="21"/>
      <c r="X183" s="21"/>
      <c r="Y183" s="21"/>
      <c r="Z183" s="21"/>
    </row>
    <row r="184" ht="12.75" customHeight="1">
      <c r="A184" s="21"/>
      <c r="B184" s="21"/>
      <c r="C184" s="21"/>
      <c r="D184" s="21"/>
      <c r="E184" s="176"/>
      <c r="F184" s="176"/>
      <c r="G184" s="21"/>
      <c r="H184" s="21"/>
      <c r="I184" s="21"/>
      <c r="J184" s="21"/>
      <c r="K184" s="176"/>
      <c r="L184" s="176"/>
      <c r="M184" s="21"/>
      <c r="N184" s="21"/>
      <c r="O184" s="21"/>
      <c r="P184" s="21"/>
      <c r="Q184" s="21"/>
      <c r="R184" s="21"/>
      <c r="S184" s="21"/>
      <c r="T184" s="21"/>
      <c r="U184" s="21"/>
      <c r="V184" s="21"/>
      <c r="W184" s="21"/>
      <c r="X184" s="21"/>
      <c r="Y184" s="21"/>
      <c r="Z184" s="21"/>
    </row>
    <row r="185" ht="12.75" customHeight="1">
      <c r="A185" s="21"/>
      <c r="B185" s="21"/>
      <c r="C185" s="21"/>
      <c r="D185" s="21"/>
      <c r="E185" s="176"/>
      <c r="F185" s="176"/>
      <c r="G185" s="21"/>
      <c r="H185" s="21"/>
      <c r="I185" s="21"/>
      <c r="J185" s="21"/>
      <c r="K185" s="176"/>
      <c r="L185" s="176"/>
      <c r="M185" s="21"/>
      <c r="N185" s="21"/>
      <c r="O185" s="21"/>
      <c r="P185" s="21"/>
      <c r="Q185" s="21"/>
      <c r="R185" s="21"/>
      <c r="S185" s="21"/>
      <c r="T185" s="21"/>
      <c r="U185" s="21"/>
      <c r="V185" s="21"/>
      <c r="W185" s="21"/>
      <c r="X185" s="21"/>
      <c r="Y185" s="21"/>
      <c r="Z185" s="21"/>
    </row>
    <row r="186" ht="12.75" customHeight="1">
      <c r="A186" s="21"/>
      <c r="B186" s="21"/>
      <c r="C186" s="21"/>
      <c r="D186" s="21"/>
      <c r="E186" s="176"/>
      <c r="F186" s="176"/>
      <c r="G186" s="21"/>
      <c r="H186" s="21"/>
      <c r="I186" s="21"/>
      <c r="J186" s="21"/>
      <c r="K186" s="176"/>
      <c r="L186" s="176"/>
      <c r="M186" s="21"/>
      <c r="N186" s="21"/>
      <c r="O186" s="21"/>
      <c r="P186" s="21"/>
      <c r="Q186" s="21"/>
      <c r="R186" s="21"/>
      <c r="S186" s="21"/>
      <c r="T186" s="21"/>
      <c r="U186" s="21"/>
      <c r="V186" s="21"/>
      <c r="W186" s="21"/>
      <c r="X186" s="21"/>
      <c r="Y186" s="21"/>
      <c r="Z186" s="21"/>
    </row>
    <row r="187" ht="12.75" customHeight="1">
      <c r="A187" s="21"/>
      <c r="B187" s="21"/>
      <c r="C187" s="21"/>
      <c r="D187" s="21"/>
      <c r="E187" s="176"/>
      <c r="F187" s="176"/>
      <c r="G187" s="21"/>
      <c r="H187" s="21"/>
      <c r="I187" s="21"/>
      <c r="J187" s="21"/>
      <c r="K187" s="176"/>
      <c r="L187" s="176"/>
      <c r="M187" s="21"/>
      <c r="N187" s="21"/>
      <c r="O187" s="21"/>
      <c r="P187" s="21"/>
      <c r="Q187" s="21"/>
      <c r="R187" s="21"/>
      <c r="S187" s="21"/>
      <c r="T187" s="21"/>
      <c r="U187" s="21"/>
      <c r="V187" s="21"/>
      <c r="W187" s="21"/>
      <c r="X187" s="21"/>
      <c r="Y187" s="21"/>
      <c r="Z187" s="21"/>
    </row>
    <row r="188" ht="12.75" customHeight="1">
      <c r="A188" s="21"/>
      <c r="B188" s="21"/>
      <c r="C188" s="21"/>
      <c r="D188" s="21"/>
      <c r="E188" s="176"/>
      <c r="F188" s="176"/>
      <c r="G188" s="21"/>
      <c r="H188" s="21"/>
      <c r="I188" s="21"/>
      <c r="J188" s="21"/>
      <c r="K188" s="176"/>
      <c r="L188" s="176"/>
      <c r="M188" s="21"/>
      <c r="N188" s="21"/>
      <c r="O188" s="21"/>
      <c r="P188" s="21"/>
      <c r="Q188" s="21"/>
      <c r="R188" s="21"/>
      <c r="S188" s="21"/>
      <c r="T188" s="21"/>
      <c r="U188" s="21"/>
      <c r="V188" s="21"/>
      <c r="W188" s="21"/>
      <c r="X188" s="21"/>
      <c r="Y188" s="21"/>
      <c r="Z188" s="21"/>
    </row>
    <row r="189" ht="12.75" customHeight="1">
      <c r="A189" s="21"/>
      <c r="B189" s="21"/>
      <c r="C189" s="21"/>
      <c r="D189" s="21"/>
      <c r="E189" s="176"/>
      <c r="F189" s="176"/>
      <c r="G189" s="21"/>
      <c r="H189" s="21"/>
      <c r="I189" s="21"/>
      <c r="J189" s="21"/>
      <c r="K189" s="176"/>
      <c r="L189" s="176"/>
      <c r="M189" s="21"/>
      <c r="N189" s="21"/>
      <c r="O189" s="21"/>
      <c r="P189" s="21"/>
      <c r="Q189" s="21"/>
      <c r="R189" s="21"/>
      <c r="S189" s="21"/>
      <c r="T189" s="21"/>
      <c r="U189" s="21"/>
      <c r="V189" s="21"/>
      <c r="W189" s="21"/>
      <c r="X189" s="21"/>
      <c r="Y189" s="21"/>
      <c r="Z189" s="21"/>
    </row>
    <row r="190" ht="12.75" customHeight="1">
      <c r="A190" s="21"/>
      <c r="B190" s="21"/>
      <c r="C190" s="21"/>
      <c r="D190" s="21"/>
      <c r="E190" s="176"/>
      <c r="F190" s="176"/>
      <c r="G190" s="21"/>
      <c r="H190" s="21"/>
      <c r="I190" s="21"/>
      <c r="J190" s="21"/>
      <c r="K190" s="176"/>
      <c r="L190" s="176"/>
      <c r="M190" s="21"/>
      <c r="N190" s="21"/>
      <c r="O190" s="21"/>
      <c r="P190" s="21"/>
      <c r="Q190" s="21"/>
      <c r="R190" s="21"/>
      <c r="S190" s="21"/>
      <c r="T190" s="21"/>
      <c r="U190" s="21"/>
      <c r="V190" s="21"/>
      <c r="W190" s="21"/>
      <c r="X190" s="21"/>
      <c r="Y190" s="21"/>
      <c r="Z190" s="21"/>
    </row>
    <row r="191" ht="12.75" customHeight="1">
      <c r="A191" s="21"/>
      <c r="B191" s="21"/>
      <c r="C191" s="21"/>
      <c r="D191" s="21"/>
      <c r="E191" s="176"/>
      <c r="F191" s="176"/>
      <c r="G191" s="21"/>
      <c r="H191" s="21"/>
      <c r="I191" s="21"/>
      <c r="J191" s="21"/>
      <c r="K191" s="176"/>
      <c r="L191" s="176"/>
      <c r="M191" s="21"/>
      <c r="N191" s="21"/>
      <c r="O191" s="21"/>
      <c r="P191" s="21"/>
      <c r="Q191" s="21"/>
      <c r="R191" s="21"/>
      <c r="S191" s="21"/>
      <c r="T191" s="21"/>
      <c r="U191" s="21"/>
      <c r="V191" s="21"/>
      <c r="W191" s="21"/>
      <c r="X191" s="21"/>
      <c r="Y191" s="21"/>
      <c r="Z191" s="21"/>
    </row>
    <row r="192" ht="12.75" customHeight="1">
      <c r="A192" s="21"/>
      <c r="B192" s="21"/>
      <c r="C192" s="21"/>
      <c r="D192" s="21"/>
      <c r="E192" s="176"/>
      <c r="F192" s="176"/>
      <c r="G192" s="21"/>
      <c r="H192" s="21"/>
      <c r="I192" s="21"/>
      <c r="J192" s="21"/>
      <c r="K192" s="176"/>
      <c r="L192" s="176"/>
      <c r="M192" s="21"/>
      <c r="N192" s="21"/>
      <c r="O192" s="21"/>
      <c r="P192" s="21"/>
      <c r="Q192" s="21"/>
      <c r="R192" s="21"/>
      <c r="S192" s="21"/>
      <c r="T192" s="21"/>
      <c r="U192" s="21"/>
      <c r="V192" s="21"/>
      <c r="W192" s="21"/>
      <c r="X192" s="21"/>
      <c r="Y192" s="21"/>
      <c r="Z192" s="21"/>
    </row>
    <row r="193" ht="12.75" customHeight="1">
      <c r="A193" s="21"/>
      <c r="B193" s="21"/>
      <c r="C193" s="21"/>
      <c r="D193" s="21"/>
      <c r="E193" s="176"/>
      <c r="F193" s="176"/>
      <c r="G193" s="21"/>
      <c r="H193" s="21"/>
      <c r="I193" s="21"/>
      <c r="J193" s="21"/>
      <c r="K193" s="176"/>
      <c r="L193" s="176"/>
      <c r="M193" s="21"/>
      <c r="N193" s="21"/>
      <c r="O193" s="21"/>
      <c r="P193" s="21"/>
      <c r="Q193" s="21"/>
      <c r="R193" s="21"/>
      <c r="S193" s="21"/>
      <c r="T193" s="21"/>
      <c r="U193" s="21"/>
      <c r="V193" s="21"/>
      <c r="W193" s="21"/>
      <c r="X193" s="21"/>
      <c r="Y193" s="21"/>
      <c r="Z193" s="21"/>
    </row>
    <row r="194" ht="12.75" customHeight="1">
      <c r="A194" s="21"/>
      <c r="B194" s="21"/>
      <c r="C194" s="21"/>
      <c r="D194" s="21"/>
      <c r="E194" s="176"/>
      <c r="F194" s="176"/>
      <c r="G194" s="21"/>
      <c r="H194" s="21"/>
      <c r="I194" s="21"/>
      <c r="J194" s="21"/>
      <c r="K194" s="176"/>
      <c r="L194" s="176"/>
      <c r="M194" s="21"/>
      <c r="N194" s="21"/>
      <c r="O194" s="21"/>
      <c r="P194" s="21"/>
      <c r="Q194" s="21"/>
      <c r="R194" s="21"/>
      <c r="S194" s="21"/>
      <c r="T194" s="21"/>
      <c r="U194" s="21"/>
      <c r="V194" s="21"/>
      <c r="W194" s="21"/>
      <c r="X194" s="21"/>
      <c r="Y194" s="21"/>
      <c r="Z194" s="21"/>
    </row>
    <row r="195" ht="12.75" customHeight="1">
      <c r="A195" s="21"/>
      <c r="B195" s="21"/>
      <c r="C195" s="21"/>
      <c r="D195" s="21"/>
      <c r="E195" s="176"/>
      <c r="F195" s="176"/>
      <c r="G195" s="21"/>
      <c r="H195" s="21"/>
      <c r="I195" s="21"/>
      <c r="J195" s="21"/>
      <c r="K195" s="176"/>
      <c r="L195" s="176"/>
      <c r="M195" s="21"/>
      <c r="N195" s="21"/>
      <c r="O195" s="21"/>
      <c r="P195" s="21"/>
      <c r="Q195" s="21"/>
      <c r="R195" s="21"/>
      <c r="S195" s="21"/>
      <c r="T195" s="21"/>
      <c r="U195" s="21"/>
      <c r="V195" s="21"/>
      <c r="W195" s="21"/>
      <c r="X195" s="21"/>
      <c r="Y195" s="21"/>
      <c r="Z195" s="21"/>
    </row>
    <row r="196" ht="12.75" customHeight="1">
      <c r="A196" s="21"/>
      <c r="B196" s="21"/>
      <c r="C196" s="21"/>
      <c r="D196" s="21"/>
      <c r="E196" s="176"/>
      <c r="F196" s="176"/>
      <c r="G196" s="21"/>
      <c r="H196" s="21"/>
      <c r="I196" s="21"/>
      <c r="J196" s="21"/>
      <c r="K196" s="176"/>
      <c r="L196" s="176"/>
      <c r="M196" s="21"/>
      <c r="N196" s="21"/>
      <c r="O196" s="21"/>
      <c r="P196" s="21"/>
      <c r="Q196" s="21"/>
      <c r="R196" s="21"/>
      <c r="S196" s="21"/>
      <c r="T196" s="21"/>
      <c r="U196" s="21"/>
      <c r="V196" s="21"/>
      <c r="W196" s="21"/>
      <c r="X196" s="21"/>
      <c r="Y196" s="21"/>
      <c r="Z196" s="21"/>
    </row>
    <row r="197" ht="12.75" customHeight="1">
      <c r="A197" s="21"/>
      <c r="B197" s="21"/>
      <c r="C197" s="21"/>
      <c r="D197" s="21"/>
      <c r="E197" s="176"/>
      <c r="F197" s="176"/>
      <c r="G197" s="21"/>
      <c r="H197" s="21"/>
      <c r="I197" s="21"/>
      <c r="J197" s="21"/>
      <c r="K197" s="176"/>
      <c r="L197" s="176"/>
      <c r="M197" s="21"/>
      <c r="N197" s="21"/>
      <c r="O197" s="21"/>
      <c r="P197" s="21"/>
      <c r="Q197" s="21"/>
      <c r="R197" s="21"/>
      <c r="S197" s="21"/>
      <c r="T197" s="21"/>
      <c r="U197" s="21"/>
      <c r="V197" s="21"/>
      <c r="W197" s="21"/>
      <c r="X197" s="21"/>
      <c r="Y197" s="21"/>
      <c r="Z197" s="21"/>
    </row>
    <row r="198" ht="12.75" customHeight="1">
      <c r="A198" s="21"/>
      <c r="B198" s="21"/>
      <c r="C198" s="21"/>
      <c r="D198" s="21"/>
      <c r="E198" s="176"/>
      <c r="F198" s="176"/>
      <c r="G198" s="21"/>
      <c r="H198" s="21"/>
      <c r="I198" s="21"/>
      <c r="J198" s="21"/>
      <c r="K198" s="176"/>
      <c r="L198" s="176"/>
      <c r="M198" s="21"/>
      <c r="N198" s="21"/>
      <c r="O198" s="21"/>
      <c r="P198" s="21"/>
      <c r="Q198" s="21"/>
      <c r="R198" s="21"/>
      <c r="S198" s="21"/>
      <c r="T198" s="21"/>
      <c r="U198" s="21"/>
      <c r="V198" s="21"/>
      <c r="W198" s="21"/>
      <c r="X198" s="21"/>
      <c r="Y198" s="21"/>
      <c r="Z198" s="21"/>
    </row>
    <row r="199" ht="12.75" customHeight="1">
      <c r="A199" s="21"/>
      <c r="B199" s="21"/>
      <c r="C199" s="21"/>
      <c r="D199" s="21"/>
      <c r="E199" s="176"/>
      <c r="F199" s="176"/>
      <c r="G199" s="21"/>
      <c r="H199" s="21"/>
      <c r="I199" s="21"/>
      <c r="J199" s="21"/>
      <c r="K199" s="176"/>
      <c r="L199" s="176"/>
      <c r="M199" s="21"/>
      <c r="N199" s="21"/>
      <c r="O199" s="21"/>
      <c r="P199" s="21"/>
      <c r="Q199" s="21"/>
      <c r="R199" s="21"/>
      <c r="S199" s="21"/>
      <c r="T199" s="21"/>
      <c r="U199" s="21"/>
      <c r="V199" s="21"/>
      <c r="W199" s="21"/>
      <c r="X199" s="21"/>
      <c r="Y199" s="21"/>
      <c r="Z199" s="21"/>
    </row>
    <row r="200" ht="12.75" customHeight="1">
      <c r="A200" s="21"/>
      <c r="B200" s="21"/>
      <c r="C200" s="21"/>
      <c r="D200" s="21"/>
      <c r="E200" s="176"/>
      <c r="F200" s="176"/>
      <c r="G200" s="21"/>
      <c r="H200" s="21"/>
      <c r="I200" s="21"/>
      <c r="J200" s="21"/>
      <c r="K200" s="176"/>
      <c r="L200" s="176"/>
      <c r="M200" s="21"/>
      <c r="N200" s="21"/>
      <c r="O200" s="21"/>
      <c r="P200" s="21"/>
      <c r="Q200" s="21"/>
      <c r="R200" s="21"/>
      <c r="S200" s="21"/>
      <c r="T200" s="21"/>
      <c r="U200" s="21"/>
      <c r="V200" s="21"/>
      <c r="W200" s="21"/>
      <c r="X200" s="21"/>
      <c r="Y200" s="21"/>
      <c r="Z200" s="21"/>
    </row>
    <row r="201" ht="12.75" customHeight="1">
      <c r="A201" s="21"/>
      <c r="B201" s="21"/>
      <c r="C201" s="21"/>
      <c r="D201" s="21"/>
      <c r="E201" s="176"/>
      <c r="F201" s="176"/>
      <c r="G201" s="21"/>
      <c r="H201" s="21"/>
      <c r="I201" s="21"/>
      <c r="J201" s="21"/>
      <c r="K201" s="176"/>
      <c r="L201" s="176"/>
      <c r="M201" s="21"/>
      <c r="N201" s="21"/>
      <c r="O201" s="21"/>
      <c r="P201" s="21"/>
      <c r="Q201" s="21"/>
      <c r="R201" s="21"/>
      <c r="S201" s="21"/>
      <c r="T201" s="21"/>
      <c r="U201" s="21"/>
      <c r="V201" s="21"/>
      <c r="W201" s="21"/>
      <c r="X201" s="21"/>
      <c r="Y201" s="21"/>
      <c r="Z201" s="21"/>
    </row>
    <row r="202" ht="12.75" customHeight="1">
      <c r="A202" s="21"/>
      <c r="B202" s="21"/>
      <c r="C202" s="21"/>
      <c r="D202" s="21"/>
      <c r="E202" s="176"/>
      <c r="F202" s="176"/>
      <c r="G202" s="21"/>
      <c r="H202" s="21"/>
      <c r="I202" s="21"/>
      <c r="J202" s="21"/>
      <c r="K202" s="176"/>
      <c r="L202" s="176"/>
      <c r="M202" s="21"/>
      <c r="N202" s="21"/>
      <c r="O202" s="21"/>
      <c r="P202" s="21"/>
      <c r="Q202" s="21"/>
      <c r="R202" s="21"/>
      <c r="S202" s="21"/>
      <c r="T202" s="21"/>
      <c r="U202" s="21"/>
      <c r="V202" s="21"/>
      <c r="W202" s="21"/>
      <c r="X202" s="21"/>
      <c r="Y202" s="21"/>
      <c r="Z202" s="21"/>
    </row>
    <row r="203" ht="12.75" customHeight="1">
      <c r="A203" s="21"/>
      <c r="B203" s="21"/>
      <c r="C203" s="21"/>
      <c r="D203" s="21"/>
      <c r="E203" s="176"/>
      <c r="F203" s="176"/>
      <c r="G203" s="21"/>
      <c r="H203" s="21"/>
      <c r="I203" s="21"/>
      <c r="J203" s="21"/>
      <c r="K203" s="176"/>
      <c r="L203" s="176"/>
      <c r="M203" s="21"/>
      <c r="N203" s="21"/>
      <c r="O203" s="21"/>
      <c r="P203" s="21"/>
      <c r="Q203" s="21"/>
      <c r="R203" s="21"/>
      <c r="S203" s="21"/>
      <c r="T203" s="21"/>
      <c r="U203" s="21"/>
      <c r="V203" s="21"/>
      <c r="W203" s="21"/>
      <c r="X203" s="21"/>
      <c r="Y203" s="21"/>
      <c r="Z203" s="21"/>
    </row>
    <row r="204" ht="12.75" customHeight="1">
      <c r="A204" s="21"/>
      <c r="B204" s="21"/>
      <c r="C204" s="21"/>
      <c r="D204" s="21"/>
      <c r="E204" s="176"/>
      <c r="F204" s="176"/>
      <c r="G204" s="21"/>
      <c r="H204" s="21"/>
      <c r="I204" s="21"/>
      <c r="J204" s="21"/>
      <c r="K204" s="176"/>
      <c r="L204" s="176"/>
      <c r="M204" s="21"/>
      <c r="N204" s="21"/>
      <c r="O204" s="21"/>
      <c r="P204" s="21"/>
      <c r="Q204" s="21"/>
      <c r="R204" s="21"/>
      <c r="S204" s="21"/>
      <c r="T204" s="21"/>
      <c r="U204" s="21"/>
      <c r="V204" s="21"/>
      <c r="W204" s="21"/>
      <c r="X204" s="21"/>
      <c r="Y204" s="21"/>
      <c r="Z204" s="21"/>
    </row>
    <row r="205" ht="12.75" customHeight="1">
      <c r="A205" s="21"/>
      <c r="B205" s="21"/>
      <c r="C205" s="21"/>
      <c r="D205" s="21"/>
      <c r="E205" s="176"/>
      <c r="F205" s="176"/>
      <c r="G205" s="21"/>
      <c r="H205" s="21"/>
      <c r="I205" s="21"/>
      <c r="J205" s="21"/>
      <c r="K205" s="176"/>
      <c r="L205" s="176"/>
      <c r="M205" s="21"/>
      <c r="N205" s="21"/>
      <c r="O205" s="21"/>
      <c r="P205" s="21"/>
      <c r="Q205" s="21"/>
      <c r="R205" s="21"/>
      <c r="S205" s="21"/>
      <c r="T205" s="21"/>
      <c r="U205" s="21"/>
      <c r="V205" s="21"/>
      <c r="W205" s="21"/>
      <c r="X205" s="21"/>
      <c r="Y205" s="21"/>
      <c r="Z205" s="21"/>
    </row>
    <row r="206" ht="12.75" customHeight="1">
      <c r="A206" s="21"/>
      <c r="B206" s="21"/>
      <c r="C206" s="21"/>
      <c r="D206" s="21"/>
      <c r="E206" s="176"/>
      <c r="F206" s="176"/>
      <c r="G206" s="21"/>
      <c r="H206" s="21"/>
      <c r="I206" s="21"/>
      <c r="J206" s="21"/>
      <c r="K206" s="176"/>
      <c r="L206" s="176"/>
      <c r="M206" s="21"/>
      <c r="N206" s="21"/>
      <c r="O206" s="21"/>
      <c r="P206" s="21"/>
      <c r="Q206" s="21"/>
      <c r="R206" s="21"/>
      <c r="S206" s="21"/>
      <c r="T206" s="21"/>
      <c r="U206" s="21"/>
      <c r="V206" s="21"/>
      <c r="W206" s="21"/>
      <c r="X206" s="21"/>
      <c r="Y206" s="21"/>
      <c r="Z206" s="21"/>
    </row>
    <row r="207" ht="12.75" customHeight="1">
      <c r="A207" s="21"/>
      <c r="B207" s="21"/>
      <c r="C207" s="21"/>
      <c r="D207" s="21"/>
      <c r="E207" s="176"/>
      <c r="F207" s="176"/>
      <c r="G207" s="21"/>
      <c r="H207" s="21"/>
      <c r="I207" s="21"/>
      <c r="J207" s="21"/>
      <c r="K207" s="176"/>
      <c r="L207" s="176"/>
      <c r="M207" s="21"/>
      <c r="N207" s="21"/>
      <c r="O207" s="21"/>
      <c r="P207" s="21"/>
      <c r="Q207" s="21"/>
      <c r="R207" s="21"/>
      <c r="S207" s="21"/>
      <c r="T207" s="21"/>
      <c r="U207" s="21"/>
      <c r="V207" s="21"/>
      <c r="W207" s="21"/>
      <c r="X207" s="21"/>
      <c r="Y207" s="21"/>
      <c r="Z207" s="21"/>
    </row>
    <row r="208" ht="12.75" customHeight="1">
      <c r="A208" s="21"/>
      <c r="B208" s="21"/>
      <c r="C208" s="21"/>
      <c r="D208" s="21"/>
      <c r="E208" s="176"/>
      <c r="F208" s="176"/>
      <c r="G208" s="21"/>
      <c r="H208" s="21"/>
      <c r="I208" s="21"/>
      <c r="J208" s="21"/>
      <c r="K208" s="176"/>
      <c r="L208" s="176"/>
      <c r="M208" s="21"/>
      <c r="N208" s="21"/>
      <c r="O208" s="21"/>
      <c r="P208" s="21"/>
      <c r="Q208" s="21"/>
      <c r="R208" s="21"/>
      <c r="S208" s="21"/>
      <c r="T208" s="21"/>
      <c r="U208" s="21"/>
      <c r="V208" s="21"/>
      <c r="W208" s="21"/>
      <c r="X208" s="21"/>
      <c r="Y208" s="21"/>
      <c r="Z208" s="21"/>
    </row>
    <row r="209" ht="12.75" customHeight="1">
      <c r="A209" s="21"/>
      <c r="B209" s="21"/>
      <c r="C209" s="21"/>
      <c r="D209" s="21"/>
      <c r="E209" s="176"/>
      <c r="F209" s="176"/>
      <c r="G209" s="21"/>
      <c r="H209" s="21"/>
      <c r="I209" s="21"/>
      <c r="J209" s="21"/>
      <c r="K209" s="176"/>
      <c r="L209" s="176"/>
      <c r="M209" s="21"/>
      <c r="N209" s="21"/>
      <c r="O209" s="21"/>
      <c r="P209" s="21"/>
      <c r="Q209" s="21"/>
      <c r="R209" s="21"/>
      <c r="S209" s="21"/>
      <c r="T209" s="21"/>
      <c r="U209" s="21"/>
      <c r="V209" s="21"/>
      <c r="W209" s="21"/>
      <c r="X209" s="21"/>
      <c r="Y209" s="21"/>
      <c r="Z209" s="21"/>
    </row>
    <row r="210" ht="12.75" customHeight="1">
      <c r="A210" s="21"/>
      <c r="B210" s="21"/>
      <c r="C210" s="21"/>
      <c r="D210" s="21"/>
      <c r="E210" s="176"/>
      <c r="F210" s="176"/>
      <c r="G210" s="21"/>
      <c r="H210" s="21"/>
      <c r="I210" s="21"/>
      <c r="J210" s="21"/>
      <c r="K210" s="176"/>
      <c r="L210" s="176"/>
      <c r="M210" s="21"/>
      <c r="N210" s="21"/>
      <c r="O210" s="21"/>
      <c r="P210" s="21"/>
      <c r="Q210" s="21"/>
      <c r="R210" s="21"/>
      <c r="S210" s="21"/>
      <c r="T210" s="21"/>
      <c r="U210" s="21"/>
      <c r="V210" s="21"/>
      <c r="W210" s="21"/>
      <c r="X210" s="21"/>
      <c r="Y210" s="21"/>
      <c r="Z210" s="21"/>
    </row>
    <row r="211" ht="12.75" customHeight="1">
      <c r="A211" s="21"/>
      <c r="B211" s="21"/>
      <c r="C211" s="21"/>
      <c r="D211" s="21"/>
      <c r="E211" s="176"/>
      <c r="F211" s="176"/>
      <c r="G211" s="21"/>
      <c r="H211" s="21"/>
      <c r="I211" s="21"/>
      <c r="J211" s="21"/>
      <c r="K211" s="176"/>
      <c r="L211" s="176"/>
      <c r="M211" s="21"/>
      <c r="N211" s="21"/>
      <c r="O211" s="21"/>
      <c r="P211" s="21"/>
      <c r="Q211" s="21"/>
      <c r="R211" s="21"/>
      <c r="S211" s="21"/>
      <c r="T211" s="21"/>
      <c r="U211" s="21"/>
      <c r="V211" s="21"/>
      <c r="W211" s="21"/>
      <c r="X211" s="21"/>
      <c r="Y211" s="21"/>
      <c r="Z211" s="21"/>
    </row>
    <row r="212" ht="12.75" customHeight="1">
      <c r="A212" s="21"/>
      <c r="B212" s="21"/>
      <c r="C212" s="21"/>
      <c r="D212" s="21"/>
      <c r="E212" s="176"/>
      <c r="F212" s="176"/>
      <c r="G212" s="21"/>
      <c r="H212" s="21"/>
      <c r="I212" s="21"/>
      <c r="J212" s="21"/>
      <c r="K212" s="176"/>
      <c r="L212" s="176"/>
      <c r="M212" s="21"/>
      <c r="N212" s="21"/>
      <c r="O212" s="21"/>
      <c r="P212" s="21"/>
      <c r="Q212" s="21"/>
      <c r="R212" s="21"/>
      <c r="S212" s="21"/>
      <c r="T212" s="21"/>
      <c r="U212" s="21"/>
      <c r="V212" s="21"/>
      <c r="W212" s="21"/>
      <c r="X212" s="21"/>
      <c r="Y212" s="21"/>
      <c r="Z212" s="21"/>
    </row>
    <row r="213" ht="12.75" customHeight="1">
      <c r="A213" s="21"/>
      <c r="B213" s="21"/>
      <c r="C213" s="21"/>
      <c r="D213" s="21"/>
      <c r="E213" s="176"/>
      <c r="F213" s="176"/>
      <c r="G213" s="21"/>
      <c r="H213" s="21"/>
      <c r="I213" s="21"/>
      <c r="J213" s="21"/>
      <c r="K213" s="176"/>
      <c r="L213" s="176"/>
      <c r="M213" s="21"/>
      <c r="N213" s="21"/>
      <c r="O213" s="21"/>
      <c r="P213" s="21"/>
      <c r="Q213" s="21"/>
      <c r="R213" s="21"/>
      <c r="S213" s="21"/>
      <c r="T213" s="21"/>
      <c r="U213" s="21"/>
      <c r="V213" s="21"/>
      <c r="W213" s="21"/>
      <c r="X213" s="21"/>
      <c r="Y213" s="21"/>
      <c r="Z213" s="21"/>
    </row>
    <row r="214" ht="12.75" customHeight="1">
      <c r="A214" s="21"/>
      <c r="B214" s="21"/>
      <c r="C214" s="21"/>
      <c r="D214" s="21"/>
      <c r="E214" s="176"/>
      <c r="F214" s="176"/>
      <c r="G214" s="21"/>
      <c r="H214" s="21"/>
      <c r="I214" s="21"/>
      <c r="J214" s="21"/>
      <c r="K214" s="176"/>
      <c r="L214" s="176"/>
      <c r="M214" s="21"/>
      <c r="N214" s="21"/>
      <c r="O214" s="21"/>
      <c r="P214" s="21"/>
      <c r="Q214" s="21"/>
      <c r="R214" s="21"/>
      <c r="S214" s="21"/>
      <c r="T214" s="21"/>
      <c r="U214" s="21"/>
      <c r="V214" s="21"/>
      <c r="W214" s="21"/>
      <c r="X214" s="21"/>
      <c r="Y214" s="21"/>
      <c r="Z214" s="21"/>
    </row>
    <row r="215" ht="12.75" customHeight="1">
      <c r="A215" s="21"/>
      <c r="B215" s="21"/>
      <c r="C215" s="21"/>
      <c r="D215" s="21"/>
      <c r="E215" s="176"/>
      <c r="F215" s="176"/>
      <c r="G215" s="21"/>
      <c r="H215" s="21"/>
      <c r="I215" s="21"/>
      <c r="J215" s="21"/>
      <c r="K215" s="176"/>
      <c r="L215" s="176"/>
      <c r="M215" s="21"/>
      <c r="N215" s="21"/>
      <c r="O215" s="21"/>
      <c r="P215" s="21"/>
      <c r="Q215" s="21"/>
      <c r="R215" s="21"/>
      <c r="S215" s="21"/>
      <c r="T215" s="21"/>
      <c r="U215" s="21"/>
      <c r="V215" s="21"/>
      <c r="W215" s="21"/>
      <c r="X215" s="21"/>
      <c r="Y215" s="21"/>
      <c r="Z215" s="21"/>
    </row>
    <row r="216" ht="12.75" customHeight="1">
      <c r="A216" s="21"/>
      <c r="B216" s="21"/>
      <c r="C216" s="21"/>
      <c r="D216" s="21"/>
      <c r="E216" s="176"/>
      <c r="F216" s="176"/>
      <c r="G216" s="21"/>
      <c r="H216" s="21"/>
      <c r="I216" s="21"/>
      <c r="J216" s="21"/>
      <c r="K216" s="176"/>
      <c r="L216" s="176"/>
      <c r="M216" s="21"/>
      <c r="N216" s="21"/>
      <c r="O216" s="21"/>
      <c r="P216" s="21"/>
      <c r="Q216" s="21"/>
      <c r="R216" s="21"/>
      <c r="S216" s="21"/>
      <c r="T216" s="21"/>
      <c r="U216" s="21"/>
      <c r="V216" s="21"/>
      <c r="W216" s="21"/>
      <c r="X216" s="21"/>
      <c r="Y216" s="21"/>
      <c r="Z216" s="21"/>
    </row>
    <row r="217" ht="12.75" customHeight="1">
      <c r="A217" s="21"/>
      <c r="B217" s="21"/>
      <c r="C217" s="21"/>
      <c r="D217" s="21"/>
      <c r="E217" s="176"/>
      <c r="F217" s="176"/>
      <c r="G217" s="21"/>
      <c r="H217" s="21"/>
      <c r="I217" s="21"/>
      <c r="J217" s="21"/>
      <c r="K217" s="176"/>
      <c r="L217" s="176"/>
      <c r="M217" s="21"/>
      <c r="N217" s="21"/>
      <c r="O217" s="21"/>
      <c r="P217" s="21"/>
      <c r="Q217" s="21"/>
      <c r="R217" s="21"/>
      <c r="S217" s="21"/>
      <c r="T217" s="21"/>
      <c r="U217" s="21"/>
      <c r="V217" s="21"/>
      <c r="W217" s="21"/>
      <c r="X217" s="21"/>
      <c r="Y217" s="21"/>
      <c r="Z217" s="21"/>
    </row>
    <row r="218" ht="12.75" customHeight="1">
      <c r="A218" s="21"/>
      <c r="B218" s="21"/>
      <c r="C218" s="21"/>
      <c r="D218" s="21"/>
      <c r="E218" s="176"/>
      <c r="F218" s="176"/>
      <c r="G218" s="21"/>
      <c r="H218" s="21"/>
      <c r="I218" s="21"/>
      <c r="J218" s="21"/>
      <c r="K218" s="176"/>
      <c r="L218" s="176"/>
      <c r="M218" s="21"/>
      <c r="N218" s="21"/>
      <c r="O218" s="21"/>
      <c r="P218" s="21"/>
      <c r="Q218" s="21"/>
      <c r="R218" s="21"/>
      <c r="S218" s="21"/>
      <c r="T218" s="21"/>
      <c r="U218" s="21"/>
      <c r="V218" s="21"/>
      <c r="W218" s="21"/>
      <c r="X218" s="21"/>
      <c r="Y218" s="21"/>
      <c r="Z218" s="21"/>
    </row>
    <row r="219" ht="12.75" customHeight="1">
      <c r="A219" s="21"/>
      <c r="B219" s="21"/>
      <c r="C219" s="21"/>
      <c r="D219" s="21"/>
      <c r="E219" s="176"/>
      <c r="F219" s="176"/>
      <c r="G219" s="21"/>
      <c r="H219" s="21"/>
      <c r="I219" s="21"/>
      <c r="J219" s="21"/>
      <c r="K219" s="176"/>
      <c r="L219" s="176"/>
      <c r="M219" s="21"/>
      <c r="N219" s="21"/>
      <c r="O219" s="21"/>
      <c r="P219" s="21"/>
      <c r="Q219" s="21"/>
      <c r="R219" s="21"/>
      <c r="S219" s="21"/>
      <c r="T219" s="21"/>
      <c r="U219" s="21"/>
      <c r="V219" s="21"/>
      <c r="W219" s="21"/>
      <c r="X219" s="21"/>
      <c r="Y219" s="21"/>
      <c r="Z219" s="21"/>
    </row>
    <row r="220" ht="12.75" customHeight="1">
      <c r="A220" s="21"/>
      <c r="B220" s="21"/>
      <c r="C220" s="21"/>
      <c r="D220" s="21"/>
      <c r="E220" s="176"/>
      <c r="F220" s="176"/>
      <c r="G220" s="21"/>
      <c r="H220" s="21"/>
      <c r="I220" s="21"/>
      <c r="J220" s="21"/>
      <c r="K220" s="176"/>
      <c r="L220" s="176"/>
      <c r="M220" s="21"/>
      <c r="N220" s="21"/>
      <c r="O220" s="21"/>
      <c r="P220" s="21"/>
      <c r="Q220" s="21"/>
      <c r="R220" s="21"/>
      <c r="S220" s="21"/>
      <c r="T220" s="21"/>
      <c r="U220" s="21"/>
      <c r="V220" s="21"/>
      <c r="W220" s="21"/>
      <c r="X220" s="21"/>
      <c r="Y220" s="21"/>
      <c r="Z220" s="21"/>
    </row>
    <row r="221" ht="12.75" customHeight="1">
      <c r="A221" s="21"/>
      <c r="B221" s="21"/>
      <c r="C221" s="21"/>
      <c r="D221" s="21"/>
      <c r="E221" s="176"/>
      <c r="F221" s="176"/>
      <c r="G221" s="21"/>
      <c r="H221" s="21"/>
      <c r="I221" s="21"/>
      <c r="J221" s="21"/>
      <c r="K221" s="176"/>
      <c r="L221" s="176"/>
      <c r="M221" s="21"/>
      <c r="N221" s="21"/>
      <c r="O221" s="21"/>
      <c r="P221" s="21"/>
      <c r="Q221" s="21"/>
      <c r="R221" s="21"/>
      <c r="S221" s="21"/>
      <c r="T221" s="21"/>
      <c r="U221" s="21"/>
      <c r="V221" s="21"/>
      <c r="W221" s="21"/>
      <c r="X221" s="21"/>
      <c r="Y221" s="21"/>
      <c r="Z221" s="21"/>
    </row>
    <row r="222" ht="12.75" customHeight="1">
      <c r="A222" s="21"/>
      <c r="B222" s="21"/>
      <c r="C222" s="21"/>
      <c r="D222" s="21"/>
      <c r="E222" s="176"/>
      <c r="F222" s="176"/>
      <c r="G222" s="21"/>
      <c r="H222" s="21"/>
      <c r="I222" s="21"/>
      <c r="J222" s="21"/>
      <c r="K222" s="176"/>
      <c r="L222" s="176"/>
      <c r="M222" s="21"/>
      <c r="N222" s="21"/>
      <c r="O222" s="21"/>
      <c r="P222" s="21"/>
      <c r="Q222" s="21"/>
      <c r="R222" s="21"/>
      <c r="S222" s="21"/>
      <c r="T222" s="21"/>
      <c r="U222" s="21"/>
      <c r="V222" s="21"/>
      <c r="W222" s="21"/>
      <c r="X222" s="21"/>
      <c r="Y222" s="21"/>
      <c r="Z222" s="21"/>
    </row>
    <row r="223" ht="12.75" customHeight="1">
      <c r="A223" s="21"/>
      <c r="B223" s="21"/>
      <c r="C223" s="21"/>
      <c r="D223" s="21"/>
      <c r="E223" s="176"/>
      <c r="F223" s="176"/>
      <c r="G223" s="21"/>
      <c r="H223" s="21"/>
      <c r="I223" s="21"/>
      <c r="J223" s="21"/>
      <c r="K223" s="176"/>
      <c r="L223" s="176"/>
      <c r="M223" s="21"/>
      <c r="N223" s="21"/>
      <c r="O223" s="21"/>
      <c r="P223" s="21"/>
      <c r="Q223" s="21"/>
      <c r="R223" s="21"/>
      <c r="S223" s="21"/>
      <c r="T223" s="21"/>
      <c r="U223" s="21"/>
      <c r="V223" s="21"/>
      <c r="W223" s="21"/>
      <c r="X223" s="21"/>
      <c r="Y223" s="21"/>
      <c r="Z223" s="21"/>
    </row>
    <row r="224" ht="12.75" customHeight="1">
      <c r="A224" s="21"/>
      <c r="B224" s="21"/>
      <c r="C224" s="21"/>
      <c r="D224" s="21"/>
      <c r="E224" s="176"/>
      <c r="F224" s="176"/>
      <c r="G224" s="21"/>
      <c r="H224" s="21"/>
      <c r="I224" s="21"/>
      <c r="J224" s="21"/>
      <c r="K224" s="176"/>
      <c r="L224" s="176"/>
      <c r="M224" s="21"/>
      <c r="N224" s="21"/>
      <c r="O224" s="21"/>
      <c r="P224" s="21"/>
      <c r="Q224" s="21"/>
      <c r="R224" s="21"/>
      <c r="S224" s="21"/>
      <c r="T224" s="21"/>
      <c r="U224" s="21"/>
      <c r="V224" s="21"/>
      <c r="W224" s="21"/>
      <c r="X224" s="21"/>
      <c r="Y224" s="21"/>
      <c r="Z224" s="21"/>
    </row>
    <row r="225" ht="12.75" customHeight="1">
      <c r="A225" s="21"/>
      <c r="B225" s="21"/>
      <c r="C225" s="21"/>
      <c r="D225" s="21"/>
      <c r="E225" s="176"/>
      <c r="F225" s="176"/>
      <c r="G225" s="21"/>
      <c r="H225" s="21"/>
      <c r="I225" s="21"/>
      <c r="J225" s="21"/>
      <c r="K225" s="176"/>
      <c r="L225" s="176"/>
      <c r="M225" s="21"/>
      <c r="N225" s="21"/>
      <c r="O225" s="21"/>
      <c r="P225" s="21"/>
      <c r="Q225" s="21"/>
      <c r="R225" s="21"/>
      <c r="S225" s="21"/>
      <c r="T225" s="21"/>
      <c r="U225" s="21"/>
      <c r="V225" s="21"/>
      <c r="W225" s="21"/>
      <c r="X225" s="21"/>
      <c r="Y225" s="21"/>
      <c r="Z225" s="21"/>
    </row>
    <row r="226" ht="12.75" customHeight="1">
      <c r="A226" s="21"/>
      <c r="B226" s="21"/>
      <c r="C226" s="21"/>
      <c r="D226" s="21"/>
      <c r="E226" s="176"/>
      <c r="F226" s="176"/>
      <c r="G226" s="21"/>
      <c r="H226" s="21"/>
      <c r="I226" s="21"/>
      <c r="J226" s="21"/>
      <c r="K226" s="176"/>
      <c r="L226" s="176"/>
      <c r="M226" s="21"/>
      <c r="N226" s="21"/>
      <c r="O226" s="21"/>
      <c r="P226" s="21"/>
      <c r="Q226" s="21"/>
      <c r="R226" s="21"/>
      <c r="S226" s="21"/>
      <c r="T226" s="21"/>
      <c r="U226" s="21"/>
      <c r="V226" s="21"/>
      <c r="W226" s="21"/>
      <c r="X226" s="21"/>
      <c r="Y226" s="21"/>
      <c r="Z226" s="21"/>
    </row>
    <row r="227" ht="12.75" customHeight="1">
      <c r="A227" s="21"/>
      <c r="B227" s="21"/>
      <c r="C227" s="21"/>
      <c r="D227" s="21"/>
      <c r="E227" s="176"/>
      <c r="F227" s="176"/>
      <c r="G227" s="21"/>
      <c r="H227" s="21"/>
      <c r="I227" s="21"/>
      <c r="J227" s="21"/>
      <c r="K227" s="176"/>
      <c r="L227" s="176"/>
      <c r="M227" s="21"/>
      <c r="N227" s="21"/>
      <c r="O227" s="21"/>
      <c r="P227" s="21"/>
      <c r="Q227" s="21"/>
      <c r="R227" s="21"/>
      <c r="S227" s="21"/>
      <c r="T227" s="21"/>
      <c r="U227" s="21"/>
      <c r="V227" s="21"/>
      <c r="W227" s="21"/>
      <c r="X227" s="21"/>
      <c r="Y227" s="21"/>
      <c r="Z227" s="21"/>
    </row>
    <row r="228" ht="12.75" customHeight="1">
      <c r="A228" s="21"/>
      <c r="B228" s="21"/>
      <c r="C228" s="21"/>
      <c r="D228" s="21"/>
      <c r="E228" s="176"/>
      <c r="F228" s="176"/>
      <c r="G228" s="21"/>
      <c r="H228" s="21"/>
      <c r="I228" s="21"/>
      <c r="J228" s="21"/>
      <c r="K228" s="176"/>
      <c r="L228" s="176"/>
      <c r="M228" s="21"/>
      <c r="N228" s="21"/>
      <c r="O228" s="21"/>
      <c r="P228" s="21"/>
      <c r="Q228" s="21"/>
      <c r="R228" s="21"/>
      <c r="S228" s="21"/>
      <c r="T228" s="21"/>
      <c r="U228" s="21"/>
      <c r="V228" s="21"/>
      <c r="W228" s="21"/>
      <c r="X228" s="21"/>
      <c r="Y228" s="21"/>
      <c r="Z228" s="21"/>
    </row>
    <row r="229" ht="12.75" customHeight="1">
      <c r="A229" s="21"/>
      <c r="B229" s="21"/>
      <c r="C229" s="21"/>
      <c r="D229" s="21"/>
      <c r="E229" s="176"/>
      <c r="F229" s="176"/>
      <c r="G229" s="21"/>
      <c r="H229" s="21"/>
      <c r="I229" s="21"/>
      <c r="J229" s="21"/>
      <c r="K229" s="176"/>
      <c r="L229" s="176"/>
      <c r="M229" s="21"/>
      <c r="N229" s="21"/>
      <c r="O229" s="21"/>
      <c r="P229" s="21"/>
      <c r="Q229" s="21"/>
      <c r="R229" s="21"/>
      <c r="S229" s="21"/>
      <c r="T229" s="21"/>
      <c r="U229" s="21"/>
      <c r="V229" s="21"/>
      <c r="W229" s="21"/>
      <c r="X229" s="21"/>
      <c r="Y229" s="21"/>
      <c r="Z229" s="21"/>
    </row>
    <row r="230" ht="12.75" customHeight="1">
      <c r="A230" s="21"/>
      <c r="B230" s="21"/>
      <c r="C230" s="21"/>
      <c r="D230" s="21"/>
      <c r="E230" s="176"/>
      <c r="F230" s="176"/>
      <c r="G230" s="21"/>
      <c r="H230" s="21"/>
      <c r="I230" s="21"/>
      <c r="J230" s="21"/>
      <c r="K230" s="176"/>
      <c r="L230" s="176"/>
      <c r="M230" s="21"/>
      <c r="N230" s="21"/>
      <c r="O230" s="21"/>
      <c r="P230" s="21"/>
      <c r="Q230" s="21"/>
      <c r="R230" s="21"/>
      <c r="S230" s="21"/>
      <c r="T230" s="21"/>
      <c r="U230" s="21"/>
      <c r="V230" s="21"/>
      <c r="W230" s="21"/>
      <c r="X230" s="21"/>
      <c r="Y230" s="21"/>
      <c r="Z230" s="21"/>
    </row>
    <row r="231" ht="12.75" customHeight="1">
      <c r="A231" s="21"/>
      <c r="B231" s="21"/>
      <c r="C231" s="21"/>
      <c r="D231" s="21"/>
      <c r="E231" s="176"/>
      <c r="F231" s="176"/>
      <c r="G231" s="21"/>
      <c r="H231" s="21"/>
      <c r="I231" s="21"/>
      <c r="J231" s="21"/>
      <c r="K231" s="176"/>
      <c r="L231" s="176"/>
      <c r="M231" s="21"/>
      <c r="N231" s="21"/>
      <c r="O231" s="21"/>
      <c r="P231" s="21"/>
      <c r="Q231" s="21"/>
      <c r="R231" s="21"/>
      <c r="S231" s="21"/>
      <c r="T231" s="21"/>
      <c r="U231" s="21"/>
      <c r="V231" s="21"/>
      <c r="W231" s="21"/>
      <c r="X231" s="21"/>
      <c r="Y231" s="21"/>
      <c r="Z231" s="21"/>
    </row>
    <row r="232" ht="12.75" customHeight="1">
      <c r="A232" s="21"/>
      <c r="B232" s="21"/>
      <c r="C232" s="21"/>
      <c r="D232" s="21"/>
      <c r="E232" s="176"/>
      <c r="F232" s="176"/>
      <c r="G232" s="21"/>
      <c r="H232" s="21"/>
      <c r="I232" s="21"/>
      <c r="J232" s="21"/>
      <c r="K232" s="176"/>
      <c r="L232" s="176"/>
      <c r="M232" s="21"/>
      <c r="N232" s="21"/>
      <c r="O232" s="21"/>
      <c r="P232" s="21"/>
      <c r="Q232" s="21"/>
      <c r="R232" s="21"/>
      <c r="S232" s="21"/>
      <c r="T232" s="21"/>
      <c r="U232" s="21"/>
      <c r="V232" s="21"/>
      <c r="W232" s="21"/>
      <c r="X232" s="21"/>
      <c r="Y232" s="21"/>
      <c r="Z232" s="21"/>
    </row>
    <row r="233" ht="12.75" customHeight="1">
      <c r="A233" s="21"/>
      <c r="B233" s="21"/>
      <c r="C233" s="21"/>
      <c r="D233" s="21"/>
      <c r="E233" s="176"/>
      <c r="F233" s="176"/>
      <c r="G233" s="21"/>
      <c r="H233" s="21"/>
      <c r="I233" s="21"/>
      <c r="J233" s="21"/>
      <c r="K233" s="176"/>
      <c r="L233" s="176"/>
      <c r="M233" s="21"/>
      <c r="N233" s="21"/>
      <c r="O233" s="21"/>
      <c r="P233" s="21"/>
      <c r="Q233" s="21"/>
      <c r="R233" s="21"/>
      <c r="S233" s="21"/>
      <c r="T233" s="21"/>
      <c r="U233" s="21"/>
      <c r="V233" s="21"/>
      <c r="W233" s="21"/>
      <c r="X233" s="21"/>
      <c r="Y233" s="21"/>
      <c r="Z233" s="21"/>
    </row>
    <row r="234" ht="12.75" customHeight="1">
      <c r="A234" s="21"/>
      <c r="B234" s="21"/>
      <c r="C234" s="21"/>
      <c r="D234" s="21"/>
      <c r="E234" s="176"/>
      <c r="F234" s="176"/>
      <c r="G234" s="21"/>
      <c r="H234" s="21"/>
      <c r="I234" s="21"/>
      <c r="J234" s="21"/>
      <c r="K234" s="176"/>
      <c r="L234" s="176"/>
      <c r="M234" s="21"/>
      <c r="N234" s="21"/>
      <c r="O234" s="21"/>
      <c r="P234" s="21"/>
      <c r="Q234" s="21"/>
      <c r="R234" s="21"/>
      <c r="S234" s="21"/>
      <c r="T234" s="21"/>
      <c r="U234" s="21"/>
      <c r="V234" s="21"/>
      <c r="W234" s="21"/>
      <c r="X234" s="21"/>
      <c r="Y234" s="21"/>
      <c r="Z234" s="21"/>
    </row>
    <row r="235" ht="12.75" customHeight="1">
      <c r="A235" s="21"/>
      <c r="B235" s="21"/>
      <c r="C235" s="21"/>
      <c r="D235" s="21"/>
      <c r="E235" s="176"/>
      <c r="F235" s="176"/>
      <c r="G235" s="21"/>
      <c r="H235" s="21"/>
      <c r="I235" s="21"/>
      <c r="J235" s="21"/>
      <c r="K235" s="176"/>
      <c r="L235" s="176"/>
      <c r="M235" s="21"/>
      <c r="N235" s="21"/>
      <c r="O235" s="21"/>
      <c r="P235" s="21"/>
      <c r="Q235" s="21"/>
      <c r="R235" s="21"/>
      <c r="S235" s="21"/>
      <c r="T235" s="21"/>
      <c r="U235" s="21"/>
      <c r="V235" s="21"/>
      <c r="W235" s="21"/>
      <c r="X235" s="21"/>
      <c r="Y235" s="21"/>
      <c r="Z235" s="21"/>
    </row>
    <row r="236" ht="12.75" customHeight="1">
      <c r="A236" s="21"/>
      <c r="B236" s="21"/>
      <c r="C236" s="21"/>
      <c r="D236" s="21"/>
      <c r="E236" s="176"/>
      <c r="F236" s="176"/>
      <c r="G236" s="21"/>
      <c r="H236" s="21"/>
      <c r="I236" s="21"/>
      <c r="J236" s="21"/>
      <c r="K236" s="176"/>
      <c r="L236" s="176"/>
      <c r="M236" s="21"/>
      <c r="N236" s="21"/>
      <c r="O236" s="21"/>
      <c r="P236" s="21"/>
      <c r="Q236" s="21"/>
      <c r="R236" s="21"/>
      <c r="S236" s="21"/>
      <c r="T236" s="21"/>
      <c r="U236" s="21"/>
      <c r="V236" s="21"/>
      <c r="W236" s="21"/>
      <c r="X236" s="21"/>
      <c r="Y236" s="21"/>
      <c r="Z236" s="21"/>
    </row>
    <row r="237" ht="12.75" customHeight="1">
      <c r="A237" s="21"/>
      <c r="B237" s="21"/>
      <c r="C237" s="21"/>
      <c r="D237" s="21"/>
      <c r="E237" s="176"/>
      <c r="F237" s="176"/>
      <c r="G237" s="21"/>
      <c r="H237" s="21"/>
      <c r="I237" s="21"/>
      <c r="J237" s="21"/>
      <c r="K237" s="176"/>
      <c r="L237" s="176"/>
      <c r="M237" s="21"/>
      <c r="N237" s="21"/>
      <c r="O237" s="21"/>
      <c r="P237" s="21"/>
      <c r="Q237" s="21"/>
      <c r="R237" s="21"/>
      <c r="S237" s="21"/>
      <c r="T237" s="21"/>
      <c r="U237" s="21"/>
      <c r="V237" s="21"/>
      <c r="W237" s="21"/>
      <c r="X237" s="21"/>
      <c r="Y237" s="21"/>
      <c r="Z237" s="21"/>
    </row>
    <row r="238" ht="12.75" customHeight="1">
      <c r="A238" s="21"/>
      <c r="B238" s="21"/>
      <c r="C238" s="21"/>
      <c r="D238" s="21"/>
      <c r="E238" s="176"/>
      <c r="F238" s="176"/>
      <c r="G238" s="21"/>
      <c r="H238" s="21"/>
      <c r="I238" s="21"/>
      <c r="J238" s="21"/>
      <c r="K238" s="176"/>
      <c r="L238" s="176"/>
      <c r="M238" s="21"/>
      <c r="N238" s="21"/>
      <c r="O238" s="21"/>
      <c r="P238" s="21"/>
      <c r="Q238" s="21"/>
      <c r="R238" s="21"/>
      <c r="S238" s="21"/>
      <c r="T238" s="21"/>
      <c r="U238" s="21"/>
      <c r="V238" s="21"/>
      <c r="W238" s="21"/>
      <c r="X238" s="21"/>
      <c r="Y238" s="21"/>
      <c r="Z238" s="21"/>
    </row>
    <row r="239" ht="12.75" customHeight="1">
      <c r="A239" s="21"/>
      <c r="B239" s="21"/>
      <c r="C239" s="21"/>
      <c r="D239" s="21"/>
      <c r="E239" s="176"/>
      <c r="F239" s="176"/>
      <c r="G239" s="21"/>
      <c r="H239" s="21"/>
      <c r="I239" s="21"/>
      <c r="J239" s="21"/>
      <c r="K239" s="176"/>
      <c r="L239" s="176"/>
      <c r="M239" s="21"/>
      <c r="N239" s="21"/>
      <c r="O239" s="21"/>
      <c r="P239" s="21"/>
      <c r="Q239" s="21"/>
      <c r="R239" s="21"/>
      <c r="S239" s="21"/>
      <c r="T239" s="21"/>
      <c r="U239" s="21"/>
      <c r="V239" s="21"/>
      <c r="W239" s="21"/>
      <c r="X239" s="21"/>
      <c r="Y239" s="21"/>
      <c r="Z239" s="21"/>
    </row>
    <row r="240" ht="12.75" customHeight="1">
      <c r="A240" s="21"/>
      <c r="B240" s="21"/>
      <c r="C240" s="21"/>
      <c r="D240" s="21"/>
      <c r="E240" s="176"/>
      <c r="F240" s="176"/>
      <c r="G240" s="21"/>
      <c r="H240" s="21"/>
      <c r="I240" s="21"/>
      <c r="J240" s="21"/>
      <c r="K240" s="176"/>
      <c r="L240" s="176"/>
      <c r="M240" s="21"/>
      <c r="N240" s="21"/>
      <c r="O240" s="21"/>
      <c r="P240" s="21"/>
      <c r="Q240" s="21"/>
      <c r="R240" s="21"/>
      <c r="S240" s="21"/>
      <c r="T240" s="21"/>
      <c r="U240" s="21"/>
      <c r="V240" s="21"/>
      <c r="W240" s="21"/>
      <c r="X240" s="21"/>
      <c r="Y240" s="21"/>
      <c r="Z240" s="21"/>
    </row>
    <row r="241" ht="12.75" customHeight="1">
      <c r="A241" s="21"/>
      <c r="B241" s="21"/>
      <c r="C241" s="21"/>
      <c r="D241" s="21"/>
      <c r="E241" s="176"/>
      <c r="F241" s="176"/>
      <c r="G241" s="21"/>
      <c r="H241" s="21"/>
      <c r="I241" s="21"/>
      <c r="J241" s="21"/>
      <c r="K241" s="176"/>
      <c r="L241" s="176"/>
      <c r="M241" s="21"/>
      <c r="N241" s="21"/>
      <c r="O241" s="21"/>
      <c r="P241" s="21"/>
      <c r="Q241" s="21"/>
      <c r="R241" s="21"/>
      <c r="S241" s="21"/>
      <c r="T241" s="21"/>
      <c r="U241" s="21"/>
      <c r="V241" s="21"/>
      <c r="W241" s="21"/>
      <c r="X241" s="21"/>
      <c r="Y241" s="21"/>
      <c r="Z241" s="21"/>
    </row>
    <row r="242" ht="12.75" customHeight="1">
      <c r="A242" s="21"/>
      <c r="B242" s="21"/>
      <c r="C242" s="21"/>
      <c r="D242" s="21"/>
      <c r="E242" s="176"/>
      <c r="F242" s="176"/>
      <c r="G242" s="21"/>
      <c r="H242" s="21"/>
      <c r="I242" s="21"/>
      <c r="J242" s="21"/>
      <c r="K242" s="176"/>
      <c r="L242" s="176"/>
      <c r="M242" s="21"/>
      <c r="N242" s="21"/>
      <c r="O242" s="21"/>
      <c r="P242" s="21"/>
      <c r="Q242" s="21"/>
      <c r="R242" s="21"/>
      <c r="S242" s="21"/>
      <c r="T242" s="21"/>
      <c r="U242" s="21"/>
      <c r="V242" s="21"/>
      <c r="W242" s="21"/>
      <c r="X242" s="21"/>
      <c r="Y242" s="21"/>
      <c r="Z242" s="21"/>
    </row>
    <row r="243" ht="12.75" customHeight="1">
      <c r="A243" s="21"/>
      <c r="B243" s="21"/>
      <c r="C243" s="21"/>
      <c r="D243" s="21"/>
      <c r="E243" s="176"/>
      <c r="F243" s="176"/>
      <c r="G243" s="21"/>
      <c r="H243" s="21"/>
      <c r="I243" s="21"/>
      <c r="J243" s="21"/>
      <c r="K243" s="176"/>
      <c r="L243" s="176"/>
      <c r="M243" s="21"/>
      <c r="N243" s="21"/>
      <c r="O243" s="21"/>
      <c r="P243" s="21"/>
      <c r="Q243" s="21"/>
      <c r="R243" s="21"/>
      <c r="S243" s="21"/>
      <c r="T243" s="21"/>
      <c r="U243" s="21"/>
      <c r="V243" s="21"/>
      <c r="W243" s="21"/>
      <c r="X243" s="21"/>
      <c r="Y243" s="21"/>
      <c r="Z243" s="21"/>
    </row>
    <row r="244" ht="12.75" customHeight="1">
      <c r="A244" s="21"/>
      <c r="B244" s="21"/>
      <c r="C244" s="21"/>
      <c r="D244" s="21"/>
      <c r="E244" s="176"/>
      <c r="F244" s="176"/>
      <c r="G244" s="21"/>
      <c r="H244" s="21"/>
      <c r="I244" s="21"/>
      <c r="J244" s="21"/>
      <c r="K244" s="176"/>
      <c r="L244" s="176"/>
      <c r="M244" s="21"/>
      <c r="N244" s="21"/>
      <c r="O244" s="21"/>
      <c r="P244" s="21"/>
      <c r="Q244" s="21"/>
      <c r="R244" s="21"/>
      <c r="S244" s="21"/>
      <c r="T244" s="21"/>
      <c r="U244" s="21"/>
      <c r="V244" s="21"/>
      <c r="W244" s="21"/>
      <c r="X244" s="21"/>
      <c r="Y244" s="21"/>
      <c r="Z244" s="21"/>
    </row>
    <row r="245" ht="12.75" customHeight="1">
      <c r="A245" s="21"/>
      <c r="B245" s="21"/>
      <c r="C245" s="21"/>
      <c r="D245" s="21"/>
      <c r="E245" s="176"/>
      <c r="F245" s="176"/>
      <c r="G245" s="21"/>
      <c r="H245" s="21"/>
      <c r="I245" s="21"/>
      <c r="J245" s="21"/>
      <c r="K245" s="176"/>
      <c r="L245" s="176"/>
      <c r="M245" s="21"/>
      <c r="N245" s="21"/>
      <c r="O245" s="21"/>
      <c r="P245" s="21"/>
      <c r="Q245" s="21"/>
      <c r="R245" s="21"/>
      <c r="S245" s="21"/>
      <c r="T245" s="21"/>
      <c r="U245" s="21"/>
      <c r="V245" s="21"/>
      <c r="W245" s="21"/>
      <c r="X245" s="21"/>
      <c r="Y245" s="21"/>
      <c r="Z245" s="21"/>
    </row>
    <row r="246" ht="12.75" customHeight="1">
      <c r="A246" s="21"/>
      <c r="B246" s="21"/>
      <c r="C246" s="21"/>
      <c r="D246" s="21"/>
      <c r="E246" s="176"/>
      <c r="F246" s="176"/>
      <c r="G246" s="21"/>
      <c r="H246" s="21"/>
      <c r="I246" s="21"/>
      <c r="J246" s="21"/>
      <c r="K246" s="176"/>
      <c r="L246" s="176"/>
      <c r="M246" s="21"/>
      <c r="N246" s="21"/>
      <c r="O246" s="21"/>
      <c r="P246" s="21"/>
      <c r="Q246" s="21"/>
      <c r="R246" s="21"/>
      <c r="S246" s="21"/>
      <c r="T246" s="21"/>
      <c r="U246" s="21"/>
      <c r="V246" s="21"/>
      <c r="W246" s="21"/>
      <c r="X246" s="21"/>
      <c r="Y246" s="21"/>
      <c r="Z246" s="21"/>
    </row>
    <row r="247" ht="12.75" customHeight="1">
      <c r="A247" s="21"/>
      <c r="B247" s="21"/>
      <c r="C247" s="21"/>
      <c r="D247" s="21"/>
      <c r="E247" s="176"/>
      <c r="F247" s="176"/>
      <c r="G247" s="21"/>
      <c r="H247" s="21"/>
      <c r="I247" s="21"/>
      <c r="J247" s="21"/>
      <c r="K247" s="176"/>
      <c r="L247" s="176"/>
      <c r="M247" s="21"/>
      <c r="N247" s="21"/>
      <c r="O247" s="21"/>
      <c r="P247" s="21"/>
      <c r="Q247" s="21"/>
      <c r="R247" s="21"/>
      <c r="S247" s="21"/>
      <c r="T247" s="21"/>
      <c r="U247" s="21"/>
      <c r="V247" s="21"/>
      <c r="W247" s="21"/>
      <c r="X247" s="21"/>
      <c r="Y247" s="21"/>
      <c r="Z247" s="21"/>
    </row>
    <row r="248" ht="12.75" customHeight="1">
      <c r="A248" s="21"/>
      <c r="B248" s="21"/>
      <c r="C248" s="21"/>
      <c r="D248" s="21"/>
      <c r="E248" s="176"/>
      <c r="F248" s="176"/>
      <c r="G248" s="21"/>
      <c r="H248" s="21"/>
      <c r="I248" s="21"/>
      <c r="J248" s="21"/>
      <c r="K248" s="176"/>
      <c r="L248" s="176"/>
      <c r="M248" s="21"/>
      <c r="N248" s="21"/>
      <c r="O248" s="21"/>
      <c r="P248" s="21"/>
      <c r="Q248" s="21"/>
      <c r="R248" s="21"/>
      <c r="S248" s="21"/>
      <c r="T248" s="21"/>
      <c r="U248" s="21"/>
      <c r="V248" s="21"/>
      <c r="W248" s="21"/>
      <c r="X248" s="21"/>
      <c r="Y248" s="21"/>
      <c r="Z248" s="21"/>
    </row>
    <row r="249" ht="12.75" customHeight="1">
      <c r="A249" s="21"/>
      <c r="B249" s="21"/>
      <c r="C249" s="21"/>
      <c r="D249" s="21"/>
      <c r="E249" s="176"/>
      <c r="F249" s="176"/>
      <c r="G249" s="21"/>
      <c r="H249" s="21"/>
      <c r="I249" s="21"/>
      <c r="J249" s="21"/>
      <c r="K249" s="176"/>
      <c r="L249" s="176"/>
      <c r="M249" s="21"/>
      <c r="N249" s="21"/>
      <c r="O249" s="21"/>
      <c r="P249" s="21"/>
      <c r="Q249" s="21"/>
      <c r="R249" s="21"/>
      <c r="S249" s="21"/>
      <c r="T249" s="21"/>
      <c r="U249" s="21"/>
      <c r="V249" s="21"/>
      <c r="W249" s="21"/>
      <c r="X249" s="21"/>
      <c r="Y249" s="21"/>
      <c r="Z249" s="21"/>
    </row>
    <row r="250" ht="12.75" customHeight="1">
      <c r="A250" s="21"/>
      <c r="B250" s="21"/>
      <c r="C250" s="21"/>
      <c r="D250" s="21"/>
      <c r="E250" s="176"/>
      <c r="F250" s="176"/>
      <c r="G250" s="21"/>
      <c r="H250" s="21"/>
      <c r="I250" s="21"/>
      <c r="J250" s="21"/>
      <c r="K250" s="176"/>
      <c r="L250" s="176"/>
      <c r="M250" s="21"/>
      <c r="N250" s="21"/>
      <c r="O250" s="21"/>
      <c r="P250" s="21"/>
      <c r="Q250" s="21"/>
      <c r="R250" s="21"/>
      <c r="S250" s="21"/>
      <c r="T250" s="21"/>
      <c r="U250" s="21"/>
      <c r="V250" s="21"/>
      <c r="W250" s="21"/>
      <c r="X250" s="21"/>
      <c r="Y250" s="21"/>
      <c r="Z250" s="21"/>
    </row>
    <row r="251" ht="12.75" customHeight="1">
      <c r="A251" s="21"/>
      <c r="B251" s="21"/>
      <c r="C251" s="21"/>
      <c r="D251" s="21"/>
      <c r="E251" s="176"/>
      <c r="F251" s="176"/>
      <c r="G251" s="21"/>
      <c r="H251" s="21"/>
      <c r="I251" s="21"/>
      <c r="J251" s="21"/>
      <c r="K251" s="176"/>
      <c r="L251" s="176"/>
      <c r="M251" s="21"/>
      <c r="N251" s="21"/>
      <c r="O251" s="21"/>
      <c r="P251" s="21"/>
      <c r="Q251" s="21"/>
      <c r="R251" s="21"/>
      <c r="S251" s="21"/>
      <c r="T251" s="21"/>
      <c r="U251" s="21"/>
      <c r="V251" s="21"/>
      <c r="W251" s="21"/>
      <c r="X251" s="21"/>
      <c r="Y251" s="21"/>
      <c r="Z251" s="21"/>
    </row>
    <row r="252" ht="12.75" customHeight="1">
      <c r="A252" s="21"/>
      <c r="B252" s="21"/>
      <c r="C252" s="21"/>
      <c r="D252" s="21"/>
      <c r="E252" s="176"/>
      <c r="F252" s="176"/>
      <c r="G252" s="21"/>
      <c r="H252" s="21"/>
      <c r="I252" s="21"/>
      <c r="J252" s="21"/>
      <c r="K252" s="176"/>
      <c r="L252" s="176"/>
      <c r="M252" s="21"/>
      <c r="N252" s="21"/>
      <c r="O252" s="21"/>
      <c r="P252" s="21"/>
      <c r="Q252" s="21"/>
      <c r="R252" s="21"/>
      <c r="S252" s="21"/>
      <c r="T252" s="21"/>
      <c r="U252" s="21"/>
      <c r="V252" s="21"/>
      <c r="W252" s="21"/>
      <c r="X252" s="21"/>
      <c r="Y252" s="21"/>
      <c r="Z252" s="21"/>
    </row>
    <row r="253" ht="12.75" customHeight="1">
      <c r="A253" s="21"/>
      <c r="B253" s="21"/>
      <c r="C253" s="21"/>
      <c r="D253" s="21"/>
      <c r="E253" s="176"/>
      <c r="F253" s="176"/>
      <c r="G253" s="21"/>
      <c r="H253" s="21"/>
      <c r="I253" s="21"/>
      <c r="J253" s="21"/>
      <c r="K253" s="176"/>
      <c r="L253" s="176"/>
      <c r="M253" s="21"/>
      <c r="N253" s="21"/>
      <c r="O253" s="21"/>
      <c r="P253" s="21"/>
      <c r="Q253" s="21"/>
      <c r="R253" s="21"/>
      <c r="S253" s="21"/>
      <c r="T253" s="21"/>
      <c r="U253" s="21"/>
      <c r="V253" s="21"/>
      <c r="W253" s="21"/>
      <c r="X253" s="21"/>
      <c r="Y253" s="21"/>
      <c r="Z253" s="21"/>
    </row>
    <row r="254" ht="12.75" customHeight="1">
      <c r="A254" s="21"/>
      <c r="B254" s="21"/>
      <c r="C254" s="21"/>
      <c r="D254" s="21"/>
      <c r="E254" s="176"/>
      <c r="F254" s="176"/>
      <c r="G254" s="21"/>
      <c r="H254" s="21"/>
      <c r="I254" s="21"/>
      <c r="J254" s="21"/>
      <c r="K254" s="176"/>
      <c r="L254" s="176"/>
      <c r="M254" s="21"/>
      <c r="N254" s="21"/>
      <c r="O254" s="21"/>
      <c r="P254" s="21"/>
      <c r="Q254" s="21"/>
      <c r="R254" s="21"/>
      <c r="S254" s="21"/>
      <c r="T254" s="21"/>
      <c r="U254" s="21"/>
      <c r="V254" s="21"/>
      <c r="W254" s="21"/>
      <c r="X254" s="21"/>
      <c r="Y254" s="21"/>
      <c r="Z254" s="21"/>
    </row>
    <row r="255" ht="12.75" customHeight="1">
      <c r="A255" s="21"/>
      <c r="B255" s="21"/>
      <c r="C255" s="21"/>
      <c r="D255" s="21"/>
      <c r="E255" s="176"/>
      <c r="F255" s="176"/>
      <c r="G255" s="21"/>
      <c r="H255" s="21"/>
      <c r="I255" s="21"/>
      <c r="J255" s="21"/>
      <c r="K255" s="176"/>
      <c r="L255" s="176"/>
      <c r="M255" s="21"/>
      <c r="N255" s="21"/>
      <c r="O255" s="21"/>
      <c r="P255" s="21"/>
      <c r="Q255" s="21"/>
      <c r="R255" s="21"/>
      <c r="S255" s="21"/>
      <c r="T255" s="21"/>
      <c r="U255" s="21"/>
      <c r="V255" s="21"/>
      <c r="W255" s="21"/>
      <c r="X255" s="21"/>
      <c r="Y255" s="21"/>
      <c r="Z255" s="21"/>
    </row>
    <row r="256" ht="12.75" customHeight="1">
      <c r="A256" s="21"/>
      <c r="B256" s="21"/>
      <c r="C256" s="21"/>
      <c r="D256" s="21"/>
      <c r="E256" s="176"/>
      <c r="F256" s="176"/>
      <c r="G256" s="21"/>
      <c r="H256" s="21"/>
      <c r="I256" s="21"/>
      <c r="J256" s="21"/>
      <c r="K256" s="176"/>
      <c r="L256" s="176"/>
      <c r="M256" s="21"/>
      <c r="N256" s="21"/>
      <c r="O256" s="21"/>
      <c r="P256" s="21"/>
      <c r="Q256" s="21"/>
      <c r="R256" s="21"/>
      <c r="S256" s="21"/>
      <c r="T256" s="21"/>
      <c r="U256" s="21"/>
      <c r="V256" s="21"/>
      <c r="W256" s="21"/>
      <c r="X256" s="21"/>
      <c r="Y256" s="21"/>
      <c r="Z256" s="21"/>
    </row>
    <row r="257" ht="12.75" customHeight="1">
      <c r="A257" s="21"/>
      <c r="B257" s="21"/>
      <c r="C257" s="21"/>
      <c r="D257" s="21"/>
      <c r="E257" s="176"/>
      <c r="F257" s="176"/>
      <c r="G257" s="21"/>
      <c r="H257" s="21"/>
      <c r="I257" s="21"/>
      <c r="J257" s="21"/>
      <c r="K257" s="176"/>
      <c r="L257" s="176"/>
      <c r="M257" s="21"/>
      <c r="N257" s="21"/>
      <c r="O257" s="21"/>
      <c r="P257" s="21"/>
      <c r="Q257" s="21"/>
      <c r="R257" s="21"/>
      <c r="S257" s="21"/>
      <c r="T257" s="21"/>
      <c r="U257" s="21"/>
      <c r="V257" s="21"/>
      <c r="W257" s="21"/>
      <c r="X257" s="21"/>
      <c r="Y257" s="21"/>
      <c r="Z257" s="21"/>
    </row>
    <row r="258" ht="12.75" customHeight="1">
      <c r="A258" s="21"/>
      <c r="B258" s="21"/>
      <c r="C258" s="21"/>
      <c r="D258" s="21"/>
      <c r="E258" s="176"/>
      <c r="F258" s="176"/>
      <c r="G258" s="21"/>
      <c r="H258" s="21"/>
      <c r="I258" s="21"/>
      <c r="J258" s="21"/>
      <c r="K258" s="176"/>
      <c r="L258" s="176"/>
      <c r="M258" s="21"/>
      <c r="N258" s="21"/>
      <c r="O258" s="21"/>
      <c r="P258" s="21"/>
      <c r="Q258" s="21"/>
      <c r="R258" s="21"/>
      <c r="S258" s="21"/>
      <c r="T258" s="21"/>
      <c r="U258" s="21"/>
      <c r="V258" s="21"/>
      <c r="W258" s="21"/>
      <c r="X258" s="21"/>
      <c r="Y258" s="21"/>
      <c r="Z258" s="21"/>
    </row>
    <row r="259" ht="12.75" customHeight="1">
      <c r="A259" s="21"/>
      <c r="B259" s="21"/>
      <c r="C259" s="21"/>
      <c r="D259" s="21"/>
      <c r="E259" s="176"/>
      <c r="F259" s="176"/>
      <c r="G259" s="21"/>
      <c r="H259" s="21"/>
      <c r="I259" s="21"/>
      <c r="J259" s="21"/>
      <c r="K259" s="176"/>
      <c r="L259" s="176"/>
      <c r="M259" s="21"/>
      <c r="N259" s="21"/>
      <c r="O259" s="21"/>
      <c r="P259" s="21"/>
      <c r="Q259" s="21"/>
      <c r="R259" s="21"/>
      <c r="S259" s="21"/>
      <c r="T259" s="21"/>
      <c r="U259" s="21"/>
      <c r="V259" s="21"/>
      <c r="W259" s="21"/>
      <c r="X259" s="21"/>
      <c r="Y259" s="21"/>
      <c r="Z259" s="21"/>
    </row>
    <row r="260" ht="12.75" customHeight="1">
      <c r="A260" s="21"/>
      <c r="B260" s="21"/>
      <c r="C260" s="21"/>
      <c r="D260" s="21"/>
      <c r="E260" s="176"/>
      <c r="F260" s="176"/>
      <c r="G260" s="21"/>
      <c r="H260" s="21"/>
      <c r="I260" s="21"/>
      <c r="J260" s="21"/>
      <c r="K260" s="176"/>
      <c r="L260" s="176"/>
      <c r="M260" s="21"/>
      <c r="N260" s="21"/>
      <c r="O260" s="21"/>
      <c r="P260" s="21"/>
      <c r="Q260" s="21"/>
      <c r="R260" s="21"/>
      <c r="S260" s="21"/>
      <c r="T260" s="21"/>
      <c r="U260" s="21"/>
      <c r="V260" s="21"/>
      <c r="W260" s="21"/>
      <c r="X260" s="21"/>
      <c r="Y260" s="21"/>
      <c r="Z260" s="21"/>
    </row>
    <row r="261" ht="12.75" customHeight="1">
      <c r="A261" s="21"/>
      <c r="B261" s="21"/>
      <c r="C261" s="21"/>
      <c r="D261" s="21"/>
      <c r="E261" s="176"/>
      <c r="F261" s="176"/>
      <c r="G261" s="21"/>
      <c r="H261" s="21"/>
      <c r="I261" s="21"/>
      <c r="J261" s="21"/>
      <c r="K261" s="176"/>
      <c r="L261" s="176"/>
      <c r="M261" s="21"/>
      <c r="N261" s="21"/>
      <c r="O261" s="21"/>
      <c r="P261" s="21"/>
      <c r="Q261" s="21"/>
      <c r="R261" s="21"/>
      <c r="S261" s="21"/>
      <c r="T261" s="21"/>
      <c r="U261" s="21"/>
      <c r="V261" s="21"/>
      <c r="W261" s="21"/>
      <c r="X261" s="21"/>
      <c r="Y261" s="21"/>
      <c r="Z261" s="21"/>
    </row>
    <row r="262" ht="12.75" customHeight="1">
      <c r="A262" s="21"/>
      <c r="B262" s="21"/>
      <c r="C262" s="21"/>
      <c r="D262" s="21"/>
      <c r="E262" s="176"/>
      <c r="F262" s="176"/>
      <c r="G262" s="21"/>
      <c r="H262" s="21"/>
      <c r="I262" s="21"/>
      <c r="J262" s="21"/>
      <c r="K262" s="176"/>
      <c r="L262" s="176"/>
      <c r="M262" s="21"/>
      <c r="N262" s="21"/>
      <c r="O262" s="21"/>
      <c r="P262" s="21"/>
      <c r="Q262" s="21"/>
      <c r="R262" s="21"/>
      <c r="S262" s="21"/>
      <c r="T262" s="21"/>
      <c r="U262" s="21"/>
      <c r="V262" s="21"/>
      <c r="W262" s="21"/>
      <c r="X262" s="21"/>
      <c r="Y262" s="21"/>
      <c r="Z262" s="21"/>
    </row>
    <row r="263" ht="12.75" customHeight="1">
      <c r="A263" s="21"/>
      <c r="B263" s="21"/>
      <c r="C263" s="21"/>
      <c r="D263" s="21"/>
      <c r="E263" s="176"/>
      <c r="F263" s="176"/>
      <c r="G263" s="21"/>
      <c r="H263" s="21"/>
      <c r="I263" s="21"/>
      <c r="J263" s="21"/>
      <c r="K263" s="176"/>
      <c r="L263" s="176"/>
      <c r="M263" s="21"/>
      <c r="N263" s="21"/>
      <c r="O263" s="21"/>
      <c r="P263" s="21"/>
      <c r="Q263" s="21"/>
      <c r="R263" s="21"/>
      <c r="S263" s="21"/>
      <c r="T263" s="21"/>
      <c r="U263" s="21"/>
      <c r="V263" s="21"/>
      <c r="W263" s="21"/>
      <c r="X263" s="21"/>
      <c r="Y263" s="21"/>
      <c r="Z263" s="21"/>
    </row>
    <row r="264" ht="12.75" customHeight="1">
      <c r="A264" s="21"/>
      <c r="B264" s="21"/>
      <c r="C264" s="21"/>
      <c r="D264" s="21"/>
      <c r="E264" s="176"/>
      <c r="F264" s="176"/>
      <c r="G264" s="21"/>
      <c r="H264" s="21"/>
      <c r="I264" s="21"/>
      <c r="J264" s="21"/>
      <c r="K264" s="176"/>
      <c r="L264" s="176"/>
      <c r="M264" s="21"/>
      <c r="N264" s="21"/>
      <c r="O264" s="21"/>
      <c r="P264" s="21"/>
      <c r="Q264" s="21"/>
      <c r="R264" s="21"/>
      <c r="S264" s="21"/>
      <c r="T264" s="21"/>
      <c r="U264" s="21"/>
      <c r="V264" s="21"/>
      <c r="W264" s="21"/>
      <c r="X264" s="21"/>
      <c r="Y264" s="21"/>
      <c r="Z264" s="21"/>
    </row>
    <row r="265" ht="12.75" customHeight="1">
      <c r="A265" s="21"/>
      <c r="B265" s="21"/>
      <c r="C265" s="21"/>
      <c r="D265" s="21"/>
      <c r="E265" s="176"/>
      <c r="F265" s="176"/>
      <c r="G265" s="21"/>
      <c r="H265" s="21"/>
      <c r="I265" s="21"/>
      <c r="J265" s="21"/>
      <c r="K265" s="176"/>
      <c r="L265" s="176"/>
      <c r="M265" s="21"/>
      <c r="N265" s="21"/>
      <c r="O265" s="21"/>
      <c r="P265" s="21"/>
      <c r="Q265" s="21"/>
      <c r="R265" s="21"/>
      <c r="S265" s="21"/>
      <c r="T265" s="21"/>
      <c r="U265" s="21"/>
      <c r="V265" s="21"/>
      <c r="W265" s="21"/>
      <c r="X265" s="21"/>
      <c r="Y265" s="21"/>
      <c r="Z265" s="21"/>
    </row>
    <row r="266" ht="12.75" customHeight="1">
      <c r="A266" s="21"/>
      <c r="B266" s="21"/>
      <c r="C266" s="21"/>
      <c r="D266" s="21"/>
      <c r="E266" s="176"/>
      <c r="F266" s="176"/>
      <c r="G266" s="21"/>
      <c r="H266" s="21"/>
      <c r="I266" s="21"/>
      <c r="J266" s="21"/>
      <c r="K266" s="176"/>
      <c r="L266" s="176"/>
      <c r="M266" s="21"/>
      <c r="N266" s="21"/>
      <c r="O266" s="21"/>
      <c r="P266" s="21"/>
      <c r="Q266" s="21"/>
      <c r="R266" s="21"/>
      <c r="S266" s="21"/>
      <c r="T266" s="21"/>
      <c r="U266" s="21"/>
      <c r="V266" s="21"/>
      <c r="W266" s="21"/>
      <c r="X266" s="21"/>
      <c r="Y266" s="21"/>
      <c r="Z266" s="21"/>
    </row>
    <row r="267" ht="12.75" customHeight="1">
      <c r="A267" s="21"/>
      <c r="B267" s="21"/>
      <c r="C267" s="21"/>
      <c r="D267" s="21"/>
      <c r="E267" s="176"/>
      <c r="F267" s="176"/>
      <c r="G267" s="21"/>
      <c r="H267" s="21"/>
      <c r="I267" s="21"/>
      <c r="J267" s="21"/>
      <c r="K267" s="176"/>
      <c r="L267" s="176"/>
      <c r="M267" s="21"/>
      <c r="N267" s="21"/>
      <c r="O267" s="21"/>
      <c r="P267" s="21"/>
      <c r="Q267" s="21"/>
      <c r="R267" s="21"/>
      <c r="S267" s="21"/>
      <c r="T267" s="21"/>
      <c r="U267" s="21"/>
      <c r="V267" s="21"/>
      <c r="W267" s="21"/>
      <c r="X267" s="21"/>
      <c r="Y267" s="21"/>
      <c r="Z267" s="21"/>
    </row>
    <row r="268" ht="12.75" customHeight="1">
      <c r="A268" s="21"/>
      <c r="B268" s="21"/>
      <c r="C268" s="21"/>
      <c r="D268" s="21"/>
      <c r="E268" s="176"/>
      <c r="F268" s="176"/>
      <c r="G268" s="21"/>
      <c r="H268" s="21"/>
      <c r="I268" s="21"/>
      <c r="J268" s="21"/>
      <c r="K268" s="176"/>
      <c r="L268" s="176"/>
      <c r="M268" s="21"/>
      <c r="N268" s="21"/>
      <c r="O268" s="21"/>
      <c r="P268" s="21"/>
      <c r="Q268" s="21"/>
      <c r="R268" s="21"/>
      <c r="S268" s="21"/>
      <c r="T268" s="21"/>
      <c r="U268" s="21"/>
      <c r="V268" s="21"/>
      <c r="W268" s="21"/>
      <c r="X268" s="21"/>
      <c r="Y268" s="21"/>
      <c r="Z268" s="21"/>
    </row>
    <row r="269" ht="12.75" customHeight="1">
      <c r="A269" s="21"/>
      <c r="B269" s="21"/>
      <c r="C269" s="21"/>
      <c r="D269" s="21"/>
      <c r="E269" s="176"/>
      <c r="F269" s="176"/>
      <c r="G269" s="21"/>
      <c r="H269" s="21"/>
      <c r="I269" s="21"/>
      <c r="J269" s="21"/>
      <c r="K269" s="176"/>
      <c r="L269" s="176"/>
      <c r="M269" s="21"/>
      <c r="N269" s="21"/>
      <c r="O269" s="21"/>
      <c r="P269" s="21"/>
      <c r="Q269" s="21"/>
      <c r="R269" s="21"/>
      <c r="S269" s="21"/>
      <c r="T269" s="21"/>
      <c r="U269" s="21"/>
      <c r="V269" s="21"/>
      <c r="W269" s="21"/>
      <c r="X269" s="21"/>
      <c r="Y269" s="21"/>
      <c r="Z269" s="21"/>
    </row>
    <row r="270" ht="12.75" customHeight="1">
      <c r="A270" s="21"/>
      <c r="B270" s="21"/>
      <c r="C270" s="21"/>
      <c r="D270" s="21"/>
      <c r="E270" s="176"/>
      <c r="F270" s="176"/>
      <c r="G270" s="21"/>
      <c r="H270" s="21"/>
      <c r="I270" s="21"/>
      <c r="J270" s="21"/>
      <c r="K270" s="176"/>
      <c r="L270" s="176"/>
      <c r="M270" s="21"/>
      <c r="N270" s="21"/>
      <c r="O270" s="21"/>
      <c r="P270" s="21"/>
      <c r="Q270" s="21"/>
      <c r="R270" s="21"/>
      <c r="S270" s="21"/>
      <c r="T270" s="21"/>
      <c r="U270" s="21"/>
      <c r="V270" s="21"/>
      <c r="W270" s="21"/>
      <c r="X270" s="21"/>
      <c r="Y270" s="21"/>
      <c r="Z270" s="21"/>
    </row>
    <row r="271" ht="12.75" customHeight="1">
      <c r="A271" s="21"/>
      <c r="B271" s="21"/>
      <c r="C271" s="21"/>
      <c r="D271" s="21"/>
      <c r="E271" s="176"/>
      <c r="F271" s="176"/>
      <c r="G271" s="21"/>
      <c r="H271" s="21"/>
      <c r="I271" s="21"/>
      <c r="J271" s="21"/>
      <c r="K271" s="176"/>
      <c r="L271" s="176"/>
      <c r="M271" s="21"/>
      <c r="N271" s="21"/>
      <c r="O271" s="21"/>
      <c r="P271" s="21"/>
      <c r="Q271" s="21"/>
      <c r="R271" s="21"/>
      <c r="S271" s="21"/>
      <c r="T271" s="21"/>
      <c r="U271" s="21"/>
      <c r="V271" s="21"/>
      <c r="W271" s="21"/>
      <c r="X271" s="21"/>
      <c r="Y271" s="21"/>
      <c r="Z271" s="21"/>
    </row>
    <row r="272" ht="12.75" customHeight="1">
      <c r="A272" s="21"/>
      <c r="B272" s="21"/>
      <c r="C272" s="21"/>
      <c r="D272" s="21"/>
      <c r="E272" s="176"/>
      <c r="F272" s="176"/>
      <c r="G272" s="21"/>
      <c r="H272" s="21"/>
      <c r="I272" s="21"/>
      <c r="J272" s="21"/>
      <c r="K272" s="176"/>
      <c r="L272" s="176"/>
      <c r="M272" s="21"/>
      <c r="N272" s="21"/>
      <c r="O272" s="21"/>
      <c r="P272" s="21"/>
      <c r="Q272" s="21"/>
      <c r="R272" s="21"/>
      <c r="S272" s="21"/>
      <c r="T272" s="21"/>
      <c r="U272" s="21"/>
      <c r="V272" s="21"/>
      <c r="W272" s="21"/>
      <c r="X272" s="21"/>
      <c r="Y272" s="21"/>
      <c r="Z272" s="21"/>
    </row>
    <row r="273" ht="12.75" customHeight="1">
      <c r="A273" s="21"/>
      <c r="B273" s="21"/>
      <c r="C273" s="21"/>
      <c r="D273" s="21"/>
      <c r="E273" s="176"/>
      <c r="F273" s="176"/>
      <c r="G273" s="21"/>
      <c r="H273" s="21"/>
      <c r="I273" s="21"/>
      <c r="J273" s="21"/>
      <c r="K273" s="176"/>
      <c r="L273" s="176"/>
      <c r="M273" s="21"/>
      <c r="N273" s="21"/>
      <c r="O273" s="21"/>
      <c r="P273" s="21"/>
      <c r="Q273" s="21"/>
      <c r="R273" s="21"/>
      <c r="S273" s="21"/>
      <c r="T273" s="21"/>
      <c r="U273" s="21"/>
      <c r="V273" s="21"/>
      <c r="W273" s="21"/>
      <c r="X273" s="21"/>
      <c r="Y273" s="21"/>
      <c r="Z273" s="21"/>
    </row>
    <row r="274" ht="12.75" customHeight="1">
      <c r="A274" s="21"/>
      <c r="B274" s="21"/>
      <c r="C274" s="21"/>
      <c r="D274" s="21"/>
      <c r="E274" s="176"/>
      <c r="F274" s="176"/>
      <c r="G274" s="21"/>
      <c r="H274" s="21"/>
      <c r="I274" s="21"/>
      <c r="J274" s="21"/>
      <c r="K274" s="176"/>
      <c r="L274" s="176"/>
      <c r="M274" s="21"/>
      <c r="N274" s="21"/>
      <c r="O274" s="21"/>
      <c r="P274" s="21"/>
      <c r="Q274" s="21"/>
      <c r="R274" s="21"/>
      <c r="S274" s="21"/>
      <c r="T274" s="21"/>
      <c r="U274" s="21"/>
      <c r="V274" s="21"/>
      <c r="W274" s="21"/>
      <c r="X274" s="21"/>
      <c r="Y274" s="21"/>
      <c r="Z274" s="21"/>
    </row>
    <row r="275" ht="12.75" customHeight="1">
      <c r="A275" s="21"/>
      <c r="B275" s="21"/>
      <c r="C275" s="21"/>
      <c r="D275" s="21"/>
      <c r="E275" s="176"/>
      <c r="F275" s="176"/>
      <c r="G275" s="21"/>
      <c r="H275" s="21"/>
      <c r="I275" s="21"/>
      <c r="J275" s="21"/>
      <c r="K275" s="176"/>
      <c r="L275" s="176"/>
      <c r="M275" s="21"/>
      <c r="N275" s="21"/>
      <c r="O275" s="21"/>
      <c r="P275" s="21"/>
      <c r="Q275" s="21"/>
      <c r="R275" s="21"/>
      <c r="S275" s="21"/>
      <c r="T275" s="21"/>
      <c r="U275" s="21"/>
      <c r="V275" s="21"/>
      <c r="W275" s="21"/>
      <c r="X275" s="21"/>
      <c r="Y275" s="21"/>
      <c r="Z275" s="21"/>
    </row>
    <row r="276" ht="12.75" customHeight="1">
      <c r="A276" s="21"/>
      <c r="B276" s="21"/>
      <c r="C276" s="21"/>
      <c r="D276" s="21"/>
      <c r="E276" s="176"/>
      <c r="F276" s="176"/>
      <c r="G276" s="21"/>
      <c r="H276" s="21"/>
      <c r="I276" s="21"/>
      <c r="J276" s="21"/>
      <c r="K276" s="176"/>
      <c r="L276" s="176"/>
      <c r="M276" s="21"/>
      <c r="N276" s="21"/>
      <c r="O276" s="21"/>
      <c r="P276" s="21"/>
      <c r="Q276" s="21"/>
      <c r="R276" s="21"/>
      <c r="S276" s="21"/>
      <c r="T276" s="21"/>
      <c r="U276" s="21"/>
      <c r="V276" s="21"/>
      <c r="W276" s="21"/>
      <c r="X276" s="21"/>
      <c r="Y276" s="21"/>
      <c r="Z276" s="21"/>
    </row>
    <row r="277" ht="12.75" customHeight="1">
      <c r="A277" s="21"/>
      <c r="B277" s="21"/>
      <c r="C277" s="21"/>
      <c r="D277" s="21"/>
      <c r="E277" s="176"/>
      <c r="F277" s="176"/>
      <c r="G277" s="21"/>
      <c r="H277" s="21"/>
      <c r="I277" s="21"/>
      <c r="J277" s="21"/>
      <c r="K277" s="176"/>
      <c r="L277" s="176"/>
      <c r="M277" s="21"/>
      <c r="N277" s="21"/>
      <c r="O277" s="21"/>
      <c r="P277" s="21"/>
      <c r="Q277" s="21"/>
      <c r="R277" s="21"/>
      <c r="S277" s="21"/>
      <c r="T277" s="21"/>
      <c r="U277" s="21"/>
      <c r="V277" s="21"/>
      <c r="W277" s="21"/>
      <c r="X277" s="21"/>
      <c r="Y277" s="21"/>
      <c r="Z277" s="21"/>
    </row>
    <row r="278" ht="12.75" customHeight="1">
      <c r="A278" s="21"/>
      <c r="B278" s="21"/>
      <c r="C278" s="21"/>
      <c r="D278" s="21"/>
      <c r="E278" s="176"/>
      <c r="F278" s="176"/>
      <c r="G278" s="21"/>
      <c r="H278" s="21"/>
      <c r="I278" s="21"/>
      <c r="J278" s="21"/>
      <c r="K278" s="176"/>
      <c r="L278" s="176"/>
      <c r="M278" s="21"/>
      <c r="N278" s="21"/>
      <c r="O278" s="21"/>
      <c r="P278" s="21"/>
      <c r="Q278" s="21"/>
      <c r="R278" s="21"/>
      <c r="S278" s="21"/>
      <c r="T278" s="21"/>
      <c r="U278" s="21"/>
      <c r="V278" s="21"/>
      <c r="W278" s="21"/>
      <c r="X278" s="21"/>
      <c r="Y278" s="21"/>
      <c r="Z278" s="21"/>
    </row>
    <row r="279" ht="12.75" customHeight="1">
      <c r="A279" s="21"/>
      <c r="B279" s="21"/>
      <c r="C279" s="21"/>
      <c r="D279" s="21"/>
      <c r="E279" s="176"/>
      <c r="F279" s="176"/>
      <c r="G279" s="21"/>
      <c r="H279" s="21"/>
      <c r="I279" s="21"/>
      <c r="J279" s="21"/>
      <c r="K279" s="176"/>
      <c r="L279" s="176"/>
      <c r="M279" s="21"/>
      <c r="N279" s="21"/>
      <c r="O279" s="21"/>
      <c r="P279" s="21"/>
      <c r="Q279" s="21"/>
      <c r="R279" s="21"/>
      <c r="S279" s="21"/>
      <c r="T279" s="21"/>
      <c r="U279" s="21"/>
      <c r="V279" s="21"/>
      <c r="W279" s="21"/>
      <c r="X279" s="21"/>
      <c r="Y279" s="21"/>
      <c r="Z279" s="21"/>
    </row>
    <row r="280" ht="12.75" customHeight="1">
      <c r="A280" s="21"/>
      <c r="B280" s="21"/>
      <c r="C280" s="21"/>
      <c r="D280" s="21"/>
      <c r="E280" s="176"/>
      <c r="F280" s="176"/>
      <c r="G280" s="21"/>
      <c r="H280" s="21"/>
      <c r="I280" s="21"/>
      <c r="J280" s="21"/>
      <c r="K280" s="176"/>
      <c r="L280" s="176"/>
      <c r="M280" s="21"/>
      <c r="N280" s="21"/>
      <c r="O280" s="21"/>
      <c r="P280" s="21"/>
      <c r="Q280" s="21"/>
      <c r="R280" s="21"/>
      <c r="S280" s="21"/>
      <c r="T280" s="21"/>
      <c r="U280" s="21"/>
      <c r="V280" s="21"/>
      <c r="W280" s="21"/>
      <c r="X280" s="21"/>
      <c r="Y280" s="21"/>
      <c r="Z280" s="21"/>
    </row>
    <row r="281" ht="12.75" customHeight="1">
      <c r="A281" s="21"/>
      <c r="B281" s="21"/>
      <c r="C281" s="21"/>
      <c r="D281" s="21"/>
      <c r="E281" s="176"/>
      <c r="F281" s="176"/>
      <c r="G281" s="21"/>
      <c r="H281" s="21"/>
      <c r="I281" s="21"/>
      <c r="J281" s="21"/>
      <c r="K281" s="176"/>
      <c r="L281" s="176"/>
      <c r="M281" s="21"/>
      <c r="N281" s="21"/>
      <c r="O281" s="21"/>
      <c r="P281" s="21"/>
      <c r="Q281" s="21"/>
      <c r="R281" s="21"/>
      <c r="S281" s="21"/>
      <c r="T281" s="21"/>
      <c r="U281" s="21"/>
      <c r="V281" s="21"/>
      <c r="W281" s="21"/>
      <c r="X281" s="21"/>
      <c r="Y281" s="21"/>
      <c r="Z281" s="21"/>
    </row>
    <row r="282" ht="12.75" customHeight="1">
      <c r="A282" s="21"/>
      <c r="B282" s="21"/>
      <c r="C282" s="21"/>
      <c r="D282" s="21"/>
      <c r="E282" s="176"/>
      <c r="F282" s="176"/>
      <c r="G282" s="21"/>
      <c r="H282" s="21"/>
      <c r="I282" s="21"/>
      <c r="J282" s="21"/>
      <c r="K282" s="176"/>
      <c r="L282" s="176"/>
      <c r="M282" s="21"/>
      <c r="N282" s="21"/>
      <c r="O282" s="21"/>
      <c r="P282" s="21"/>
      <c r="Q282" s="21"/>
      <c r="R282" s="21"/>
      <c r="S282" s="21"/>
      <c r="T282" s="21"/>
      <c r="U282" s="21"/>
      <c r="V282" s="21"/>
      <c r="W282" s="21"/>
      <c r="X282" s="21"/>
      <c r="Y282" s="21"/>
      <c r="Z282" s="21"/>
    </row>
    <row r="283" ht="12.75" customHeight="1">
      <c r="A283" s="21"/>
      <c r="B283" s="21"/>
      <c r="C283" s="21"/>
      <c r="D283" s="21"/>
      <c r="E283" s="176"/>
      <c r="F283" s="176"/>
      <c r="G283" s="21"/>
      <c r="H283" s="21"/>
      <c r="I283" s="21"/>
      <c r="J283" s="21"/>
      <c r="K283" s="176"/>
      <c r="L283" s="176"/>
      <c r="M283" s="21"/>
      <c r="N283" s="21"/>
      <c r="O283" s="21"/>
      <c r="P283" s="21"/>
      <c r="Q283" s="21"/>
      <c r="R283" s="21"/>
      <c r="S283" s="21"/>
      <c r="T283" s="21"/>
      <c r="U283" s="21"/>
      <c r="V283" s="21"/>
      <c r="W283" s="21"/>
      <c r="X283" s="21"/>
      <c r="Y283" s="21"/>
      <c r="Z283" s="21"/>
    </row>
    <row r="284" ht="12.75" customHeight="1">
      <c r="A284" s="21"/>
      <c r="B284" s="21"/>
      <c r="C284" s="21"/>
      <c r="D284" s="21"/>
      <c r="E284" s="176"/>
      <c r="F284" s="176"/>
      <c r="G284" s="21"/>
      <c r="H284" s="21"/>
      <c r="I284" s="21"/>
      <c r="J284" s="21"/>
      <c r="K284" s="176"/>
      <c r="L284" s="176"/>
      <c r="M284" s="21"/>
      <c r="N284" s="21"/>
      <c r="O284" s="21"/>
      <c r="P284" s="21"/>
      <c r="Q284" s="21"/>
      <c r="R284" s="21"/>
      <c r="S284" s="21"/>
      <c r="T284" s="21"/>
      <c r="U284" s="21"/>
      <c r="V284" s="21"/>
      <c r="W284" s="21"/>
      <c r="X284" s="21"/>
      <c r="Y284" s="21"/>
      <c r="Z284" s="21"/>
    </row>
    <row r="285" ht="12.75" customHeight="1">
      <c r="A285" s="21"/>
      <c r="B285" s="21"/>
      <c r="C285" s="21"/>
      <c r="D285" s="21"/>
      <c r="E285" s="176"/>
      <c r="F285" s="176"/>
      <c r="G285" s="21"/>
      <c r="H285" s="21"/>
      <c r="I285" s="21"/>
      <c r="J285" s="21"/>
      <c r="K285" s="176"/>
      <c r="L285" s="176"/>
      <c r="M285" s="21"/>
      <c r="N285" s="21"/>
      <c r="O285" s="21"/>
      <c r="P285" s="21"/>
      <c r="Q285" s="21"/>
      <c r="R285" s="21"/>
      <c r="S285" s="21"/>
      <c r="T285" s="21"/>
      <c r="U285" s="21"/>
      <c r="V285" s="21"/>
      <c r="W285" s="21"/>
      <c r="X285" s="21"/>
      <c r="Y285" s="21"/>
      <c r="Z285" s="21"/>
    </row>
    <row r="286" ht="12.75" customHeight="1">
      <c r="A286" s="21"/>
      <c r="B286" s="21"/>
      <c r="C286" s="21"/>
      <c r="D286" s="21"/>
      <c r="E286" s="176"/>
      <c r="F286" s="176"/>
      <c r="G286" s="21"/>
      <c r="H286" s="21"/>
      <c r="I286" s="21"/>
      <c r="J286" s="21"/>
      <c r="K286" s="176"/>
      <c r="L286" s="176"/>
      <c r="M286" s="21"/>
      <c r="N286" s="21"/>
      <c r="O286" s="21"/>
      <c r="P286" s="21"/>
      <c r="Q286" s="21"/>
      <c r="R286" s="21"/>
      <c r="S286" s="21"/>
      <c r="T286" s="21"/>
      <c r="U286" s="21"/>
      <c r="V286" s="21"/>
      <c r="W286" s="21"/>
      <c r="X286" s="21"/>
      <c r="Y286" s="21"/>
      <c r="Z286" s="21"/>
    </row>
    <row r="287" ht="12.75" customHeight="1">
      <c r="A287" s="21"/>
      <c r="B287" s="21"/>
      <c r="C287" s="21"/>
      <c r="D287" s="21"/>
      <c r="E287" s="176"/>
      <c r="F287" s="176"/>
      <c r="G287" s="21"/>
      <c r="H287" s="21"/>
      <c r="I287" s="21"/>
      <c r="J287" s="21"/>
      <c r="K287" s="176"/>
      <c r="L287" s="176"/>
      <c r="M287" s="21"/>
      <c r="N287" s="21"/>
      <c r="O287" s="21"/>
      <c r="P287" s="21"/>
      <c r="Q287" s="21"/>
      <c r="R287" s="21"/>
      <c r="S287" s="21"/>
      <c r="T287" s="21"/>
      <c r="U287" s="21"/>
      <c r="V287" s="21"/>
      <c r="W287" s="21"/>
      <c r="X287" s="21"/>
      <c r="Y287" s="21"/>
      <c r="Z287" s="21"/>
    </row>
    <row r="288" ht="12.75" customHeight="1">
      <c r="A288" s="21"/>
      <c r="B288" s="21"/>
      <c r="C288" s="21"/>
      <c r="D288" s="21"/>
      <c r="E288" s="176"/>
      <c r="F288" s="176"/>
      <c r="G288" s="21"/>
      <c r="H288" s="21"/>
      <c r="I288" s="21"/>
      <c r="J288" s="21"/>
      <c r="K288" s="176"/>
      <c r="L288" s="176"/>
      <c r="M288" s="21"/>
      <c r="N288" s="21"/>
      <c r="O288" s="21"/>
      <c r="P288" s="21"/>
      <c r="Q288" s="21"/>
      <c r="R288" s="21"/>
      <c r="S288" s="21"/>
      <c r="T288" s="21"/>
      <c r="U288" s="21"/>
      <c r="V288" s="21"/>
      <c r="W288" s="21"/>
      <c r="X288" s="21"/>
      <c r="Y288" s="21"/>
      <c r="Z288" s="21"/>
    </row>
    <row r="289" ht="12.75" customHeight="1">
      <c r="A289" s="21"/>
      <c r="B289" s="21"/>
      <c r="C289" s="21"/>
      <c r="D289" s="21"/>
      <c r="E289" s="176"/>
      <c r="F289" s="176"/>
      <c r="G289" s="21"/>
      <c r="H289" s="21"/>
      <c r="I289" s="21"/>
      <c r="J289" s="21"/>
      <c r="K289" s="176"/>
      <c r="L289" s="176"/>
      <c r="M289" s="21"/>
      <c r="N289" s="21"/>
      <c r="O289" s="21"/>
      <c r="P289" s="21"/>
      <c r="Q289" s="21"/>
      <c r="R289" s="21"/>
      <c r="S289" s="21"/>
      <c r="T289" s="21"/>
      <c r="U289" s="21"/>
      <c r="V289" s="21"/>
      <c r="W289" s="21"/>
      <c r="X289" s="21"/>
      <c r="Y289" s="21"/>
      <c r="Z289" s="21"/>
    </row>
    <row r="290" ht="12.75" customHeight="1">
      <c r="A290" s="21"/>
      <c r="B290" s="21"/>
      <c r="C290" s="21"/>
      <c r="D290" s="21"/>
      <c r="E290" s="176"/>
      <c r="F290" s="176"/>
      <c r="G290" s="21"/>
      <c r="H290" s="21"/>
      <c r="I290" s="21"/>
      <c r="J290" s="21"/>
      <c r="K290" s="176"/>
      <c r="L290" s="176"/>
      <c r="M290" s="21"/>
      <c r="N290" s="21"/>
      <c r="O290" s="21"/>
      <c r="P290" s="21"/>
      <c r="Q290" s="21"/>
      <c r="R290" s="21"/>
      <c r="S290" s="21"/>
      <c r="T290" s="21"/>
      <c r="U290" s="21"/>
      <c r="V290" s="21"/>
      <c r="W290" s="21"/>
      <c r="X290" s="21"/>
      <c r="Y290" s="21"/>
      <c r="Z290" s="21"/>
    </row>
    <row r="291" ht="12.75" customHeight="1">
      <c r="A291" s="21"/>
      <c r="B291" s="21"/>
      <c r="C291" s="21"/>
      <c r="D291" s="21"/>
      <c r="E291" s="176"/>
      <c r="F291" s="176"/>
      <c r="G291" s="21"/>
      <c r="H291" s="21"/>
      <c r="I291" s="21"/>
      <c r="J291" s="21"/>
      <c r="K291" s="176"/>
      <c r="L291" s="176"/>
      <c r="M291" s="21"/>
      <c r="N291" s="21"/>
      <c r="O291" s="21"/>
      <c r="P291" s="21"/>
      <c r="Q291" s="21"/>
      <c r="R291" s="21"/>
      <c r="S291" s="21"/>
      <c r="T291" s="21"/>
      <c r="U291" s="21"/>
      <c r="V291" s="21"/>
      <c r="W291" s="21"/>
      <c r="X291" s="21"/>
      <c r="Y291" s="21"/>
      <c r="Z291" s="21"/>
    </row>
    <row r="292" ht="15.75" customHeight="1">
      <c r="A292" s="21"/>
      <c r="B292" s="21"/>
      <c r="C292" s="21"/>
      <c r="D292" s="21"/>
      <c r="E292" s="176"/>
      <c r="F292" s="176"/>
      <c r="G292" s="21"/>
      <c r="H292" s="21"/>
      <c r="I292" s="21"/>
      <c r="J292" s="21"/>
      <c r="K292" s="21"/>
      <c r="L292" s="21"/>
      <c r="M292" s="21"/>
      <c r="N292" s="21"/>
      <c r="O292" s="21"/>
      <c r="P292" s="21"/>
      <c r="Q292" s="21"/>
      <c r="R292" s="21"/>
      <c r="S292" s="21"/>
      <c r="T292" s="21"/>
      <c r="U292" s="21"/>
      <c r="V292" s="21"/>
      <c r="W292" s="21"/>
      <c r="X292" s="21"/>
      <c r="Y292" s="21"/>
      <c r="Z292" s="21"/>
    </row>
    <row r="293" ht="15.75" customHeight="1">
      <c r="A293" s="21"/>
      <c r="B293" s="21"/>
      <c r="C293" s="21"/>
      <c r="D293" s="21"/>
      <c r="E293" s="176"/>
      <c r="F293" s="176"/>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
    <mergeCell ref="G60:G65"/>
  </mergeCells>
  <printOptions/>
  <pageMargins bottom="0.75" footer="0.0" header="0.0" left="0.7" right="0.7" top="0.75"/>
  <pageSetup orientation="portrait"/>
  <drawing r:id="rId1"/>
</worksheet>
</file>