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C:\Users\ADM_ANARVAEZ\Desktop\NOTAS\GESTANTES\"/>
    </mc:Choice>
  </mc:AlternateContent>
  <xr:revisionPtr revIDLastSave="0" documentId="13_ncr:1_{74ADCBA5-F62A-42EC-B549-D09E93597500}" xr6:coauthVersionLast="47" xr6:coauthVersionMax="47" xr10:uidLastSave="{00000000-0000-0000-0000-000000000000}"/>
  <bookViews>
    <workbookView xWindow="28680" yWindow="-120" windowWidth="38640" windowHeight="21120" tabRatio="740" xr2:uid="{00000000-000D-0000-FFFF-FFFF00000000}"/>
  </bookViews>
  <sheets>
    <sheet name="CPN 2022" sheetId="5" r:id="rId1"/>
    <sheet name="INSTRUCTIVO " sheetId="32" r:id="rId2"/>
    <sheet name="INDICADORES" sheetId="30" r:id="rId3"/>
  </sheets>
  <externalReferences>
    <externalReference r:id="rId4"/>
  </externalReferences>
  <definedNames>
    <definedName name="_06_05_2011" localSheetId="1">'[1]CPN 2022'!#REF!</definedName>
    <definedName name="_06_05_2011">'CPN 2022'!#REF!</definedName>
    <definedName name="_29_11_1984" localSheetId="1">'[1]CPN 2022'!#REF!</definedName>
    <definedName name="_29_11_1984">'CPN 2022'!#REF!</definedName>
    <definedName name="_xlnm._FilterDatabase" localSheetId="0" hidden="1">'CPN 2022'!#REF!</definedName>
    <definedName name="AIC" localSheetId="1">'[1]CPN 2022'!#REF!</definedName>
    <definedName name="AIC">'CPN 2022'!#REF!</definedName>
    <definedName name="AIDA" localSheetId="1">'[1]CPN 2022'!#REF!</definedName>
    <definedName name="AIDA">'CPN 2022'!#REF!</definedName>
    <definedName name="CC" localSheetId="1">'[1]CPN 2022'!#REF!</definedName>
    <definedName name="CC">'CPN 2022'!#REF!</definedName>
    <definedName name="CCC" localSheetId="1">'[1]CPN 2022'!#REF!</definedName>
    <definedName name="CCC">'CPN 2022'!#REF!</definedName>
    <definedName name="CHOCUE" localSheetId="1">'[1]CPN 2022'!#REF!</definedName>
    <definedName name="CHOCUE">'CPN 2022'!#REF!</definedName>
    <definedName name="EL_HOGAR" localSheetId="1">'[1]CPN 2022'!#REF!</definedName>
    <definedName name="EL_HOGAR">'CPN 2022'!#REF!</definedName>
    <definedName name="INDIGENA" localSheetId="1">'[1]CPN 2022'!#REF!</definedName>
    <definedName name="INDIGENA">'CPN 2022'!#REF!</definedName>
    <definedName name="LA_PLAYA_MIRASOLES" localSheetId="1">'[1]CPN 2022'!#REF!</definedName>
    <definedName name="LA_PLAYA_MIRASOLES">'CPN 2022'!#REF!</definedName>
    <definedName name="LORENA" localSheetId="1">'[1]CPN 2022'!#REF!</definedName>
    <definedName name="LORENA">'CPN 2022'!#REF!</definedName>
    <definedName name="MESTIZA" localSheetId="1">'[1]CPN 2022'!#REF!</definedName>
    <definedName name="MESTIZA">'CPN 2022'!#REF!</definedName>
    <definedName name="RIVERA" localSheetId="1">'[1]CPN 2022'!#REF!</definedName>
    <definedName name="RIVERA">'CPN 2022'!#REF!</definedName>
    <definedName name="RURAL" localSheetId="1">'[1]CPN 2022'!#REF!</definedName>
    <definedName name="RURAL">'CPN 2022'!#REF!</definedName>
    <definedName name="SIN_RIESGO_POR_EDAD" localSheetId="1">'[1]CPN 2022'!#REF!</definedName>
    <definedName name="SIN_RIESGO_POR_EDAD">'CPN 2022'!#REF!</definedName>
    <definedName name="SUB" localSheetId="1">'[1]CPN 2022'!#REF!</definedName>
    <definedName name="SUB">'CPN 2022'!#REF!</definedName>
    <definedName name="UNION_L" localSheetId="1">'[1]CPN 2022'!#REF!</definedName>
    <definedName name="UNION_L">'CPN 2022'!#REF!</definedName>
    <definedName name="Z_87C82D0B_BF3B_4D48_8D40_9A69123EBFA4_.wvu.Cols" localSheetId="0" hidden="1">'CPN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definedName>
    <definedName name="Z_87C82D0B_BF3B_4D48_8D40_9A69123EBFA4_.wvu.FilterData" localSheetId="0" hidden="1">'CPN 2022'!$D$1:$G$3450</definedName>
    <definedName name="Z_87C82D0B_BF3B_4D48_8D40_9A69123EBFA4_.wvu.Rows" localSheetId="0" hidden="1">'CPN 2022'!#REF!</definedName>
  </definedNames>
  <calcPr calcId="191029"/>
  <customWorkbookViews>
    <customWorkbookView name="electrom pc - Vista personalizada" guid="{87C82D0B-BF3B-4D48-8D40-9A69123EBFA4}" mergeInterval="0" personalView="1" maximized="1" xWindow="1" yWindow="1" windowWidth="1366" windowHeight="496" tabRatio="599" activeSheetId="5"/>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5" l="1"/>
  <c r="C2" i="5"/>
  <c r="D2" i="5"/>
  <c r="E2" i="5"/>
  <c r="F2" i="5"/>
  <c r="G2" i="5"/>
  <c r="A2" i="5"/>
  <c r="XFD105" i="30"/>
  <c r="B29" i="30" l="1"/>
  <c r="B18" i="30"/>
  <c r="D29" i="30"/>
  <c r="D30" i="30"/>
  <c r="B30" i="30"/>
  <c r="B27" i="30"/>
  <c r="D27" i="30"/>
  <c r="B26" i="30"/>
  <c r="D26" i="30"/>
  <c r="D24" i="30"/>
  <c r="B24" i="30"/>
  <c r="D21" i="30"/>
  <c r="B17" i="30"/>
  <c r="C17" i="30" s="1"/>
  <c r="D18" i="30"/>
  <c r="B21" i="30"/>
  <c r="D17" i="30"/>
  <c r="B126" i="30" l="1"/>
  <c r="C29" i="30"/>
  <c r="E17" i="30"/>
  <c r="C26" i="30"/>
  <c r="E29" i="30"/>
  <c r="E26" i="30"/>
  <c r="F10" i="30" l="1"/>
  <c r="G7" i="30"/>
  <c r="M9" i="30"/>
  <c r="C7" i="30"/>
  <c r="I9" i="30"/>
  <c r="J10" i="30"/>
  <c r="E9" i="30"/>
  <c r="K7" i="30"/>
  <c r="L10" i="30"/>
  <c r="H9" i="30"/>
  <c r="M10" i="30"/>
  <c r="L7" i="30"/>
  <c r="F9" i="30"/>
  <c r="K10" i="30"/>
  <c r="K9" i="30"/>
  <c r="I10" i="30"/>
  <c r="G9" i="30"/>
  <c r="B10" i="30"/>
  <c r="L9" i="30"/>
  <c r="B9" i="30"/>
  <c r="J9" i="30"/>
  <c r="E7" i="30"/>
  <c r="D10" i="30"/>
  <c r="D9" i="30"/>
  <c r="F7" i="30"/>
  <c r="E10" i="30"/>
  <c r="D7" i="30"/>
  <c r="C10" i="30"/>
  <c r="I7" i="30"/>
  <c r="C9" i="30"/>
  <c r="H10" i="30"/>
  <c r="J7" i="30"/>
  <c r="H7" i="30"/>
  <c r="G10" i="30"/>
  <c r="M7" i="30"/>
  <c r="B14" i="30" l="1"/>
  <c r="B15" i="30"/>
  <c r="B23" i="30"/>
  <c r="C23" i="30" s="1"/>
  <c r="D14" i="30"/>
  <c r="D15" i="30"/>
  <c r="B20" i="30"/>
  <c r="C20" i="30" s="1"/>
  <c r="D23" i="30"/>
  <c r="E23" i="30" s="1"/>
  <c r="D20" i="30"/>
  <c r="E20" i="30" s="1"/>
  <c r="C14" i="30" l="1"/>
  <c r="E14" i="30"/>
  <c r="B7" i="30" l="1"/>
  <c r="B61" i="30" l="1"/>
  <c r="B115" i="30"/>
  <c r="B58" i="30"/>
  <c r="B117" i="30"/>
  <c r="D83" i="30"/>
  <c r="L121" i="30"/>
  <c r="H121" i="30"/>
  <c r="D121" i="30"/>
  <c r="M119" i="30"/>
  <c r="I119" i="30"/>
  <c r="E119" i="30"/>
  <c r="K83" i="30"/>
  <c r="G83" i="30"/>
  <c r="C83" i="30"/>
  <c r="L81" i="30"/>
  <c r="G81" i="30"/>
  <c r="J121" i="30"/>
  <c r="G119" i="30"/>
  <c r="C119" i="30"/>
  <c r="E83" i="30"/>
  <c r="I81" i="30"/>
  <c r="M121" i="30"/>
  <c r="J119" i="30"/>
  <c r="B119" i="30"/>
  <c r="H81" i="30"/>
  <c r="K121" i="30"/>
  <c r="G121" i="30"/>
  <c r="C121" i="30"/>
  <c r="L119" i="30"/>
  <c r="H119" i="30"/>
  <c r="D119" i="30"/>
  <c r="J83" i="30"/>
  <c r="F83" i="30"/>
  <c r="B83" i="30"/>
  <c r="J81" i="30"/>
  <c r="F81" i="30"/>
  <c r="F121" i="30"/>
  <c r="K119" i="30"/>
  <c r="M83" i="30"/>
  <c r="I83" i="30"/>
  <c r="B79" i="30"/>
  <c r="E81" i="30"/>
  <c r="I121" i="30"/>
  <c r="F119" i="30"/>
  <c r="L83" i="30"/>
  <c r="M81" i="30"/>
  <c r="B121" i="30"/>
  <c r="E121" i="30"/>
  <c r="H83" i="30"/>
  <c r="K81" i="30"/>
  <c r="D81" i="30"/>
  <c r="C81" i="30"/>
  <c r="B81" i="30"/>
  <c r="K79" i="30"/>
  <c r="G79" i="30"/>
  <c r="C79" i="30"/>
  <c r="J79" i="30"/>
  <c r="F79" i="30"/>
  <c r="H79" i="30"/>
  <c r="D79" i="30"/>
  <c r="M79" i="30"/>
  <c r="I79" i="30"/>
  <c r="E79" i="30"/>
  <c r="L79" i="30"/>
  <c r="J77" i="30"/>
  <c r="F77" i="30"/>
  <c r="I77" i="30"/>
  <c r="E77" i="30"/>
  <c r="G77" i="30"/>
  <c r="M77" i="30"/>
  <c r="H77" i="30"/>
  <c r="L77" i="30"/>
  <c r="K77" i="30"/>
  <c r="D77" i="30"/>
  <c r="C77" i="30"/>
  <c r="B77" i="30"/>
  <c r="B75" i="30"/>
  <c r="J75" i="30"/>
  <c r="F75" i="30"/>
  <c r="K73" i="30"/>
  <c r="G73" i="30"/>
  <c r="C73" i="30"/>
  <c r="C75" i="30"/>
  <c r="M75" i="30"/>
  <c r="I75" i="30"/>
  <c r="E75" i="30"/>
  <c r="B73" i="30"/>
  <c r="J73" i="30"/>
  <c r="F73" i="30"/>
  <c r="H73" i="30"/>
  <c r="L75" i="30"/>
  <c r="H75" i="30"/>
  <c r="D75" i="30"/>
  <c r="M73" i="30"/>
  <c r="I73" i="30"/>
  <c r="E73" i="30"/>
  <c r="L73" i="30"/>
  <c r="D73" i="30"/>
  <c r="K75" i="30"/>
  <c r="G75" i="30"/>
  <c r="B67" i="30"/>
  <c r="J71" i="30"/>
  <c r="F71" i="30"/>
  <c r="B71" i="30"/>
  <c r="M71" i="30"/>
  <c r="I71" i="30"/>
  <c r="E71" i="30"/>
  <c r="L71" i="30"/>
  <c r="H71" i="30"/>
  <c r="D71" i="30"/>
  <c r="K71" i="30"/>
  <c r="G71" i="30"/>
  <c r="C71" i="30"/>
  <c r="M112" i="30"/>
  <c r="I112" i="30"/>
  <c r="E112" i="30"/>
  <c r="D112" i="30"/>
  <c r="F112" i="30"/>
  <c r="L112" i="30"/>
  <c r="H112" i="30"/>
  <c r="J112" i="30"/>
  <c r="K112" i="30"/>
  <c r="G112" i="30"/>
  <c r="C112" i="30"/>
  <c r="B112" i="30"/>
  <c r="M113" i="30"/>
  <c r="M114" i="30" s="1"/>
  <c r="I113" i="30"/>
  <c r="I114" i="30" s="1"/>
  <c r="G113" i="30"/>
  <c r="G114" i="30" s="1"/>
  <c r="J113" i="30"/>
  <c r="J114" i="30" s="1"/>
  <c r="D113" i="30"/>
  <c r="L113" i="30"/>
  <c r="L114" i="30" s="1"/>
  <c r="H113" i="30"/>
  <c r="H114" i="30" s="1"/>
  <c r="F113" i="30"/>
  <c r="F114" i="30" s="1"/>
  <c r="K113" i="30"/>
  <c r="C113" i="30"/>
  <c r="E113" i="30"/>
  <c r="E114" i="30" s="1"/>
  <c r="B113" i="30"/>
  <c r="M110" i="30"/>
  <c r="M111" i="30" s="1"/>
  <c r="I110" i="30"/>
  <c r="I111" i="30" s="1"/>
  <c r="E110" i="30"/>
  <c r="E111" i="30" s="1"/>
  <c r="J110" i="30"/>
  <c r="J111" i="30" s="1"/>
  <c r="L110" i="30"/>
  <c r="L111" i="30" s="1"/>
  <c r="H110" i="30"/>
  <c r="H111" i="30" s="1"/>
  <c r="D110" i="30"/>
  <c r="D111" i="30" s="1"/>
  <c r="B110" i="30"/>
  <c r="K110" i="30"/>
  <c r="K111" i="30" s="1"/>
  <c r="G110" i="30"/>
  <c r="G111" i="30" s="1"/>
  <c r="C110" i="30"/>
  <c r="F110" i="30"/>
  <c r="F111" i="30" s="1"/>
  <c r="B65" i="30"/>
  <c r="L109" i="30"/>
  <c r="H109" i="30"/>
  <c r="D109" i="30"/>
  <c r="L53" i="30"/>
  <c r="L49" i="30" s="1"/>
  <c r="H53" i="30"/>
  <c r="H49" i="30" s="1"/>
  <c r="D53" i="30"/>
  <c r="M53" i="30"/>
  <c r="M49" i="30" s="1"/>
  <c r="C109" i="30"/>
  <c r="K109" i="30"/>
  <c r="G109" i="30"/>
  <c r="B109" i="30"/>
  <c r="K53" i="30"/>
  <c r="K49" i="30" s="1"/>
  <c r="G53" i="30"/>
  <c r="G49" i="30" s="1"/>
  <c r="C53" i="30"/>
  <c r="F53" i="30"/>
  <c r="F49" i="30" s="1"/>
  <c r="B53" i="30"/>
  <c r="I109" i="30"/>
  <c r="E109" i="30"/>
  <c r="I53" i="30"/>
  <c r="I49" i="30" s="1"/>
  <c r="B60" i="30"/>
  <c r="B62" i="30" s="1"/>
  <c r="J109" i="30"/>
  <c r="F109" i="30"/>
  <c r="B104" i="30"/>
  <c r="J53" i="30"/>
  <c r="J49" i="30" s="1"/>
  <c r="M109" i="30"/>
  <c r="E53" i="30"/>
  <c r="E49" i="30" s="1"/>
  <c r="M69" i="30"/>
  <c r="I69" i="30"/>
  <c r="E69" i="30"/>
  <c r="J107" i="30"/>
  <c r="F107" i="30"/>
  <c r="M106" i="30"/>
  <c r="I106" i="30"/>
  <c r="E106" i="30"/>
  <c r="B106" i="30"/>
  <c r="C126" i="30"/>
  <c r="K104" i="30"/>
  <c r="G104" i="30"/>
  <c r="C104" i="30"/>
  <c r="K107" i="30"/>
  <c r="J106" i="30"/>
  <c r="D104" i="30"/>
  <c r="L69" i="30"/>
  <c r="H69" i="30"/>
  <c r="D69" i="30"/>
  <c r="M107" i="30"/>
  <c r="I107" i="30"/>
  <c r="E107" i="30"/>
  <c r="L106" i="30"/>
  <c r="H106" i="30"/>
  <c r="D106" i="30"/>
  <c r="J104" i="30"/>
  <c r="F104" i="30"/>
  <c r="B69" i="30"/>
  <c r="C107" i="30"/>
  <c r="B107" i="30"/>
  <c r="H104" i="30"/>
  <c r="K69" i="30"/>
  <c r="G69" i="30"/>
  <c r="C69" i="30"/>
  <c r="L107" i="30"/>
  <c r="H107" i="30"/>
  <c r="D107" i="30"/>
  <c r="K106" i="30"/>
  <c r="G106" i="30"/>
  <c r="C106" i="30"/>
  <c r="M104" i="30"/>
  <c r="I104" i="30"/>
  <c r="E104" i="30"/>
  <c r="J69" i="30"/>
  <c r="F69" i="30"/>
  <c r="G107" i="30"/>
  <c r="F106" i="30"/>
  <c r="L104" i="30"/>
  <c r="J58" i="30"/>
  <c r="F58" i="30"/>
  <c r="K56" i="30"/>
  <c r="G56" i="30"/>
  <c r="C56" i="30"/>
  <c r="M58" i="30"/>
  <c r="I58" i="30"/>
  <c r="E58" i="30"/>
  <c r="B56" i="30"/>
  <c r="J56" i="30"/>
  <c r="F56" i="30"/>
  <c r="L58" i="30"/>
  <c r="H58" i="30"/>
  <c r="D58" i="30"/>
  <c r="M56" i="30"/>
  <c r="I56" i="30"/>
  <c r="E56" i="30"/>
  <c r="K58" i="30"/>
  <c r="G58" i="30"/>
  <c r="C58" i="30"/>
  <c r="L56" i="30"/>
  <c r="H56" i="30"/>
  <c r="D56" i="30"/>
  <c r="B55" i="30"/>
  <c r="M55" i="30"/>
  <c r="I55" i="30"/>
  <c r="E55" i="30"/>
  <c r="B90" i="30"/>
  <c r="L55" i="30"/>
  <c r="H55" i="30"/>
  <c r="D55" i="30"/>
  <c r="J55" i="30"/>
  <c r="G55" i="30"/>
  <c r="F55" i="30"/>
  <c r="K55" i="30"/>
  <c r="C55" i="30"/>
  <c r="L61" i="30"/>
  <c r="K61" i="30"/>
  <c r="F61" i="30"/>
  <c r="B89" i="30"/>
  <c r="H61" i="30"/>
  <c r="G61" i="30"/>
  <c r="D61" i="30"/>
  <c r="C61" i="30"/>
  <c r="M61" i="30"/>
  <c r="I61" i="30"/>
  <c r="J61" i="30"/>
  <c r="E61" i="30"/>
  <c r="K117" i="30"/>
  <c r="G117" i="30"/>
  <c r="C117" i="30"/>
  <c r="M115" i="30"/>
  <c r="I115" i="30"/>
  <c r="E115" i="30"/>
  <c r="B123" i="30"/>
  <c r="K67" i="30"/>
  <c r="G67" i="30"/>
  <c r="C67" i="30"/>
  <c r="C115" i="30"/>
  <c r="H117" i="30"/>
  <c r="F115" i="30"/>
  <c r="D67" i="30"/>
  <c r="J117" i="30"/>
  <c r="F117" i="30"/>
  <c r="L115" i="30"/>
  <c r="H115" i="30"/>
  <c r="D115" i="30"/>
  <c r="M67" i="30"/>
  <c r="J67" i="30"/>
  <c r="F67" i="30"/>
  <c r="G115" i="30"/>
  <c r="E67" i="30"/>
  <c r="D117" i="30"/>
  <c r="M117" i="30"/>
  <c r="I117" i="30"/>
  <c r="E117" i="30"/>
  <c r="B125" i="30"/>
  <c r="K115" i="30"/>
  <c r="I67" i="30"/>
  <c r="L117" i="30"/>
  <c r="J115" i="30"/>
  <c r="L67" i="30"/>
  <c r="H67" i="30"/>
  <c r="H139" i="30"/>
  <c r="C136" i="30"/>
  <c r="J136" i="30"/>
  <c r="J138" i="30" s="1"/>
  <c r="E136" i="30"/>
  <c r="E138" i="30" s="1"/>
  <c r="I139" i="30"/>
  <c r="C134" i="30"/>
  <c r="E134" i="30"/>
  <c r="L134" i="30"/>
  <c r="B139" i="30"/>
  <c r="I125" i="30"/>
  <c r="E126" i="30"/>
  <c r="D125" i="30"/>
  <c r="F126" i="30"/>
  <c r="K126" i="30"/>
  <c r="F125" i="30"/>
  <c r="E65" i="30"/>
  <c r="J132" i="30"/>
  <c r="K63" i="30"/>
  <c r="L65" i="30"/>
  <c r="I63" i="30"/>
  <c r="E60" i="30"/>
  <c r="E54" i="30" s="1"/>
  <c r="H132" i="30"/>
  <c r="G60" i="30"/>
  <c r="G54" i="30" s="1"/>
  <c r="L63" i="30"/>
  <c r="H60" i="30"/>
  <c r="H54" i="30" s="1"/>
  <c r="C63" i="30"/>
  <c r="G123" i="30"/>
  <c r="D123" i="30"/>
  <c r="B134" i="30"/>
  <c r="J134" i="30"/>
  <c r="D139" i="30"/>
  <c r="M134" i="30"/>
  <c r="J139" i="30"/>
  <c r="H134" i="30"/>
  <c r="L136" i="30"/>
  <c r="L138" i="30" s="1"/>
  <c r="D134" i="30"/>
  <c r="D136" i="30"/>
  <c r="D138" i="30" s="1"/>
  <c r="E125" i="30"/>
  <c r="D126" i="30"/>
  <c r="L126" i="30"/>
  <c r="K125" i="30"/>
  <c r="G126" i="30"/>
  <c r="J126" i="30"/>
  <c r="B63" i="30"/>
  <c r="J60" i="30"/>
  <c r="J54" i="30" s="1"/>
  <c r="F132" i="30"/>
  <c r="K60" i="30"/>
  <c r="K54" i="30" s="1"/>
  <c r="H65" i="30"/>
  <c r="E63" i="30"/>
  <c r="M132" i="30"/>
  <c r="D132" i="30"/>
  <c r="C132" i="30"/>
  <c r="H63" i="30"/>
  <c r="D60" i="30"/>
  <c r="D54" i="30" s="1"/>
  <c r="K132" i="30"/>
  <c r="M123" i="30"/>
  <c r="C123" i="30"/>
  <c r="K123" i="30"/>
  <c r="E139" i="30"/>
  <c r="K136" i="30"/>
  <c r="K138" i="30" s="1"/>
  <c r="F134" i="30"/>
  <c r="G139" i="30"/>
  <c r="I134" i="30"/>
  <c r="F139" i="30"/>
  <c r="H136" i="30"/>
  <c r="H138" i="30" s="1"/>
  <c r="K139" i="30"/>
  <c r="C139" i="30"/>
  <c r="G134" i="30"/>
  <c r="M126" i="30"/>
  <c r="L125" i="30"/>
  <c r="H126" i="30"/>
  <c r="G125" i="30"/>
  <c r="M65" i="30"/>
  <c r="J63" i="30"/>
  <c r="F60" i="30"/>
  <c r="F54" i="30" s="1"/>
  <c r="B132" i="30"/>
  <c r="C60" i="30"/>
  <c r="D65" i="30"/>
  <c r="M60" i="30"/>
  <c r="M54" i="30" s="1"/>
  <c r="I132" i="30"/>
  <c r="K65" i="30"/>
  <c r="D63" i="30"/>
  <c r="L132" i="30"/>
  <c r="I123" i="30"/>
  <c r="L123" i="30"/>
  <c r="J123" i="30"/>
  <c r="C65" i="30"/>
  <c r="L139" i="30"/>
  <c r="G136" i="30"/>
  <c r="G138" i="30" s="1"/>
  <c r="B136" i="30"/>
  <c r="I136" i="30"/>
  <c r="I138" i="30" s="1"/>
  <c r="K134" i="30"/>
  <c r="F136" i="30"/>
  <c r="F138" i="30" s="1"/>
  <c r="M136" i="30"/>
  <c r="M138" i="30" s="1"/>
  <c r="M139" i="30"/>
  <c r="M125" i="30"/>
  <c r="I126" i="30"/>
  <c r="H125" i="30"/>
  <c r="C125" i="30"/>
  <c r="J125" i="30"/>
  <c r="I65" i="30"/>
  <c r="F63" i="30"/>
  <c r="B96" i="30"/>
  <c r="J65" i="30"/>
  <c r="G132" i="30"/>
  <c r="M63" i="30"/>
  <c r="I60" i="30"/>
  <c r="I54" i="30" s="1"/>
  <c r="E132" i="30"/>
  <c r="G63" i="30"/>
  <c r="G65" i="30"/>
  <c r="L60" i="30"/>
  <c r="L54" i="30" s="1"/>
  <c r="F65" i="30"/>
  <c r="E123" i="30"/>
  <c r="H123" i="30"/>
  <c r="F123" i="30"/>
  <c r="M102" i="30"/>
  <c r="I102" i="30"/>
  <c r="E102" i="30"/>
  <c r="L102" i="30"/>
  <c r="H102" i="30"/>
  <c r="D102" i="30"/>
  <c r="K102" i="30"/>
  <c r="G102" i="30"/>
  <c r="C102" i="30"/>
  <c r="C120" i="30" s="1"/>
  <c r="J102" i="30"/>
  <c r="F102" i="30"/>
  <c r="B102" i="30"/>
  <c r="I130" i="30"/>
  <c r="E130" i="30"/>
  <c r="M130" i="30"/>
  <c r="B129" i="30"/>
  <c r="I129" i="30"/>
  <c r="I131" i="30" s="1"/>
  <c r="E129" i="30"/>
  <c r="B128" i="30"/>
  <c r="J130" i="30"/>
  <c r="F129" i="30"/>
  <c r="L130" i="30"/>
  <c r="H130" i="30"/>
  <c r="D130" i="30"/>
  <c r="L129" i="30"/>
  <c r="H129" i="30"/>
  <c r="D129" i="30"/>
  <c r="F130" i="30"/>
  <c r="J129" i="30"/>
  <c r="K130" i="30"/>
  <c r="G130" i="30"/>
  <c r="B130" i="30"/>
  <c r="K129" i="30"/>
  <c r="G129" i="30"/>
  <c r="C129" i="30"/>
  <c r="B98" i="30"/>
  <c r="C130" i="30"/>
  <c r="M129" i="30"/>
  <c r="L128" i="30"/>
  <c r="H128" i="30"/>
  <c r="D128" i="30"/>
  <c r="K128" i="30"/>
  <c r="G128" i="30"/>
  <c r="C128" i="30"/>
  <c r="F128" i="30"/>
  <c r="J128" i="30"/>
  <c r="I128" i="30"/>
  <c r="E128" i="30"/>
  <c r="M128" i="30"/>
  <c r="J94" i="30"/>
  <c r="F94" i="30"/>
  <c r="B94" i="30"/>
  <c r="E96" i="30"/>
  <c r="I96" i="30"/>
  <c r="M96" i="30"/>
  <c r="F98" i="30"/>
  <c r="J98" i="30"/>
  <c r="E100" i="30"/>
  <c r="I100" i="30"/>
  <c r="M94" i="30"/>
  <c r="I94" i="30"/>
  <c r="E94" i="30"/>
  <c r="F96" i="30"/>
  <c r="J96" i="30"/>
  <c r="C98" i="30"/>
  <c r="G98" i="30"/>
  <c r="K98" i="30"/>
  <c r="F100" i="30"/>
  <c r="J100" i="30"/>
  <c r="L94" i="30"/>
  <c r="H94" i="30"/>
  <c r="D94" i="30"/>
  <c r="C96" i="30"/>
  <c r="G96" i="30"/>
  <c r="K96" i="30"/>
  <c r="D98" i="30"/>
  <c r="H98" i="30"/>
  <c r="L98" i="30"/>
  <c r="G100" i="30"/>
  <c r="K100" i="30"/>
  <c r="K94" i="30"/>
  <c r="G94" i="30"/>
  <c r="C94" i="30"/>
  <c r="D96" i="30"/>
  <c r="H96" i="30"/>
  <c r="L96" i="30"/>
  <c r="E98" i="30"/>
  <c r="I98" i="30"/>
  <c r="M98" i="30"/>
  <c r="H100" i="30"/>
  <c r="L100" i="30"/>
  <c r="C90" i="30"/>
  <c r="G90" i="30"/>
  <c r="K90" i="30"/>
  <c r="C89" i="30"/>
  <c r="G89" i="30"/>
  <c r="K89" i="30"/>
  <c r="F90" i="30"/>
  <c r="J89" i="30"/>
  <c r="D90" i="30"/>
  <c r="H90" i="30"/>
  <c r="L90" i="30"/>
  <c r="D89" i="30"/>
  <c r="H89" i="30"/>
  <c r="L89" i="30"/>
  <c r="J90" i="30"/>
  <c r="F89" i="30"/>
  <c r="E90" i="30"/>
  <c r="I90" i="30"/>
  <c r="M90" i="30"/>
  <c r="E89" i="30"/>
  <c r="I89" i="30"/>
  <c r="M89" i="30"/>
  <c r="B108" i="30" l="1"/>
  <c r="B105" i="30"/>
  <c r="B116" i="30"/>
  <c r="B54" i="30"/>
  <c r="B64" i="30"/>
  <c r="B66" i="30"/>
  <c r="N81" i="30"/>
  <c r="H105" i="30"/>
  <c r="H120" i="30"/>
  <c r="M105" i="30"/>
  <c r="M120" i="30"/>
  <c r="D108" i="30"/>
  <c r="D122" i="30"/>
  <c r="D118" i="30"/>
  <c r="C122" i="30"/>
  <c r="C118" i="30"/>
  <c r="I108" i="30"/>
  <c r="I122" i="30"/>
  <c r="I118" i="30"/>
  <c r="K108" i="30"/>
  <c r="K122" i="30"/>
  <c r="K118" i="30"/>
  <c r="N83" i="30"/>
  <c r="G105" i="30"/>
  <c r="G120" i="30"/>
  <c r="H108" i="30"/>
  <c r="H118" i="30"/>
  <c r="H122" i="30"/>
  <c r="M108" i="30"/>
  <c r="M118" i="30"/>
  <c r="M122" i="30"/>
  <c r="F108" i="30"/>
  <c r="F118" i="30"/>
  <c r="F122" i="30"/>
  <c r="L105" i="30"/>
  <c r="L120" i="30"/>
  <c r="F105" i="30"/>
  <c r="F120" i="30"/>
  <c r="K105" i="30"/>
  <c r="K120" i="30"/>
  <c r="E105" i="30"/>
  <c r="E120" i="30"/>
  <c r="L108" i="30"/>
  <c r="L122" i="30"/>
  <c r="L118" i="30"/>
  <c r="J108" i="30"/>
  <c r="J118" i="30"/>
  <c r="J122" i="30"/>
  <c r="B120" i="30"/>
  <c r="N119" i="30"/>
  <c r="J105" i="30"/>
  <c r="J120" i="30"/>
  <c r="D105" i="30"/>
  <c r="D120" i="30"/>
  <c r="I105" i="30"/>
  <c r="I120" i="30"/>
  <c r="G108" i="30"/>
  <c r="G122" i="30"/>
  <c r="G118" i="30"/>
  <c r="E108" i="30"/>
  <c r="E122" i="30"/>
  <c r="E118" i="30"/>
  <c r="B122" i="30"/>
  <c r="N121" i="30"/>
  <c r="B118" i="30"/>
  <c r="N79" i="30"/>
  <c r="N77" i="30"/>
  <c r="N73" i="30"/>
  <c r="N75" i="30"/>
  <c r="C138" i="30"/>
  <c r="N71" i="30"/>
  <c r="N113" i="30"/>
  <c r="C111" i="30"/>
  <c r="B111" i="30"/>
  <c r="N110" i="30"/>
  <c r="N112" i="30"/>
  <c r="C105" i="30"/>
  <c r="C108" i="30"/>
  <c r="N53" i="30"/>
  <c r="N49" i="30" s="1"/>
  <c r="N109" i="30"/>
  <c r="C64" i="30"/>
  <c r="C54" i="30"/>
  <c r="N104" i="30"/>
  <c r="N106" i="30"/>
  <c r="N107" i="30"/>
  <c r="K114" i="30"/>
  <c r="D114" i="30"/>
  <c r="C114" i="30"/>
  <c r="N56" i="30"/>
  <c r="N58" i="30"/>
  <c r="F59" i="30"/>
  <c r="F57" i="30"/>
  <c r="H57" i="30"/>
  <c r="H59" i="30"/>
  <c r="I59" i="30"/>
  <c r="I57" i="30"/>
  <c r="G59" i="30"/>
  <c r="G57" i="30"/>
  <c r="L57" i="30"/>
  <c r="L59" i="30"/>
  <c r="M59" i="30"/>
  <c r="M57" i="30"/>
  <c r="C59" i="30"/>
  <c r="C57" i="30"/>
  <c r="J59" i="30"/>
  <c r="J57" i="30"/>
  <c r="K59" i="30"/>
  <c r="K57" i="30"/>
  <c r="D57" i="30"/>
  <c r="D59" i="30"/>
  <c r="E59" i="30"/>
  <c r="E57" i="30"/>
  <c r="B59" i="30"/>
  <c r="B57" i="30"/>
  <c r="N55" i="30"/>
  <c r="C124" i="30"/>
  <c r="C116" i="30"/>
  <c r="H124" i="30"/>
  <c r="H116" i="30"/>
  <c r="M124" i="30"/>
  <c r="M116" i="30"/>
  <c r="I127" i="30"/>
  <c r="N65" i="30"/>
  <c r="C62" i="30"/>
  <c r="C66" i="30"/>
  <c r="M127" i="30"/>
  <c r="K62" i="30"/>
  <c r="K66" i="30"/>
  <c r="K64" i="30"/>
  <c r="J127" i="30"/>
  <c r="D127" i="30"/>
  <c r="E127" i="30"/>
  <c r="N69" i="30"/>
  <c r="B114" i="30"/>
  <c r="B124" i="30"/>
  <c r="L124" i="30"/>
  <c r="L116" i="30"/>
  <c r="L62" i="30"/>
  <c r="L66" i="30"/>
  <c r="L64" i="30"/>
  <c r="I62" i="30"/>
  <c r="I64" i="30"/>
  <c r="I66" i="30"/>
  <c r="B138" i="30"/>
  <c r="N136" i="30"/>
  <c r="D62" i="30"/>
  <c r="D66" i="30"/>
  <c r="D64" i="30"/>
  <c r="G127" i="30"/>
  <c r="H62" i="30"/>
  <c r="H66" i="30"/>
  <c r="H64" i="30"/>
  <c r="E62" i="30"/>
  <c r="E64" i="30"/>
  <c r="E66" i="30"/>
  <c r="K127" i="30"/>
  <c r="N123" i="30"/>
  <c r="G124" i="30"/>
  <c r="G116" i="30"/>
  <c r="F124" i="30"/>
  <c r="F116" i="30"/>
  <c r="K124" i="30"/>
  <c r="K116" i="30"/>
  <c r="E124" i="30"/>
  <c r="E116" i="30"/>
  <c r="C127" i="30"/>
  <c r="B127" i="30"/>
  <c r="N126" i="30"/>
  <c r="N61" i="30"/>
  <c r="M62" i="30"/>
  <c r="M64" i="30"/>
  <c r="M66" i="30"/>
  <c r="F62" i="30"/>
  <c r="F66" i="30"/>
  <c r="F64" i="30"/>
  <c r="H127" i="30"/>
  <c r="J62" i="30"/>
  <c r="J66" i="30"/>
  <c r="J64" i="30"/>
  <c r="N60" i="30"/>
  <c r="N54" i="30" s="1"/>
  <c r="F127" i="30"/>
  <c r="B140" i="30"/>
  <c r="N139" i="30"/>
  <c r="N125" i="30"/>
  <c r="N117" i="30"/>
  <c r="J124" i="30"/>
  <c r="J116" i="30"/>
  <c r="D124" i="30"/>
  <c r="D116" i="30"/>
  <c r="I124" i="30"/>
  <c r="I116" i="30"/>
  <c r="N63" i="30"/>
  <c r="L127" i="30"/>
  <c r="G62" i="30"/>
  <c r="G66" i="30"/>
  <c r="G64" i="30"/>
  <c r="N115" i="30"/>
  <c r="N67" i="30"/>
  <c r="B91" i="30"/>
  <c r="B68" i="30" s="1"/>
  <c r="M131" i="30"/>
  <c r="L131" i="30"/>
  <c r="K131" i="30"/>
  <c r="J131" i="30"/>
  <c r="H131" i="30"/>
  <c r="G131" i="30"/>
  <c r="F131" i="30"/>
  <c r="E131" i="30"/>
  <c r="C131" i="30"/>
  <c r="D131" i="30"/>
  <c r="N132" i="30"/>
  <c r="K91" i="30"/>
  <c r="K84" i="30" s="1"/>
  <c r="N134" i="30"/>
  <c r="N130" i="30"/>
  <c r="N129" i="30"/>
  <c r="B131" i="30"/>
  <c r="F91" i="30"/>
  <c r="C91" i="30"/>
  <c r="C84" i="30" s="1"/>
  <c r="N94" i="30"/>
  <c r="N128" i="30"/>
  <c r="N135" i="30" s="1"/>
  <c r="N102" i="30"/>
  <c r="N96" i="30"/>
  <c r="N98" i="30"/>
  <c r="J91" i="30"/>
  <c r="N90" i="30"/>
  <c r="N89" i="30"/>
  <c r="L91" i="30"/>
  <c r="H91" i="30"/>
  <c r="G91" i="30"/>
  <c r="M91" i="30"/>
  <c r="I91" i="30"/>
  <c r="E91" i="30"/>
  <c r="D91" i="30"/>
  <c r="D84" i="30" s="1"/>
  <c r="N57" i="30" l="1"/>
  <c r="N59" i="30"/>
  <c r="K82" i="30"/>
  <c r="C82" i="30"/>
  <c r="E82" i="30"/>
  <c r="E84" i="30"/>
  <c r="H84" i="30"/>
  <c r="H82" i="30"/>
  <c r="J84" i="30"/>
  <c r="J82" i="30"/>
  <c r="B80" i="30"/>
  <c r="B84" i="30"/>
  <c r="B82" i="30"/>
  <c r="D82" i="30"/>
  <c r="G82" i="30"/>
  <c r="G84" i="30"/>
  <c r="N120" i="30"/>
  <c r="F84" i="30"/>
  <c r="F82" i="30"/>
  <c r="I82" i="30"/>
  <c r="I84" i="30"/>
  <c r="L82" i="30"/>
  <c r="L84" i="30"/>
  <c r="M82" i="30"/>
  <c r="M84" i="30"/>
  <c r="N122" i="30"/>
  <c r="N118" i="30"/>
  <c r="F78" i="30"/>
  <c r="F80" i="30"/>
  <c r="M78" i="30"/>
  <c r="M80" i="30"/>
  <c r="C76" i="30"/>
  <c r="C80" i="30"/>
  <c r="D76" i="30"/>
  <c r="D80" i="30"/>
  <c r="G78" i="30"/>
  <c r="G80" i="30"/>
  <c r="E78" i="30"/>
  <c r="E80" i="30"/>
  <c r="H78" i="30"/>
  <c r="H80" i="30"/>
  <c r="J78" i="30"/>
  <c r="J80" i="30"/>
  <c r="K76" i="30"/>
  <c r="K80" i="30"/>
  <c r="I78" i="30"/>
  <c r="I80" i="30"/>
  <c r="L78" i="30"/>
  <c r="L80" i="30"/>
  <c r="B78" i="30"/>
  <c r="B74" i="30"/>
  <c r="B76" i="30"/>
  <c r="K78" i="30"/>
  <c r="D78" i="30"/>
  <c r="C78" i="30"/>
  <c r="D72" i="30"/>
  <c r="D74" i="30"/>
  <c r="E72" i="30"/>
  <c r="E74" i="30"/>
  <c r="E76" i="30"/>
  <c r="I72" i="30"/>
  <c r="I76" i="30"/>
  <c r="I74" i="30"/>
  <c r="M72" i="30"/>
  <c r="M74" i="30"/>
  <c r="M76" i="30"/>
  <c r="G72" i="30"/>
  <c r="G76" i="30"/>
  <c r="G74" i="30"/>
  <c r="H72" i="30"/>
  <c r="H74" i="30"/>
  <c r="H76" i="30"/>
  <c r="L72" i="30"/>
  <c r="L76" i="30"/>
  <c r="L74" i="30"/>
  <c r="J72" i="30"/>
  <c r="J76" i="30"/>
  <c r="J74" i="30"/>
  <c r="C72" i="30"/>
  <c r="C74" i="30"/>
  <c r="F72" i="30"/>
  <c r="F76" i="30"/>
  <c r="F74" i="30"/>
  <c r="K72" i="30"/>
  <c r="K74" i="30"/>
  <c r="B72" i="30"/>
  <c r="N111" i="30"/>
  <c r="N105" i="30"/>
  <c r="N108" i="30"/>
  <c r="B70" i="30"/>
  <c r="B93" i="30"/>
  <c r="N138" i="30"/>
  <c r="N140" i="30"/>
  <c r="N62" i="30"/>
  <c r="N66" i="30"/>
  <c r="N64" i="30"/>
  <c r="N114" i="30"/>
  <c r="N127" i="30"/>
  <c r="N124" i="30"/>
  <c r="N116" i="30"/>
  <c r="F103" i="30"/>
  <c r="F70" i="30"/>
  <c r="F68" i="30"/>
  <c r="G68" i="30"/>
  <c r="G70" i="30"/>
  <c r="E70" i="30"/>
  <c r="E68" i="30"/>
  <c r="J92" i="30"/>
  <c r="J70" i="30"/>
  <c r="J68" i="30"/>
  <c r="K101" i="30"/>
  <c r="K68" i="30"/>
  <c r="K70" i="30"/>
  <c r="M70" i="30"/>
  <c r="M68" i="30"/>
  <c r="C92" i="30"/>
  <c r="C68" i="30"/>
  <c r="C70" i="30"/>
  <c r="D68" i="30"/>
  <c r="D70" i="30"/>
  <c r="H68" i="30"/>
  <c r="H70" i="30"/>
  <c r="I70" i="30"/>
  <c r="I68" i="30"/>
  <c r="L68" i="30"/>
  <c r="L70" i="30"/>
  <c r="B95" i="30"/>
  <c r="B103" i="30"/>
  <c r="B99" i="30"/>
  <c r="N137" i="30"/>
  <c r="K93" i="30"/>
  <c r="B97" i="30"/>
  <c r="N131" i="30"/>
  <c r="C93" i="30"/>
  <c r="B92" i="30"/>
  <c r="F93" i="30"/>
  <c r="F95" i="30"/>
  <c r="F92" i="30"/>
  <c r="F101" i="30"/>
  <c r="F99" i="30"/>
  <c r="K92" i="30"/>
  <c r="K95" i="30"/>
  <c r="F97" i="30"/>
  <c r="K99" i="30"/>
  <c r="J93" i="30"/>
  <c r="K103" i="30"/>
  <c r="K97" i="30"/>
  <c r="L99" i="30"/>
  <c r="L101" i="30"/>
  <c r="L95" i="30"/>
  <c r="L103" i="30"/>
  <c r="L97" i="30"/>
  <c r="J99" i="30"/>
  <c r="J95" i="30"/>
  <c r="J101" i="30"/>
  <c r="J103" i="30"/>
  <c r="J97" i="30"/>
  <c r="I103" i="30"/>
  <c r="I97" i="30"/>
  <c r="I101" i="30"/>
  <c r="I99" i="30"/>
  <c r="I95" i="30"/>
  <c r="M103" i="30"/>
  <c r="M97" i="30"/>
  <c r="M99" i="30"/>
  <c r="M95" i="30"/>
  <c r="C103" i="30"/>
  <c r="C99" i="30"/>
  <c r="C95" i="30"/>
  <c r="C97" i="30"/>
  <c r="D99" i="30"/>
  <c r="D103" i="30"/>
  <c r="D95" i="30"/>
  <c r="D97" i="30"/>
  <c r="G101" i="30"/>
  <c r="G97" i="30"/>
  <c r="G99" i="30"/>
  <c r="G95" i="30"/>
  <c r="G103" i="30"/>
  <c r="N133" i="30"/>
  <c r="E103" i="30"/>
  <c r="E97" i="30"/>
  <c r="E101" i="30"/>
  <c r="E99" i="30"/>
  <c r="E95" i="30"/>
  <c r="H95" i="30"/>
  <c r="H103" i="30"/>
  <c r="H97" i="30"/>
  <c r="H101" i="30"/>
  <c r="H99" i="30"/>
  <c r="L93" i="30"/>
  <c r="L92" i="30"/>
  <c r="I92" i="30"/>
  <c r="I93" i="30"/>
  <c r="H92" i="30"/>
  <c r="H93" i="30"/>
  <c r="E93" i="30"/>
  <c r="E92" i="30"/>
  <c r="D93" i="30"/>
  <c r="D92" i="30"/>
  <c r="M93" i="30"/>
  <c r="M92" i="30"/>
  <c r="G93" i="30"/>
  <c r="G92" i="30"/>
  <c r="N91" i="30"/>
  <c r="N80" i="30" l="1"/>
  <c r="N84" i="30"/>
  <c r="N82" i="30"/>
  <c r="N74" i="30"/>
  <c r="N78" i="30"/>
  <c r="N72" i="30"/>
  <c r="N76" i="30"/>
  <c r="N70" i="30"/>
  <c r="N68" i="30"/>
  <c r="N99" i="30"/>
  <c r="N103" i="30"/>
  <c r="N97" i="30"/>
  <c r="N95" i="30"/>
  <c r="N92" i="30"/>
  <c r="N93" i="30"/>
  <c r="J48" i="30" l="1"/>
  <c r="F48" i="30"/>
  <c r="M48" i="30"/>
  <c r="I48" i="30"/>
  <c r="E48" i="30"/>
  <c r="C48" i="30"/>
  <c r="C49" i="30" s="1"/>
  <c r="L48" i="30"/>
  <c r="H48" i="30"/>
  <c r="D48" i="30"/>
  <c r="D49" i="30" s="1"/>
  <c r="B48" i="30"/>
  <c r="K48" i="30"/>
  <c r="G48" i="30"/>
  <c r="B40" i="30"/>
  <c r="L50" i="30"/>
  <c r="H50" i="30"/>
  <c r="D50" i="30"/>
  <c r="M51" i="30"/>
  <c r="I51" i="30"/>
  <c r="E51" i="30"/>
  <c r="K50" i="30"/>
  <c r="G50" i="30"/>
  <c r="C50" i="30"/>
  <c r="L51" i="30"/>
  <c r="H51" i="30"/>
  <c r="D51" i="30"/>
  <c r="J50" i="30"/>
  <c r="F50" i="30"/>
  <c r="B50" i="30"/>
  <c r="K51" i="30"/>
  <c r="G51" i="30"/>
  <c r="C51" i="30"/>
  <c r="M50" i="30"/>
  <c r="I50" i="30"/>
  <c r="E50" i="30"/>
  <c r="B51" i="30"/>
  <c r="J51" i="30"/>
  <c r="F51" i="30"/>
  <c r="C43" i="30"/>
  <c r="J43" i="30"/>
  <c r="F43" i="30"/>
  <c r="B43" i="30"/>
  <c r="M43" i="30"/>
  <c r="I43" i="30"/>
  <c r="E43" i="30"/>
  <c r="C40" i="30"/>
  <c r="L43" i="30"/>
  <c r="K43" i="30"/>
  <c r="G43" i="30"/>
  <c r="D43" i="30"/>
  <c r="B41" i="30"/>
  <c r="H43" i="30"/>
  <c r="F52" i="30" l="1"/>
  <c r="E52" i="30"/>
  <c r="G52" i="30"/>
  <c r="H52" i="30"/>
  <c r="K52" i="30"/>
  <c r="L52" i="30"/>
  <c r="I52" i="30"/>
  <c r="M52" i="30"/>
  <c r="J52" i="30"/>
  <c r="N48" i="30"/>
  <c r="B49" i="30"/>
  <c r="B52" i="30"/>
  <c r="D52" i="30"/>
  <c r="C52" i="30"/>
  <c r="N50" i="30"/>
  <c r="N51" i="30"/>
  <c r="B42" i="30"/>
  <c r="C44" i="30"/>
  <c r="B44" i="30"/>
  <c r="N52" i="30" l="1"/>
  <c r="B37" i="30"/>
  <c r="F38" i="30"/>
  <c r="D38" i="30"/>
  <c r="I38" i="30"/>
  <c r="L37" i="30"/>
  <c r="L39" i="30" s="1"/>
  <c r="G37" i="30"/>
  <c r="H38" i="30"/>
  <c r="M37" i="30"/>
  <c r="K38" i="30"/>
  <c r="J37" i="30"/>
  <c r="J39" i="30" s="1"/>
  <c r="E37" i="30"/>
  <c r="C38" i="30"/>
  <c r="K37" i="30"/>
  <c r="K39" i="30" s="1"/>
  <c r="M38" i="30"/>
  <c r="H37" i="30"/>
  <c r="H39" i="30" s="1"/>
  <c r="C37" i="30"/>
  <c r="E38" i="30"/>
  <c r="J38" i="30"/>
  <c r="D37" i="30"/>
  <c r="F37" i="30"/>
  <c r="B38" i="30"/>
  <c r="G38" i="30"/>
  <c r="L38" i="30"/>
  <c r="I37" i="30"/>
  <c r="I39" i="30" s="1"/>
  <c r="M39" i="30" l="1"/>
  <c r="G39" i="30"/>
  <c r="B39" i="30"/>
  <c r="J8" i="30"/>
  <c r="K8" i="30"/>
  <c r="D8" i="30"/>
  <c r="F8" i="30"/>
  <c r="E8" i="30"/>
  <c r="H8" i="30"/>
  <c r="G8" i="30"/>
  <c r="M8" i="30"/>
  <c r="L8" i="30"/>
  <c r="B8" i="30"/>
  <c r="C8" i="30"/>
  <c r="I8" i="30"/>
  <c r="N43" i="30"/>
  <c r="B46" i="30"/>
  <c r="B45" i="30"/>
  <c r="B47" i="30" l="1"/>
  <c r="D39" i="30"/>
  <c r="G146" i="30"/>
  <c r="M85" i="30"/>
  <c r="F87" i="30"/>
  <c r="B146" i="30"/>
  <c r="C144" i="30"/>
  <c r="K87" i="30"/>
  <c r="F144" i="30"/>
  <c r="D144" i="30"/>
  <c r="L85" i="30"/>
  <c r="D146" i="30"/>
  <c r="L87" i="30"/>
  <c r="F85" i="30"/>
  <c r="L144" i="30"/>
  <c r="H87" i="30"/>
  <c r="B85" i="30"/>
  <c r="I144" i="30"/>
  <c r="F146" i="30"/>
  <c r="M87" i="30"/>
  <c r="G85" i="30"/>
  <c r="I146" i="30"/>
  <c r="G87" i="30"/>
  <c r="H85" i="30"/>
  <c r="K144" i="30"/>
  <c r="C146" i="30"/>
  <c r="D85" i="30"/>
  <c r="G144" i="30"/>
  <c r="L146" i="30"/>
  <c r="I85" i="30"/>
  <c r="B87" i="30"/>
  <c r="E144" i="30"/>
  <c r="J144" i="30"/>
  <c r="I87" i="30"/>
  <c r="C85" i="30"/>
  <c r="E146" i="30"/>
  <c r="C87" i="30"/>
  <c r="B144" i="30"/>
  <c r="M146" i="30"/>
  <c r="K85" i="30"/>
  <c r="J146" i="30"/>
  <c r="H144" i="30"/>
  <c r="D87" i="30"/>
  <c r="H146" i="30"/>
  <c r="E85" i="30"/>
  <c r="J85" i="30"/>
  <c r="K146" i="30"/>
  <c r="M144" i="30"/>
  <c r="E87" i="30"/>
  <c r="J87" i="30"/>
  <c r="I40" i="30"/>
  <c r="D40" i="30"/>
  <c r="L41" i="30"/>
  <c r="L46" i="30" s="1"/>
  <c r="E40" i="30"/>
  <c r="K40" i="30"/>
  <c r="H41" i="30"/>
  <c r="H46" i="30" s="1"/>
  <c r="J41" i="30"/>
  <c r="J46" i="30" s="1"/>
  <c r="K41" i="30"/>
  <c r="K46" i="30" s="1"/>
  <c r="L40" i="30"/>
  <c r="I41" i="30"/>
  <c r="I46" i="30" s="1"/>
  <c r="J40" i="30"/>
  <c r="G40" i="30"/>
  <c r="M40" i="30"/>
  <c r="F41" i="30"/>
  <c r="H40" i="30"/>
  <c r="F40" i="30"/>
  <c r="G41" i="30"/>
  <c r="G46" i="30" s="1"/>
  <c r="F44" i="30" l="1"/>
  <c r="E44" i="30"/>
  <c r="D45" i="30"/>
  <c r="D44" i="30"/>
  <c r="M45" i="30"/>
  <c r="M44" i="30"/>
  <c r="L45" i="30"/>
  <c r="L47" i="30" s="1"/>
  <c r="L44" i="30"/>
  <c r="K45" i="30"/>
  <c r="K47" i="30" s="1"/>
  <c r="K44" i="30"/>
  <c r="I45" i="30"/>
  <c r="I47" i="30" s="1"/>
  <c r="I44" i="30"/>
  <c r="G45" i="30"/>
  <c r="G47" i="30" s="1"/>
  <c r="G44" i="30"/>
  <c r="H45" i="30"/>
  <c r="H47" i="30" s="1"/>
  <c r="H44" i="30"/>
  <c r="J45" i="30"/>
  <c r="J47" i="30" s="1"/>
  <c r="J44" i="30"/>
  <c r="E39" i="30"/>
  <c r="E45" i="30"/>
  <c r="N38" i="30"/>
  <c r="F46" i="30"/>
  <c r="F39" i="30"/>
  <c r="B145" i="30"/>
  <c r="B147" i="30"/>
  <c r="B88" i="30"/>
  <c r="B86" i="30"/>
  <c r="N85" i="30"/>
  <c r="N146" i="30"/>
  <c r="N87" i="30"/>
  <c r="N144" i="30"/>
  <c r="L147" i="30"/>
  <c r="L145" i="30"/>
  <c r="K147" i="30"/>
  <c r="K145" i="30"/>
  <c r="D147" i="30"/>
  <c r="D145" i="30"/>
  <c r="H147" i="30"/>
  <c r="H145" i="30"/>
  <c r="G145" i="30"/>
  <c r="G147" i="30"/>
  <c r="C147" i="30"/>
  <c r="C145" i="30"/>
  <c r="J145" i="30"/>
  <c r="J147" i="30"/>
  <c r="E145" i="30"/>
  <c r="E147" i="30"/>
  <c r="I145" i="30"/>
  <c r="I147" i="30"/>
  <c r="F145" i="30"/>
  <c r="F147" i="30"/>
  <c r="M147" i="30"/>
  <c r="M145" i="30"/>
  <c r="L42" i="30"/>
  <c r="L88" i="30"/>
  <c r="L86" i="30"/>
  <c r="K42" i="30"/>
  <c r="K88" i="30"/>
  <c r="K86" i="30"/>
  <c r="D86" i="30"/>
  <c r="D88" i="30"/>
  <c r="H42" i="30"/>
  <c r="H86" i="30"/>
  <c r="H88" i="30"/>
  <c r="G42" i="30"/>
  <c r="G88" i="30"/>
  <c r="G86" i="30"/>
  <c r="C88" i="30"/>
  <c r="C86" i="30"/>
  <c r="N40" i="30"/>
  <c r="J42" i="30"/>
  <c r="J86" i="30"/>
  <c r="J88" i="30"/>
  <c r="E88" i="30"/>
  <c r="E86" i="30"/>
  <c r="I42" i="30"/>
  <c r="I86" i="30"/>
  <c r="I88" i="30"/>
  <c r="F42" i="30"/>
  <c r="F88" i="30"/>
  <c r="F86" i="30"/>
  <c r="M88" i="30"/>
  <c r="M86" i="30"/>
  <c r="N44" i="30" l="1"/>
  <c r="F45" i="30"/>
  <c r="F47" i="30" s="1"/>
  <c r="C39" i="30"/>
  <c r="N37" i="30"/>
  <c r="N39" i="30" s="1"/>
  <c r="C45" i="30"/>
  <c r="N145" i="30"/>
  <c r="N147" i="30"/>
  <c r="N86" i="30"/>
  <c r="N88" i="30"/>
  <c r="N45" i="30" l="1"/>
  <c r="M148" i="30" l="1"/>
  <c r="M149" i="30" s="1"/>
  <c r="M150" i="30"/>
  <c r="M151" i="30" s="1"/>
  <c r="M152" i="30"/>
  <c r="M153" i="30" s="1"/>
  <c r="L148" i="30"/>
  <c r="L149" i="30" s="1"/>
  <c r="L150" i="30"/>
  <c r="L151" i="30" s="1"/>
  <c r="L152" i="30"/>
  <c r="L153" i="30" s="1"/>
  <c r="K152" i="30"/>
  <c r="K153" i="30" s="1"/>
  <c r="K148" i="30"/>
  <c r="K149" i="30" s="1"/>
  <c r="K150" i="30"/>
  <c r="K151" i="30" s="1"/>
  <c r="J150" i="30"/>
  <c r="J151" i="30" s="1"/>
  <c r="J148" i="30"/>
  <c r="J149" i="30" s="1"/>
  <c r="J152" i="30"/>
  <c r="J153" i="30" s="1"/>
  <c r="I150" i="30"/>
  <c r="I151" i="30" s="1"/>
  <c r="I152" i="30"/>
  <c r="I153" i="30" s="1"/>
  <c r="I148" i="30"/>
  <c r="I149" i="30" s="1"/>
  <c r="H152" i="30"/>
  <c r="H153" i="30" s="1"/>
  <c r="H150" i="30"/>
  <c r="H151" i="30" s="1"/>
  <c r="H148" i="30"/>
  <c r="H149" i="30" s="1"/>
  <c r="G150" i="30"/>
  <c r="G151" i="30" s="1"/>
  <c r="G148" i="30"/>
  <c r="G149" i="30" s="1"/>
  <c r="G152" i="30"/>
  <c r="G153" i="30" s="1"/>
  <c r="F152" i="30"/>
  <c r="F153" i="30" s="1"/>
  <c r="F148" i="30"/>
  <c r="F149" i="30" s="1"/>
  <c r="F150" i="30"/>
  <c r="F151" i="30" s="1"/>
  <c r="E41" i="30" l="1"/>
  <c r="D41" i="30"/>
  <c r="M41" i="30"/>
  <c r="M46" i="30" s="1"/>
  <c r="M47" i="30" s="1"/>
  <c r="C41" i="30"/>
  <c r="M42" i="30" l="1"/>
  <c r="C42" i="30"/>
  <c r="C46" i="30"/>
  <c r="C47" i="30" s="1"/>
  <c r="D42" i="30"/>
  <c r="D46" i="30"/>
  <c r="D47" i="30" s="1"/>
  <c r="E42" i="30"/>
  <c r="E46" i="30"/>
  <c r="E47" i="30" s="1"/>
  <c r="N41" i="30"/>
  <c r="N42" i="30" s="1"/>
  <c r="N46" i="30" l="1"/>
  <c r="N47" i="30" s="1"/>
  <c r="C100" i="30"/>
  <c r="C101" i="30" s="1"/>
  <c r="B100" i="30"/>
  <c r="B101" i="30" s="1"/>
  <c r="D100" i="30"/>
  <c r="D101" i="30" s="1"/>
  <c r="M100" i="30" l="1"/>
  <c r="N100" i="30" l="1"/>
  <c r="N101" i="30" s="1"/>
  <c r="M101" i="30"/>
  <c r="M11" i="30"/>
  <c r="I11" i="30"/>
  <c r="E11" i="30"/>
  <c r="B11" i="30"/>
  <c r="J11" i="30"/>
  <c r="F11" i="30"/>
  <c r="K11" i="30"/>
  <c r="G11" i="30"/>
  <c r="C11" i="30"/>
  <c r="L11" i="30"/>
  <c r="H11" i="30"/>
  <c r="D11" i="30"/>
  <c r="B152" i="30" l="1"/>
  <c r="B153" i="30" s="1"/>
  <c r="B150" i="30"/>
  <c r="B151" i="30" s="1"/>
  <c r="B148" i="30"/>
  <c r="B149" i="30" s="1"/>
  <c r="D150" i="30"/>
  <c r="D151" i="30" s="1"/>
  <c r="D148" i="30"/>
  <c r="D149" i="30" s="1"/>
  <c r="D152" i="30"/>
  <c r="D153" i="30" s="1"/>
  <c r="E150" i="30"/>
  <c r="E151" i="30" s="1"/>
  <c r="E152" i="30"/>
  <c r="E153" i="30" s="1"/>
  <c r="E148" i="30"/>
  <c r="E149" i="30" s="1"/>
  <c r="C150" i="30"/>
  <c r="C148" i="30"/>
  <c r="C152" i="30"/>
  <c r="N152" i="30" l="1"/>
  <c r="N153" i="30" s="1"/>
  <c r="C153" i="30"/>
  <c r="N148" i="30"/>
  <c r="N149" i="30" s="1"/>
  <c r="C149" i="30"/>
  <c r="N150" i="30"/>
  <c r="N151" i="30" s="1"/>
  <c r="C151" i="30"/>
</calcChain>
</file>

<file path=xl/sharedStrings.xml><?xml version="1.0" encoding="utf-8"?>
<sst xmlns="http://schemas.openxmlformats.org/spreadsheetml/2006/main" count="22806" uniqueCount="5305">
  <si>
    <t>NOMBRE 1</t>
  </si>
  <si>
    <t>NOMBRE 2</t>
  </si>
  <si>
    <t>TIPO DE DOCUMENTO</t>
  </si>
  <si>
    <t>No DE IDENTIFICACION</t>
  </si>
  <si>
    <t>FECHA DE NACIMIENTO</t>
  </si>
  <si>
    <t>EDAD ACTUAL</t>
  </si>
  <si>
    <t>ASEGURADORA</t>
  </si>
  <si>
    <t>ZONA DE RESIDENCIA</t>
  </si>
  <si>
    <t>TELEFONO FIJO O CELULAR</t>
  </si>
  <si>
    <t>ESTUDIOS</t>
  </si>
  <si>
    <t>APOYO FAMILIAR</t>
  </si>
  <si>
    <t>SEMANAS DE GESTACION AL INGRESO</t>
  </si>
  <si>
    <t>TRIMESTRE DE  INGRESO AL CPN</t>
  </si>
  <si>
    <t>SEMANAS DE GESTACION ACTUALIZADAS</t>
  </si>
  <si>
    <t>SEMANAS DE GESTACION A LA CONSULTA ODONTOLOGICA</t>
  </si>
  <si>
    <t>PROFESIONAL O PERSONA QUE ATIENDE EL PARTO</t>
  </si>
  <si>
    <t>IMC</t>
  </si>
  <si>
    <t>AÑO</t>
  </si>
  <si>
    <t>ESTADO CIVIL</t>
  </si>
  <si>
    <t>OCUPACION</t>
  </si>
  <si>
    <t>APELLIDO 2</t>
  </si>
  <si>
    <t>CITA PROXIMO CONTROL</t>
  </si>
  <si>
    <t>SALE DEL PROGRAMA POR</t>
  </si>
  <si>
    <t>RESULTADO ULTIMA CITOLOGIA (SEGÚN NORMA Y VIGENTE)</t>
  </si>
  <si>
    <t>TIPO DE ETNIA</t>
  </si>
  <si>
    <t>MUJER CABEZA DE FAMILIA</t>
  </si>
  <si>
    <t>HA SIDO VICTIMA DE VIOLENCIA FISICA O PSICOLOGICA</t>
  </si>
  <si>
    <t xml:space="preserve">FECHA DE SALIDA </t>
  </si>
  <si>
    <t>REGIMEN</t>
  </si>
  <si>
    <t>GRUPO DE POBLACION ESPECIAL</t>
  </si>
  <si>
    <t>GRUPO INDIGENA ESPECIFICO</t>
  </si>
  <si>
    <t>PUNTO O CENTRO DE ATENCION</t>
  </si>
  <si>
    <t>ADHERENCIA AL CPN</t>
  </si>
  <si>
    <t>FECHA CONSULTA DE 1RA VEZ POR ODONTOLOGIA</t>
  </si>
  <si>
    <t>PERIODO INTERGENESICO (MESES)</t>
  </si>
  <si>
    <t>CONDUCTA ANTE RESULTADO PATOLOGICO</t>
  </si>
  <si>
    <t>TIEMPO DE LA TOMA</t>
  </si>
  <si>
    <t>CLASIFICACION TIEMPO TOMA</t>
  </si>
  <si>
    <t>NUMERO NACIDOS VIVOS</t>
  </si>
  <si>
    <t>FUM FORMULA CONFIABLE</t>
  </si>
  <si>
    <t>APLICACIÓN DE VIT K</t>
  </si>
  <si>
    <t>GRUPO SANGUINEO RN</t>
  </si>
  <si>
    <t>TOTAL CONTROLES</t>
  </si>
  <si>
    <t>PESO AL NACER POR EDAD GESTACIONAL</t>
  </si>
  <si>
    <t>TALLA EN Mts       (Coma para decimal)</t>
  </si>
  <si>
    <t>EFECTIVIDAD DEMANDA</t>
  </si>
  <si>
    <t>FECHA INDUCCION A LA DEMANDA CPN</t>
  </si>
  <si>
    <t>GESTANTES ACTUALES</t>
  </si>
  <si>
    <t>RESGUARDO O CORREGIMIENTO</t>
  </si>
  <si>
    <t xml:space="preserve">NOVEDAD AL MOMENTO CAPTACION </t>
  </si>
  <si>
    <t xml:space="preserve">CONTROLES PROGRAMADOS </t>
  </si>
  <si>
    <t>VEREDA/BARRIO</t>
  </si>
  <si>
    <t>RIESGO PSICOSOCIAL</t>
  </si>
  <si>
    <t>FUM</t>
  </si>
  <si>
    <t>FECHA ECO 1</t>
  </si>
  <si>
    <t>SEMANAS GESTACION ECO 1</t>
  </si>
  <si>
    <t>FUM X ECO 1</t>
  </si>
  <si>
    <t>FECHA ECO 2</t>
  </si>
  <si>
    <t>SEMANAS GESTACION ECO 2</t>
  </si>
  <si>
    <t>CLASIFICACION NUTRICIONAL 1</t>
  </si>
  <si>
    <t>FECHA DEL PESO Y TALLA II TRIM</t>
  </si>
  <si>
    <t>FECHA DEL PESO Y TALLA III TRIM</t>
  </si>
  <si>
    <t>FECHA C2</t>
  </si>
  <si>
    <t>FECHA C3</t>
  </si>
  <si>
    <t>FECHA C4</t>
  </si>
  <si>
    <t>FECHA C5</t>
  </si>
  <si>
    <t>FECHA C6</t>
  </si>
  <si>
    <t>FECHA C7</t>
  </si>
  <si>
    <t>FECHA C8</t>
  </si>
  <si>
    <t>FECHA C9</t>
  </si>
  <si>
    <t>FECHA C10</t>
  </si>
  <si>
    <t>FECHA C11</t>
  </si>
  <si>
    <t>% CUMPLIM INDIVIDUAL</t>
  </si>
  <si>
    <t>FECHA  REMISION PSICOLOGIA</t>
  </si>
  <si>
    <t>FECHA ASISTENCIA A CONSULTA PSICOLOGIA</t>
  </si>
  <si>
    <t>FECHA  REMISION NUTRICION</t>
  </si>
  <si>
    <t>FECHA ASISTENCIA A CONSULTA NUTRICION</t>
  </si>
  <si>
    <t>FECHA  REMISION GINECOLOGO</t>
  </si>
  <si>
    <t>FECHA RESULTADO HB</t>
  </si>
  <si>
    <t>EDAD GESTACIONAL HB</t>
  </si>
  <si>
    <t xml:space="preserve">RESULTADO UROCULTIVO </t>
  </si>
  <si>
    <t>FECHA RESULTADO UROCULTIVO</t>
  </si>
  <si>
    <t>EDAD GESTACIONAL UROCULTIVO</t>
  </si>
  <si>
    <t>RESULTADO HEP B ANTIGENO SUPERFICIE</t>
  </si>
  <si>
    <t>FECHA RESULTADO H ASB</t>
  </si>
  <si>
    <t>RESULTADO Toxoplasma IgG</t>
  </si>
  <si>
    <t>FECHA RESULTADO TOXO</t>
  </si>
  <si>
    <t>RESULTADO CONFIRM. TOXO. IgM</t>
  </si>
  <si>
    <t>EDAD GESTACIONAL SALIDA PROGRAMA</t>
  </si>
  <si>
    <t>SEXO RN</t>
  </si>
  <si>
    <t>RESULTADO TSH</t>
  </si>
  <si>
    <t xml:space="preserve"> FECHA RESULTADO TSH</t>
  </si>
  <si>
    <t>SEXO RN 2</t>
  </si>
  <si>
    <t>PESO AL NACER POR EDAD GESTACIONAL RN 2</t>
  </si>
  <si>
    <t>TOMA  TSH 2</t>
  </si>
  <si>
    <t>RESULTADO TSH 2</t>
  </si>
  <si>
    <t xml:space="preserve"> FECHA RESULTADO TSH 2</t>
  </si>
  <si>
    <t>APLICACIÓN DE VIT K 2</t>
  </si>
  <si>
    <t>GRUPO SANGUINEO RN 2</t>
  </si>
  <si>
    <t xml:space="preserve">CONTROL RN FECHA ASISTIO </t>
  </si>
  <si>
    <t>CONTROL DE PUERPERIO FECHA</t>
  </si>
  <si>
    <t>APELLIDO</t>
  </si>
  <si>
    <t>RESULTADO HEMOGLOBINA INGRESO</t>
  </si>
  <si>
    <t>RESULTADO HEMOGLOBINA SEMANA 28</t>
  </si>
  <si>
    <t>FECHA APLICACIÓN VACUNA BCG</t>
  </si>
  <si>
    <t>FECHA APLICACIÓN VACUNA BCG 2</t>
  </si>
  <si>
    <t>PTOG. carga 75 gr - RESULTADO</t>
  </si>
  <si>
    <t>EDAD GESTACIONAL HB - SEM 28</t>
  </si>
  <si>
    <t>FECHA RESULTADO HB SEM 28</t>
  </si>
  <si>
    <t>PTOG. carga 75 gr PRE - VALOR</t>
  </si>
  <si>
    <t>PTOG. carga 75 gr 1 HORA - VALOR</t>
  </si>
  <si>
    <t>PTOG. carga 75 gr 2 HORA - VALOR</t>
  </si>
  <si>
    <t>FECHA TOMA EXAMEN PTOG</t>
  </si>
  <si>
    <t>FECHA RESULTADO PR-  II TRIM</t>
  </si>
  <si>
    <t>FECHA RESULTADO PR-  III TRIM</t>
  </si>
  <si>
    <t>FECHA RESULTADO PR INTRAPARTO</t>
  </si>
  <si>
    <t>FECHA VACUNA ANTI INFLUENZA</t>
  </si>
  <si>
    <t>FECHA VACUNA DPT ACELULAR</t>
  </si>
  <si>
    <t>ALARMA TOXOPLASMOSIS</t>
  </si>
  <si>
    <t>NUMERO VECES TOMA TOXOPLASMA IgM - Control</t>
  </si>
  <si>
    <t>FECHA DEL PESO Y TALLA PREGESTACIONAL O I TRIM GESTACION</t>
  </si>
  <si>
    <t>PESO EN Kg INGRESO I TRIM O PRE GESTACION</t>
  </si>
  <si>
    <t>ANTECEDENTE GRAVIDA</t>
  </si>
  <si>
    <t>No CONSULTAS GINECOLOGO</t>
  </si>
  <si>
    <t>FECHA ULTIMA ASISTENCIA A CONSULTA GINECO</t>
  </si>
  <si>
    <t>CONDUCTA HEMOGLOBINA</t>
  </si>
  <si>
    <t>RESULTADO GRUPO  SANGUINEO</t>
  </si>
  <si>
    <t>FECHA RESULTADO GRUPO SANGUINEO</t>
  </si>
  <si>
    <t>EDAD GESTACIONAL GRUPO SANGUINEO</t>
  </si>
  <si>
    <t>OBSERVACION GRUPO SANGUINEO</t>
  </si>
  <si>
    <t>FECHA APLICACIÓN VACUNA HEPATITIS B</t>
  </si>
  <si>
    <t>FECHA APLICACIÓN VACUNA HEPATITIS B 2</t>
  </si>
  <si>
    <t>FECHA INSCRIPCION A PLANIFICACION FAMILIAR</t>
  </si>
  <si>
    <t>T.A. SISTOLICA - ANTES DE SEMANA 12</t>
  </si>
  <si>
    <t>T.A. DIASTOLICA - ANTES DE SEMANA 12</t>
  </si>
  <si>
    <t>ALARMA CASOS SIFILIS GESTACIONAL</t>
  </si>
  <si>
    <t>FECHA RESULTADO UROANALISIS ULTIMO</t>
  </si>
  <si>
    <t>EDAD GESTACIONAL UROANALSIS ULTIMO</t>
  </si>
  <si>
    <t>EDAD GESTACIONAL P.T.O.G</t>
  </si>
  <si>
    <t>RESULTADO ULTIMO UROANALISIS</t>
  </si>
  <si>
    <t>TA. SISTOLICA SEM 30 A 34</t>
  </si>
  <si>
    <t>TA SISTOLICA SEM 35 A 37 ULTIMO CONTROL</t>
  </si>
  <si>
    <t>TA DIASTOLICA SEM 35 A 37 ULTIMO CONTROL</t>
  </si>
  <si>
    <t>METODO DE ANTICONCEPCION INICIADO</t>
  </si>
  <si>
    <t>COMPLICACIONES POSTPARTO</t>
  </si>
  <si>
    <t>TA. DIASTOLICA SEM 30 A 34</t>
  </si>
  <si>
    <t>MUNICIPIO DE RESIDENCIA</t>
  </si>
  <si>
    <t>ANTE. 3 ABORTOS SEGUIDOS O INFERTILIDAD</t>
  </si>
  <si>
    <t>ALARMA 1 T.A.  ANTES 12 SEMANAS</t>
  </si>
  <si>
    <t>ANSIEDAD (Tensión emocional, Humor depresivo y sx angustia).</t>
  </si>
  <si>
    <t>EMBARAZO ACEPTADO Y/O  DESEADO</t>
  </si>
  <si>
    <t>FECHA GLICEMIA</t>
  </si>
  <si>
    <t>TIENE ENFERMEDADES AUTOINMUNES</t>
  </si>
  <si>
    <t>TIENE DIABETES MELLITUS</t>
  </si>
  <si>
    <t>TIENE ENFERMEDAD CARDIACA</t>
  </si>
  <si>
    <t>TIENE HTA CRONICA</t>
  </si>
  <si>
    <t>TIENE POLIHIDRAMNIOS</t>
  </si>
  <si>
    <t>EN EMB ACTUAL HEMORRAGIA VAGINAL &lt; 20 SEM</t>
  </si>
  <si>
    <t>EN EMB ACTUAL RPM</t>
  </si>
  <si>
    <t xml:space="preserve"> EN EMB ACTUAL HEMORRAGIA VAGINAL &gt; 20 SEM</t>
  </si>
  <si>
    <t>EN EMB. ACTUAL  RCIU</t>
  </si>
  <si>
    <t>CONDUCTA HEMOGLOBINA10</t>
  </si>
  <si>
    <t>EDAD GESTACIONAL18</t>
  </si>
  <si>
    <t>EDAD GESTACIONAL21</t>
  </si>
  <si>
    <t>T.A. SISTOLICA (Entre semana 20 y 26)</t>
  </si>
  <si>
    <t>T.A. DIATOLICA (Entre semana 20 y 26)</t>
  </si>
  <si>
    <t>EN EMB ACTUAL ENFERMEDADES INFECCIOSAS AGUDAS(BACTERIANAS)2</t>
  </si>
  <si>
    <t>TIENE ENF RENAL CRONICA</t>
  </si>
  <si>
    <t>TRIMESTRE DE GESTACION A LA TOMA EXAMEN</t>
  </si>
  <si>
    <t>TRIMESTRE DE GESTACION A LA TOMA EXAMEN52</t>
  </si>
  <si>
    <t>EDAD GESTACIONAL GLICEMIA</t>
  </si>
  <si>
    <t xml:space="preserve">FECHA CONSULTA PRIMERA VEZ PROGRAMA CPN </t>
  </si>
  <si>
    <t xml:space="preserve">ALARMA 2 T.A.  ENTRE SEMANA 20 Y 26 </t>
  </si>
  <si>
    <t>ALARMA 3 T.A.  III TRIMESTRE</t>
  </si>
  <si>
    <t>ALARMA 1 CONTROL RN</t>
  </si>
  <si>
    <t>ALARMA CONTROL PUERPERIO</t>
  </si>
  <si>
    <t>PESO RN 2 EN GRAMOS2</t>
  </si>
  <si>
    <t>PESO RN  EN GRAMOS</t>
  </si>
  <si>
    <t>Se registra el primer apellido de la gestante como aparece en el documento de identidad</t>
  </si>
  <si>
    <t>Se registra el segundo apellido de la gestante como aparece en el documento de identidad</t>
  </si>
  <si>
    <t>Se registra el primer nombre de la gestante como aparece en el documento de identidad</t>
  </si>
  <si>
    <t>Se registra el segundo nombre de la gestante como aparece en el documento de identidad</t>
  </si>
  <si>
    <r>
      <t xml:space="preserve">Lista desplegable: </t>
    </r>
    <r>
      <rPr>
        <sz val="11"/>
        <color theme="1"/>
        <rFont val="Calibri"/>
        <family val="2"/>
        <scheme val="minor"/>
      </rPr>
      <t xml:space="preserve">Elegir de las opciones según corresponda al documento que presente la gestante para el ingreso: Cédula de ciudadanía, Tarjeta de identidad, Registro Civil, Cedula de extranjería, Menor sin identificación, adulto sin identificación, otro, sin Dato </t>
    </r>
  </si>
  <si>
    <t>Registrar el número del documento que presenta la gestante</t>
  </si>
  <si>
    <r>
      <t xml:space="preserve">Lista desplegable: </t>
    </r>
    <r>
      <rPr>
        <sz val="11"/>
        <color theme="1"/>
        <rFont val="Calibri"/>
        <family val="2"/>
        <scheme val="minor"/>
      </rPr>
      <t xml:space="preserve">Elegir de la lista desplegable según corresponda por los datos  suministrados por la gestante: </t>
    </r>
    <r>
      <rPr>
        <b/>
        <sz val="11"/>
        <color theme="1"/>
        <rFont val="Calibri"/>
        <family val="2"/>
        <scheme val="minor"/>
      </rPr>
      <t>Soltera, Casada, Viuda, Unión Libre y Sin Dato</t>
    </r>
  </si>
  <si>
    <t>Registrar la ocupación de la gestante según indique en el interrogatorio de historia clínica de ingreso</t>
  </si>
  <si>
    <r>
      <t xml:space="preserve">Formula,  </t>
    </r>
    <r>
      <rPr>
        <sz val="11"/>
        <color theme="1"/>
        <rFont val="Calibri"/>
        <family val="2"/>
        <scheme val="minor"/>
      </rPr>
      <t>automáticamente sale el dato de la edad actual luego de registrar correctamente la fecha de nacimiento</t>
    </r>
    <r>
      <rPr>
        <b/>
        <sz val="11"/>
        <color theme="1"/>
        <rFont val="Calibri"/>
        <family val="2"/>
        <scheme val="minor"/>
      </rPr>
      <t xml:space="preserve"> </t>
    </r>
  </si>
  <si>
    <t>FECHA INDUCCION A LA DEMANDA CPN: registrar fecha de inducción a la demanda de la gestante, Importante sea en el siguiente orden: DIA/MES/AÑO usando el  /  para  sepáralas ejemplo: 01/09/2014</t>
  </si>
  <si>
    <r>
      <t xml:space="preserve">Registrar fecha de nacimiento de la gestante, </t>
    </r>
    <r>
      <rPr>
        <b/>
        <sz val="11"/>
        <color theme="1"/>
        <rFont val="Calibri"/>
        <family val="2"/>
        <scheme val="minor"/>
      </rPr>
      <t xml:space="preserve">Importante </t>
    </r>
    <r>
      <rPr>
        <sz val="11"/>
        <color theme="1"/>
        <rFont val="Calibri"/>
        <family val="2"/>
        <scheme val="minor"/>
      </rPr>
      <t xml:space="preserve">sea en el siguiente orden: </t>
    </r>
    <r>
      <rPr>
        <b/>
        <sz val="11"/>
        <color theme="1"/>
        <rFont val="Calibri"/>
        <family val="2"/>
        <scheme val="minor"/>
      </rPr>
      <t xml:space="preserve">DIA/MES/AÑO </t>
    </r>
    <r>
      <rPr>
        <sz val="11"/>
        <color theme="1"/>
        <rFont val="Calibri"/>
        <family val="2"/>
        <scheme val="minor"/>
      </rPr>
      <t>usando el</t>
    </r>
    <r>
      <rPr>
        <b/>
        <sz val="11"/>
        <color theme="1"/>
        <rFont val="Calibri"/>
        <family val="2"/>
        <scheme val="minor"/>
      </rPr>
      <t xml:space="preserve"> </t>
    </r>
    <r>
      <rPr>
        <sz val="11"/>
        <color theme="1"/>
        <rFont val="Calibri"/>
        <family val="2"/>
        <scheme val="minor"/>
      </rPr>
      <t xml:space="preserve"> /  para  sepáralas ejemplo:</t>
    </r>
    <r>
      <rPr>
        <b/>
        <sz val="11"/>
        <color theme="1"/>
        <rFont val="Calibri"/>
        <family val="2"/>
        <scheme val="minor"/>
      </rPr>
      <t xml:space="preserve"> 01/04/1979</t>
    </r>
  </si>
  <si>
    <r>
      <rPr>
        <sz val="11"/>
        <color rgb="FFFF0000"/>
        <rFont val="Calibri"/>
        <family val="2"/>
        <scheme val="minor"/>
      </rPr>
      <t>Lista desplegable</t>
    </r>
    <r>
      <rPr>
        <sz val="11"/>
        <color theme="1"/>
        <rFont val="Calibri"/>
        <family val="2"/>
        <scheme val="minor"/>
      </rPr>
      <t xml:space="preserve"> Elegir de las opciones según corresponda: Subsidiado, Contributivo, Régimen Especial, Particular, No Afiliado, Sin dato</t>
    </r>
  </si>
  <si>
    <r>
      <rPr>
        <sz val="11"/>
        <color rgb="FFFF0000"/>
        <rFont val="Calibri"/>
        <family val="2"/>
        <scheme val="minor"/>
      </rPr>
      <t xml:space="preserve"> Lista desplegable </t>
    </r>
    <r>
      <rPr>
        <sz val="11"/>
        <color theme="1"/>
        <rFont val="Calibri"/>
        <family val="2"/>
        <scheme val="minor"/>
      </rPr>
      <t xml:space="preserve">Elegir de las opciones según corresponda la Aseguradora a la que pertence la gestante </t>
    </r>
  </si>
  <si>
    <r>
      <rPr>
        <sz val="11"/>
        <color rgb="FFFF0000"/>
        <rFont val="Calibri"/>
        <family val="2"/>
        <scheme val="minor"/>
      </rPr>
      <t xml:space="preserve"> Lista desplegable </t>
    </r>
    <r>
      <rPr>
        <sz val="11"/>
        <color theme="1"/>
        <rFont val="Calibri"/>
        <family val="2"/>
        <scheme val="minor"/>
      </rPr>
      <t xml:space="preserve">Elegir de las opciones según corresponda al municipio en que resida la gestante </t>
    </r>
  </si>
  <si>
    <r>
      <rPr>
        <sz val="11"/>
        <color rgb="FFFF0000"/>
        <rFont val="Calibri"/>
        <family val="2"/>
        <scheme val="minor"/>
      </rPr>
      <t>Lista desplegable</t>
    </r>
    <r>
      <rPr>
        <sz val="11"/>
        <color theme="1"/>
        <rFont val="Calibri"/>
        <family val="2"/>
        <scheme val="minor"/>
      </rPr>
      <t xml:space="preserve"> Elegir de las opciones según corresponda: opciones: URBANO, RUAL,  SIN DATO </t>
    </r>
  </si>
  <si>
    <r>
      <t xml:space="preserve">Registrar el nombre de la vereda o Barrio de residencia de la gestante. Se debe </t>
    </r>
    <r>
      <rPr>
        <sz val="11"/>
        <color rgb="FFFF0000"/>
        <rFont val="Calibri"/>
        <family val="2"/>
        <scheme val="minor"/>
      </rPr>
      <t>elaborar lista desplegable</t>
    </r>
    <r>
      <rPr>
        <sz val="11"/>
        <color theme="1"/>
        <rFont val="Calibri"/>
        <family val="2"/>
        <scheme val="minor"/>
      </rPr>
      <t xml:space="preserve"> en cada municipio</t>
    </r>
  </si>
  <si>
    <t>Registrar dirección especifica de residencia de la gestante o datos de como ubicarla</t>
  </si>
  <si>
    <t>Registrar el nombre del  resguardo o corregimiento de residencia de la gestante</t>
  </si>
  <si>
    <t>Registrar el número de teléfono de contacto, ubicación de la gestante o pariente más cercano</t>
  </si>
  <si>
    <t>DIRECCION -(ESPECIFICAR UBICACIÓN EN VEREDA)</t>
  </si>
  <si>
    <r>
      <rPr>
        <sz val="11"/>
        <color rgb="FFFF0000"/>
        <rFont val="Calibri"/>
        <family val="2"/>
        <scheme val="minor"/>
      </rPr>
      <t>Lista desplegable</t>
    </r>
    <r>
      <rPr>
        <sz val="11"/>
        <color theme="1"/>
        <rFont val="Calibri"/>
        <family val="2"/>
        <scheme val="minor"/>
      </rPr>
      <t xml:space="preserve"> Elegir de las opciones según corresponda: INDEGENA – ROM GITANO – RAIZAL – PALENQUERO – AFRODESCENDIENTE – MESTIZA - OTRO</t>
    </r>
  </si>
  <si>
    <r>
      <rPr>
        <sz val="11"/>
        <color rgb="FFFF0000"/>
        <rFont val="Calibri"/>
        <family val="2"/>
        <scheme val="minor"/>
      </rPr>
      <t>Lista desplegable</t>
    </r>
    <r>
      <rPr>
        <sz val="11"/>
        <color theme="1"/>
        <rFont val="Calibri"/>
        <family val="2"/>
        <scheme val="minor"/>
      </rPr>
      <t xml:space="preserve"> Elegir de las opciones según corresponda: Nasa/Paez. Misak/ Guambianos, Yanaconas, Coconucos, Totoroez, Epedara/ Siapidara, Inga, Polindaras, Embera, Quilacingas, Jambaleños, Guanacas, Pubenences, Otros.</t>
    </r>
  </si>
  <si>
    <r>
      <rPr>
        <sz val="11"/>
        <color rgb="FFFF0000"/>
        <rFont val="Calibri"/>
        <family val="2"/>
        <scheme val="minor"/>
      </rPr>
      <t>Lista desplegable</t>
    </r>
    <r>
      <rPr>
        <sz val="11"/>
        <color theme="1"/>
        <rFont val="Calibri"/>
        <family val="2"/>
        <scheme val="minor"/>
      </rPr>
      <t xml:space="preserve"> Elegir de las opciones según corresponda: Analfabeta, Primaria incompleta  primaria completa, Secundaria incompleta, Secundaria completa,  Técnico, Universitario, Sabe leer y Escribir, esta última opción es para personas que no han recibido estudio formal pero saben leer y escribir.</t>
    </r>
  </si>
  <si>
    <r>
      <rPr>
        <sz val="11"/>
        <color rgb="FFFF0000"/>
        <rFont val="Calibri"/>
        <family val="2"/>
        <scheme val="minor"/>
      </rPr>
      <t xml:space="preserve">Lista desplegable </t>
    </r>
    <r>
      <rPr>
        <sz val="11"/>
        <color theme="1"/>
        <rFont val="Calibri"/>
        <family val="2"/>
        <scheme val="minor"/>
      </rPr>
      <t>Opciones: SI, si la gestante  Acepta o desea este embarazo;   NO  si la gestante no desea o no acepta este embarazo o  SIN DATO  si no se tiene información, Cabe aclarar que si la paciente no desea este embarazo debe hacer interconsulta con psicología y si no se tiene 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</si>
  <si>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que recibe apoyo de su familia;  NO  cuando la paciente manifiesta no recibir apoyo familiar o  SIN DATO  cuando no se dispone del dato, Igual que el anterior si la respuesta es NO tiene apoyo familiar se deberá intervenir con psicología y en lo posible con trabajadora social. De no disponer del dato   se debe preguntar por el en la siguiente consulta</t>
    </r>
  </si>
  <si>
    <r>
      <rPr>
        <sz val="11"/>
        <color rgb="FFFF0000"/>
        <rFont val="Calibri"/>
        <family val="2"/>
        <scheme val="minor"/>
      </rPr>
      <t>Lista desplegable</t>
    </r>
    <r>
      <rPr>
        <sz val="11"/>
        <color theme="1"/>
        <rFont val="Calibri"/>
        <family val="2"/>
        <scheme val="minor"/>
      </rPr>
      <t xml:space="preserve"> Opciones  SI  cuando la mujer sea la responsable  del sostenimiento económico y social de la familia; NO  cuando la mujer no sea la responsable principal del sostenimiento económico de la familia y  SIN DATO cuando no se disponga del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</si>
  <si>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tension emocional, depresion o angustia ;  NO  cuando la paciente  no manifiesta ninguno de los items anterioes  o  SIN DATO  cuando no se dispone del dato. De no disponer del dato  se debe interrogar por el en la siguiente consulta de acuerdo a los lineamientos establecidos en la GAI de CPN del MPS</t>
    </r>
  </si>
  <si>
    <r>
      <rPr>
        <sz val="11"/>
        <color rgb="FFFF0000"/>
        <rFont val="Calibri"/>
        <family val="2"/>
        <scheme val="minor"/>
      </rPr>
      <t>Lista desplegable</t>
    </r>
    <r>
      <rPr>
        <sz val="11"/>
        <color theme="1"/>
        <rFont val="Calibri"/>
        <family val="2"/>
        <scheme val="minor"/>
      </rPr>
      <t xml:space="preserve"> opciones SI cuando la gestante manifiesta que ha sido victima de violencia física o psicológica;  NO cuando no ha sido víctima de Violencia física o psicológica o SIN DATO, consultar en la guía del ministerio como preguntar adecuadamente a la gestante acerca de este evento</t>
    </r>
  </si>
  <si>
    <r>
      <rPr>
        <sz val="11"/>
        <color rgb="FFFF0000"/>
        <rFont val="Calibri"/>
        <family val="2"/>
        <scheme val="minor"/>
      </rPr>
      <t>Formula,</t>
    </r>
    <r>
      <rPr>
        <sz val="11"/>
        <color theme="1"/>
        <rFont val="Calibri"/>
        <family val="2"/>
        <scheme val="minor"/>
      </rPr>
      <t xml:space="preserve">  evalúa la efectividad entre la fecha de inducción de la demanda y la fecha en que la gestante es inscrita y las opciones que saldrán automáticamente según corresponda son: SI, cuando la gestante fue inducida y acude al CPN;  NO  cuando la gestante se induce pero no acude al CPN es decir toda gestante a la que se le realice inducción debe estar registrada en la base de datos, DEMANDA ESPONTANEA, cuando la paciente acude espontáneamente y no existió demanda por parte de la IPS </t>
    </r>
  </si>
  <si>
    <r>
      <rPr>
        <sz val="11"/>
        <color rgb="FFFF0000"/>
        <rFont val="Calibri"/>
        <family val="2"/>
        <scheme val="minor"/>
      </rPr>
      <t>Formula automatica</t>
    </r>
    <r>
      <rPr>
        <sz val="11"/>
        <color theme="1"/>
        <rFont val="Calibri"/>
        <family val="2"/>
        <scheme val="minor"/>
      </rPr>
      <t xml:space="preserve">: Evalua Riesgo Psicosocial de acuerdo a los datos registrados en las columnas anteriores, con las Opciones : SIN RIESGO: cuando la gestante por valoracion no presenta riesgo psicosocial, CON RIESGO :cuando la paciente Tiene Riesgo psicosocial y debe ser valorada por psicologia y SIN DATO: Cuando no se han diligenciado completamente las casillas anteriores  </t>
    </r>
  </si>
  <si>
    <t>En estas columnas, se registra  segun corresponda y hacen relación a  los antecedentes o diagnósticos  patológicos y obstétricos de la gestante y las opciones de acuerdo a lo registrado en la historia clínica de la gestante con las opciones  SI o NO  de acuerdo a los eventos de cada columna ante respuesta SI  se consideran gestantes de Alto Riesgo Obstétrico y deben tener remisión a Ginecologia. La opcion Sin DATO  se registrara cuando no se dispone del dato                                                                                                                                                                                                                        Para la Casilla ANTECEDENTE FAMILIAR DE PREECLAMPSIA: Registrar SI o No Según Corresponda. SI aplica para gestantes con Madre o hermana con antecedente de preeclampsia</t>
  </si>
  <si>
    <t xml:space="preserve">Elegir el numero de según corresponda al número de partos que la gestante haya tenido. Esta columna esta semaorizada y aparecera en rojo luego del cuarto parto, es decir multiparas </t>
  </si>
  <si>
    <t xml:space="preserve">Elegir según corresponda al número de Abortos que la gestante haya tenido como antecedente. Esta columna esta semaorizada y aparecera en rojo luego del tercer aborto </t>
  </si>
  <si>
    <t xml:space="preserve">Elegir según corresponda al número de cesareas que la gestante haya tenido como antecedente. Esta columna esta semaorizada y aparecera en rojo luego de la tercera cesarea </t>
  </si>
  <si>
    <t xml:space="preserve">TIENE EMB. MUTIPLE ACTUAL </t>
  </si>
  <si>
    <t>Registrar SI  o NO según corresponda. La opción SI estará semaforizada en rojo pues se considera antecedente de Riesgo Obstétrico  y la gestante debe ser valorada por ginecólogo</t>
  </si>
  <si>
    <r>
      <t xml:space="preserve">Registrar SI  o NO según corresponda. La opción SI estará semaforizada en rojo pues se considera antecedente de Riesgo Obstétrico  y la gestante debe ser valorada por ginecólogo </t>
    </r>
    <r>
      <rPr>
        <b/>
        <sz val="11"/>
        <color theme="1"/>
        <rFont val="Calibri"/>
        <family val="2"/>
        <scheme val="minor"/>
      </rPr>
      <t xml:space="preserve">y especialista </t>
    </r>
  </si>
  <si>
    <r>
      <t xml:space="preserve">Elegir el número de </t>
    </r>
    <r>
      <rPr>
        <b/>
        <sz val="11"/>
        <color theme="1"/>
        <rFont val="Calibri"/>
        <family val="2"/>
        <scheme val="minor"/>
      </rPr>
      <t>embarazos anteriores</t>
    </r>
    <r>
      <rPr>
        <sz val="11"/>
        <color theme="1"/>
        <rFont val="Calibri"/>
        <family val="2"/>
        <scheme val="minor"/>
      </rPr>
      <t xml:space="preserve"> a este.Es el Antecedente, no se incluye este embarazo actual;  Es decir que si este es el primer embarazo se elige la opción del número 0, si es el segundo embarazo, se elige la opción  del número 1.  Esta columna semaforiza en rojo luego del cuarto embarazo, es decir las de riesgo por  multígravidez</t>
    </r>
  </si>
  <si>
    <t>Registrar SI  o NO según corresponda al embarazo actual. La opción SI estará semaforizada en rojo pues se considera antecedente de Riesgo Obstétrico  y la gestante debe ser valorada por ginecólogo</t>
  </si>
  <si>
    <r>
      <t xml:space="preserve">Registrar SI  o NO según corresponda como patologia de base. La opción SI estará semaforizada en rojo pues se considera antecedente de Riesgo Obstétrico  y la gestante debe ser valorada por ginecólogo y </t>
    </r>
    <r>
      <rPr>
        <b/>
        <sz val="11"/>
        <color theme="1"/>
        <rFont val="Calibri"/>
        <family val="2"/>
        <scheme val="minor"/>
      </rPr>
      <t>nutricionista</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</si>
  <si>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cardiologo</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</si>
  <si>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nefrologo</t>
    </r>
  </si>
  <si>
    <t>Registrar fecha ultimo parto o aborto  D/ M / A</t>
  </si>
  <si>
    <r>
      <rPr>
        <sz val="11"/>
        <color rgb="FFFF0000"/>
        <rFont val="Calibri"/>
        <family val="2"/>
        <scheme val="minor"/>
      </rPr>
      <t xml:space="preserve">Formula automatica </t>
    </r>
    <r>
      <rPr>
        <sz val="11"/>
        <color theme="1"/>
        <rFont val="Calibri"/>
        <family val="2"/>
        <scheme val="minor"/>
      </rPr>
      <t>con el resultado del periodo intergenesico</t>
    </r>
  </si>
  <si>
    <t>Registrar fecha ultima mestruación  D/ M / A</t>
  </si>
  <si>
    <t>Formula automatica de las semanas de gestacion al ingreso</t>
  </si>
  <si>
    <t xml:space="preserve">Formula automatica de las semanas de gestacion actualizadas  </t>
  </si>
  <si>
    <t>Registrar fecha PRIMERA ECOGRAFIA D/ M / A</t>
  </si>
  <si>
    <t xml:space="preserve">Registrar Semanas de gestaciónsegun  PRIMERA ECOGRAFIA </t>
  </si>
  <si>
    <t>Registrar fecha SEGUNDA ECOGRAFIA D/ M / A</t>
  </si>
  <si>
    <t xml:space="preserve">Registrar Semanas de gestación segun  SEGUNDA ECOGRAFIA </t>
  </si>
  <si>
    <t xml:space="preserve">registre Talla en Metros con coma para decimal </t>
  </si>
  <si>
    <t>Formula Automatica del Indice de Masa Corporal según datos registrados de Peso y talla de las 2 colunmas ateriores</t>
  </si>
  <si>
    <t xml:space="preserve">Formula automatica según corresponda al IMC con las Opciones : Bajo Peso, Normal, Sobrepeso y Obesidad, Si aparece otro opcion revisar casillas DK y DL </t>
  </si>
  <si>
    <t>Formula automatica según corresponda a las TA Sistolica y Diastolica anotadas. Opciones: Pre HTA Seguimiento, Aparentemente Normal , Definir estadio HTA</t>
  </si>
  <si>
    <t>Formula automatica según corresponda a las TA Sistolica y Diastolica anotadas. Opciones: ALTO RIESGO PREECLAMPSIA,DEFINIR ESTADIO HTA"PRE HTA SEGUIMIENTO,RIESGO HIPERTENSION INDUCIDA POR EL EMBARAZO""PRE HTA SEGUIMIENTO, RIESGO HIPERTENSION INDUCIDA POR EL EMBARAZO";VIGILAR CIFRAS PRESION ARTERIAL";"PRE HTA SEGUIMIENTO""APARENTEMENTE NORMAL;"APARENTEMENTE NORMAL;"APARENTEMENTE NORMAL";</t>
  </si>
  <si>
    <t>Reguistre en numeros la TA Sistolica entre las 30 y 34 semanas de gestacion</t>
  </si>
  <si>
    <t>Reguistre en numeros la TA Diastolica entre las 30 y 34 semanas de gestacion</t>
  </si>
  <si>
    <t>Reguistre en numeros la TA Sistolica entre las 35 y 37 semanas de gestacion</t>
  </si>
  <si>
    <t>Reguistre en numeros la TA Diastolica entre las 35 y 37 semanas de gestacion</t>
  </si>
  <si>
    <t>Formula automatica del numero de controles prenatales realizados</t>
  </si>
  <si>
    <t xml:space="preserve">Formula automatica de la adherencia según controles prenatales realizados con las Opciones SI y NO </t>
  </si>
  <si>
    <t>Formula automatica según numero de controles proyectados a realizar según semanas de gestacion al ingreso</t>
  </si>
  <si>
    <t>Registrar fechas de remision y controles a Psicologia, Nutrición y Ginecologia</t>
  </si>
  <si>
    <t xml:space="preserve">Reporte el resultado de la hemoglobina de ingreso </t>
  </si>
  <si>
    <t>Fecha en D M A del Resultado de la HB</t>
  </si>
  <si>
    <t>Formula automatica de la edad gestacional al momento del resultado de la HB</t>
  </si>
  <si>
    <t>Formula Automatica según reporte de HB:  MANEJO MD POR ANEMIA FERROPENICA, NORMAL- SUMINISTRAR SULFATO FERROSO, NO DAR SULFATO FERROSO</t>
  </si>
  <si>
    <t>Formula Automatica según trimestre de gestacion de la toma de HB</t>
  </si>
  <si>
    <t>Reporte el resultado de la hemoglobina de la semana 28</t>
  </si>
  <si>
    <t>Fecha en D M A del Resultado del GS</t>
  </si>
  <si>
    <t>Formula automatica: de la edad gestacional al momento de la toma del GS</t>
  </si>
  <si>
    <t>Formula automatica según reporte de GS con las opciones: RIESGO DE INCOMPATIBILIDAD DE RH, NO HAY RIESGO POR RH.</t>
  </si>
  <si>
    <t>Registre resultado de la glicemia pre</t>
  </si>
  <si>
    <t>Formula automatica: de la edad gestacional al momento de la toma de la glicemia</t>
  </si>
  <si>
    <t>Registre resultado de la PTOG con 75 gr pre</t>
  </si>
  <si>
    <t>Registre resultado de la PTOG con 75 gr a la hora</t>
  </si>
  <si>
    <t>Registre resultado de la PTOG con 75 gr a la segunda hora</t>
  </si>
  <si>
    <t>Formula automatica: NO APLICA REPETIR EXAMEN &gt; SEMANA 24, ORDENAR PTOG, DIABETES, REMITIR, NORMAL</t>
  </si>
  <si>
    <t>Formula automatica: de la edad gestacional al momento de la toma de la PTOG</t>
  </si>
  <si>
    <t>Fecha en D M A del Resultado de la Prueba Rapida</t>
  </si>
  <si>
    <t>Fecha en D M A del Resultado de la Prueba Rapida intraparto</t>
  </si>
  <si>
    <t>Fecha en D M A del Resultado dell Uroanalisis</t>
  </si>
  <si>
    <t>Formula automatica: de la edad gestacional al momento de la toma del Uroanalisis</t>
  </si>
  <si>
    <t>Formula automatica: de la edad gestacional al momento de la toma del Urocultivo</t>
  </si>
  <si>
    <t>Lista desplegable del resultado del urocultivo según corresponda : Positivo, Negativo, Sin Dato</t>
  </si>
  <si>
    <t>Lista Desplegable según resultado del uroanalisis según corresponda : IVU, NORMAL o Sin Dato</t>
  </si>
  <si>
    <t>Fecha en D M A del Resultado del Urocultivo</t>
  </si>
  <si>
    <t>Fecha en D M A del Resultado del la Prueba de  ELISA</t>
  </si>
  <si>
    <t>Formula automatica para indicar toma de laboratorios</t>
  </si>
  <si>
    <t>Formula automatica: de la edad gestacional al momento del HASB</t>
  </si>
  <si>
    <t>Formula automatica: de la edad gestacional al momento del  Toxo</t>
  </si>
  <si>
    <t>Fecha en D M A del Resultado del la Prueba las pruebas dela citologia</t>
  </si>
  <si>
    <t xml:space="preserve">Formula automatica </t>
  </si>
  <si>
    <t xml:space="preserve">Fecha en D M A </t>
  </si>
  <si>
    <t>Fecha en D M A de la consulta con odontologo primera vez</t>
  </si>
  <si>
    <t>Lista desplegable , elegir la opcion por la cual sale la paciente del programa</t>
  </si>
  <si>
    <t>Formula automatica de  la edad gestacional al salir del programa</t>
  </si>
  <si>
    <t xml:space="preserve">Registre en numeros el peso en gramos </t>
  </si>
  <si>
    <t>Registre fecha en formato D/ M / A</t>
  </si>
  <si>
    <t xml:space="preserve">Registrar si existe un segundo nacido vivo </t>
  </si>
  <si>
    <t>Formula interna de alarma para control de RN</t>
  </si>
  <si>
    <t>Formula interna de alarma para control la puerpera</t>
  </si>
  <si>
    <t>RESULTADO TOXOPLASMOSIS ULTIMO IgM - SI APLICA SEGÚN GPC</t>
  </si>
  <si>
    <t>FECHA ULTIMA REMISION URG</t>
  </si>
  <si>
    <t>FECHA ULTIMO CPN</t>
  </si>
  <si>
    <t>EDAD GESTACIONAL ÚLTIMO CPN</t>
  </si>
  <si>
    <t xml:space="preserve">SUMINISTRO DE ACIDO FOLICO </t>
  </si>
  <si>
    <t xml:space="preserve">SUMINISTRO CALCIO </t>
  </si>
  <si>
    <t>NECESIDAD O DESARMONIA DESDE LO PROPIO 1</t>
  </si>
  <si>
    <t>TIPO DE SABEDOR</t>
  </si>
  <si>
    <t xml:space="preserve">SUMINISTRO DE SULFATO FERROSO </t>
  </si>
  <si>
    <t>FECHA PRIMER ACOMPAÑAMIENTO SABEDOR ANCESTRAL</t>
  </si>
  <si>
    <t>TIPO DE SABEDOR3</t>
  </si>
  <si>
    <t>FECHA  ACOMPAÑAMIENTO SABEDOR ANCESTRAL2</t>
  </si>
  <si>
    <t>TIPO DE SABEDOR2</t>
  </si>
  <si>
    <t>FECHA ACOMPAÑAMIENTO SABEDOR ANCESTRAL3</t>
  </si>
  <si>
    <t>FECHA ACOMPAÑAMIENTO SABEDOR ANCESTRAL4</t>
  </si>
  <si>
    <t>TIPO DE SABEDOR4</t>
  </si>
  <si>
    <t>FECHA ACOMPAÑAMIENTO SABEDOR ANCESTRAL5</t>
  </si>
  <si>
    <t>TIPO DE SABEDOR5</t>
  </si>
  <si>
    <t>TIPO DE SABEDOR6</t>
  </si>
  <si>
    <t>ACTIVIDAD O RITUALIDAD REALIZADA 6</t>
  </si>
  <si>
    <t>TIPO DE SABEDOR7</t>
  </si>
  <si>
    <t xml:space="preserve"> RESPONSABLE DE LA ZONA</t>
  </si>
  <si>
    <t>ENFERMEDADES PROPIAS O CULTURALES</t>
  </si>
  <si>
    <t>ALARMA FACTORES DE RIESGO COMPLICACIONES HIPERTENSIVAS3</t>
  </si>
  <si>
    <t>SUMINISTRO DE ASA SEGÚN GPC</t>
  </si>
  <si>
    <t>FECHA C12</t>
  </si>
  <si>
    <t>ALERTA SEGUIMIENTO</t>
  </si>
  <si>
    <t>FECHA ACOMPAÑAMIENTO SABEDOR ANCESTRAL PUERPERIO Y RECIEN NACIDO</t>
  </si>
  <si>
    <t>NECESIDAD O DESARMONIA DESDE LO PROPIO 12</t>
  </si>
  <si>
    <t>ACTIVIDAD O RITUALIDAD REALIZADA1</t>
  </si>
  <si>
    <t>ACTIVIDAD O RITUALIDAD REALIZADA13</t>
  </si>
  <si>
    <t>NECESIDAD O DESARMONIA DESDE LO PROPIO 13</t>
  </si>
  <si>
    <t>ACTIVIDAD O RITUALIDAD REALIZADA14</t>
  </si>
  <si>
    <t>NECESIDAD O DESARMONIA DESDE LO PROPIO 14</t>
  </si>
  <si>
    <t>ACTIVIDAD O RITUALIDAD REALIZADA15</t>
  </si>
  <si>
    <t>NECESIDAD O DESARMONIA DESDE LO PROPIO 15</t>
  </si>
  <si>
    <t>ACTIVIDAD O RITUALIDAD REALIZADA16</t>
  </si>
  <si>
    <t>NECESIDAD O DESARMONIA DESDE LO PROPIO 16</t>
  </si>
  <si>
    <t>NECESIDAD O DESARMONIA DESDE LO PROPIO 17</t>
  </si>
  <si>
    <t>ACTIVIDAD O RITUALIDAD REALIZADA18</t>
  </si>
  <si>
    <t>TAMIZAJE  PARA VIH II TRIM</t>
  </si>
  <si>
    <t>FECHA RESULTADO ELISA O PR II TRIM</t>
  </si>
  <si>
    <t>SEGUNDA PRUEBA ELISA O PR PARA DEFINIR DIAGNOSTICO VIH SEGÚN PROTOCOLO INS</t>
  </si>
  <si>
    <t>FECHA RESULTADO2</t>
  </si>
  <si>
    <t>FECHA RESULTADO SEGUNDA PRUEBA ELISA O PR PARA DEFINIR DIAGNOSTICO VIH SEGÚN PROTOCOLO INS</t>
  </si>
  <si>
    <t>RESULTADO CARGA VIRAL SEGÚN PROTOCOLO INS</t>
  </si>
  <si>
    <t>FECHA RESULTADO CARGA VIRAL SEGÚN PROTOCOLO INS</t>
  </si>
  <si>
    <t>FECHA ASISTENCIA PRIMERA VEZ CON GINECOLOGÍA</t>
  </si>
  <si>
    <t>ACOMPAÑAMIENTO POR PERSONA DE CONFIANZA DURANTE TRABAJO DE PARTO Y PARTO</t>
  </si>
  <si>
    <t>MANEJO ACTIVO DEL TERCER PERIODO DEL PARTO (USO OXITOCINA,MASAJE UTERINO Y TRACCIÓN SOSTENIDA DE CORDÓN)2</t>
  </si>
  <si>
    <t>DILIGENCIAMIENTO DE PARTOGRAMA (NO APLICA EN EXPULSIVO)</t>
  </si>
  <si>
    <t>MONITORIA CADA 15 MINUTOS DE SIGNOS VITALES DURANTES LAS PRIMERAS DOS HORAS POSTPARTO (SOPORTE EN HC)</t>
  </si>
  <si>
    <t>FECHA ASESORIA EN LACTANCIA MATERNA DURANTE CPN</t>
  </si>
  <si>
    <t>FECHA ASESORIA EN ANTICONCEPCION DURANTE CPN</t>
  </si>
  <si>
    <t>FECHA TERMINACIÓN ÚLTIMO EMBARAZO</t>
  </si>
  <si>
    <t>FECHA REGISTRO ASESORIA PRE TEST VIH EN HC</t>
  </si>
  <si>
    <t>ALARMA DPT ACELULAR</t>
  </si>
  <si>
    <t>FECHA FIRMA DE CONSENTIMIENTO INFORMADO EN HC</t>
  </si>
  <si>
    <t>TAMIZAJE  PARA VIH III TRIM</t>
  </si>
  <si>
    <t>ALARMA POR SEGUIMIENTO CIFRAS PRESIÓN ARTERIAL ÚLTIMO REGISTRO.</t>
  </si>
  <si>
    <t>MOTIVOS PARA LA CLASIFICACION DEL RIESGO BIOPSICOSOCIAL</t>
  </si>
  <si>
    <t>FECHA ACOMPAÑAMIENTO SABEDOR ANCESTRAL PUERPERIO Y RECIEN NACIDO2</t>
  </si>
  <si>
    <t xml:space="preserve">GLICEMIA PRE </t>
  </si>
  <si>
    <t>DIAS PARA EL PARTO2</t>
  </si>
  <si>
    <t>ALERTA PARA PARTO3</t>
  </si>
  <si>
    <t>FPP2</t>
  </si>
  <si>
    <t>GESTANTES ACTUALES22</t>
  </si>
  <si>
    <t>ALERTA SEGUIMIENTO2</t>
  </si>
  <si>
    <t>FECHA ÚLTIMO SEGUIMIENTO</t>
  </si>
  <si>
    <t>NÚMERO DE SEGUIMIENTOS CPN</t>
  </si>
  <si>
    <t xml:space="preserve">PROGRAMAS DE APOYO SOCIAL </t>
  </si>
  <si>
    <t>RIESGO BIOPSICOSOCIAL</t>
  </si>
  <si>
    <t>FECHA RESULTADO TAMIZAJE INTRAPARTO</t>
  </si>
  <si>
    <t xml:space="preserve">OTROS FACTORES DE RIESGO </t>
  </si>
  <si>
    <t>FECHA SEGUIMIENTO INICIAL POR PERSONAL DE SALUD EN TERRENO</t>
  </si>
  <si>
    <t>HALLAZGO5 GESTACIÓN</t>
  </si>
  <si>
    <t>NÚMERO DE SEGUIMIENTOS EN PUERPERIO</t>
  </si>
  <si>
    <t>HALLAZGOS ACOMPAÑAMIENTO PERSONAL DE SALUD PUERPERA</t>
  </si>
  <si>
    <t>FECHA ULTIMO SEGUIMIENTO POR PERSONAL DE SALUD EN TERRENO 112</t>
  </si>
  <si>
    <t>HALLAZGOS ACOMPAÑAMIENTO PERSONAL DE SALUD RECIEN NACIDO</t>
  </si>
  <si>
    <t>CONTACTO PIEL A PIEL DURANTE 30 MINUTOS</t>
  </si>
  <si>
    <t>INICIO DE LACTANCIA MATERNA DURANTE EL CONTACTO PIEL A PIEL</t>
  </si>
  <si>
    <t>ASESORIA EN PLANIFICACIÓN FAMILIAR POST EVENTO OBSTETRICO EN AMBITO HOSPITALARIO</t>
  </si>
  <si>
    <t xml:space="preserve">PUERPERA SALE CON PLANIFICACIÓN FAMILIAR POST EVENTO OBSTETRICO </t>
  </si>
  <si>
    <t>LA CLASIFICACIÓN DEL RIESGO ES ADECUADA</t>
  </si>
  <si>
    <t>ENE</t>
  </si>
  <si>
    <t>FEB</t>
  </si>
  <si>
    <t>MAR</t>
  </si>
  <si>
    <t>ABR</t>
  </si>
  <si>
    <t>MAY</t>
  </si>
  <si>
    <t>JUN</t>
  </si>
  <si>
    <t>JUL</t>
  </si>
  <si>
    <t>AGO</t>
  </si>
  <si>
    <t>SEP</t>
  </si>
  <si>
    <t>OCT</t>
  </si>
  <si>
    <t>NOV</t>
  </si>
  <si>
    <t>DIC</t>
  </si>
  <si>
    <t>INDICADORES</t>
  </si>
  <si>
    <t xml:space="preserve"> Total de mujeres gestantes captadas antes de las 12 ss  x </t>
  </si>
  <si>
    <t>Total mujeres adolescentes menores de 19 años</t>
  </si>
  <si>
    <t>% GESTANTES ADOLESCENTES &lt; 19 AÑOS</t>
  </si>
  <si>
    <t>Mujeres menores de 14 años que ingresan al CPN</t>
  </si>
  <si>
    <t xml:space="preserve">% MUJERES gestantes &lt; 14 años </t>
  </si>
  <si>
    <t>TOTAL PARTOS</t>
  </si>
  <si>
    <t>% DE PARTOS VAGINALES</t>
  </si>
  <si>
    <t>% DE PARTOS POR CESAREA</t>
  </si>
  <si>
    <t>NÚMERO IVE</t>
  </si>
  <si>
    <t>% IVE</t>
  </si>
  <si>
    <t>ATENCION INSTITUCIONAL DEL PARTO</t>
  </si>
  <si>
    <t>% ATECIÓN INSTITUCIONAL DE PARTO</t>
  </si>
  <si>
    <t>PARTOS EN DOMICILIO</t>
  </si>
  <si>
    <t>% ATENCIÓN DE PARTO EN DOMICILIO</t>
  </si>
  <si>
    <t>ADHERENCIA CPN:MUJERES CON 4 O MAS CPN AL TERMINAR PARTO/CESAREA</t>
  </si>
  <si>
    <t xml:space="preserve">% ADHERENCIA AL CPN </t>
  </si>
  <si>
    <t>Número nacidos vivos</t>
  </si>
  <si>
    <t>Número de nacidos vivos a Término.</t>
  </si>
  <si>
    <t>Número de nacidos vivos a Término con bajo peso al nacer.</t>
  </si>
  <si>
    <t>% BAJO PESO AL NACER RN A TERMINO</t>
  </si>
  <si>
    <t>RAZÓN MUERTES PERINATALES X 1000 NV</t>
  </si>
  <si>
    <t>Numero casos de morbilidad materna extrema</t>
  </si>
  <si>
    <t>RAZÓN MORBILIDAD MATERNA EXTREMA X 1000 NV</t>
  </si>
  <si>
    <t>MUJERES ACTIVAS INASISTENTES</t>
  </si>
  <si>
    <t>FIJAR MENSUALMENTE</t>
  </si>
  <si>
    <t>TABLERO DE INDICADORES BÁSICOS PARA SEGUIMIENTO PROGRAMA DE GESTANTES</t>
  </si>
  <si>
    <t>NÚMERO DE GESTANTES CON ATENCION INICIAL POR SABEDOR I TRIM GESTACIÓN</t>
  </si>
  <si>
    <t>NÚMERO DE GESTANTES CON ATENCION INICIAL POR SABEDOR II TRIM GESTACIÓN</t>
  </si>
  <si>
    <t>INDICADORES SEGUIMIENTO SABEDORES</t>
  </si>
  <si>
    <t>ACTIVA EN CPN</t>
  </si>
  <si>
    <t>ACTIVA SIN CPN</t>
  </si>
  <si>
    <t>SALE SIN INGRESO A CPN</t>
  </si>
  <si>
    <t>% MUJERES INASITENTES AL CPN</t>
  </si>
  <si>
    <t>MESES</t>
  </si>
  <si>
    <t>NÚMERO DE GESTANTES  CON SEGUIMIENTO POR PARTERA, SEGÚN MES DEL AÑO DE INGRESO AL PROGRAMA</t>
  </si>
  <si>
    <t>NÚMERO DE GESTANTES CON SEGUIMIENTO POR MEDICO TRADICIONAL, SEGÚN MES DEL AÑO DE INGRESO AL PROGRAMA</t>
  </si>
  <si>
    <t>NÚMERO DE GESTANTES CON ATENCION INICIAL POR SABEDOR III TRIM GESTACIÓN</t>
  </si>
  <si>
    <t>% GESTANTES CON SEGUIMIENTO POR PARTERA</t>
  </si>
  <si>
    <t>% GESTANTES CON SEGUIMIENTO POR MEDICO TRADICIONAL</t>
  </si>
  <si>
    <t>% GESTANTES ATENDIDAS EN I TRIM POR SABEDOR.</t>
  </si>
  <si>
    <t>% GESTANTES ATENDIDAS EN II TRIM POR SABEDOR.</t>
  </si>
  <si>
    <t>% GESTANTES ATENDIDAS EN III TRIM POR SABEDOR.</t>
  </si>
  <si>
    <t>TOTAL</t>
  </si>
  <si>
    <t>RAZÓN MORTALIDAD MATERNA X 100000 NV</t>
  </si>
  <si>
    <t>ASESORIA EN LACTANCIA MATERNA EXCLUSIVA EN AMBITO HOSPITALARIO</t>
  </si>
  <si>
    <t>NIVEL DE COMPLEJIDAD DE LA ATENCION DE LA INSTITUCION DONDE SE ATENDIO EL PARTO</t>
  </si>
  <si>
    <t>TAMIZAJE  PARA VIH INTRAPARTO SEGÚN GPC.</t>
  </si>
  <si>
    <t>TAMIZAJE  PARA SIFILIS  SEGÚN GPC SIFILIS II TRIMESTRE</t>
  </si>
  <si>
    <t>TAMIZAJE  PARA SIFILIS  SEGÚN GPC SIFILIS III TRIMESTRE</t>
  </si>
  <si>
    <t>TAMIZAJE  PARA SIFILIS  SEGÚN GPC SIFILIS INTRAPARTO</t>
  </si>
  <si>
    <t>Se registran aspectos de seguimiento a tener en cuenta, como por ejemplo, acciones pendientes a verificar en los proximos controles u otros aspectos relevantes a juicio de quien diligencia la información.</t>
  </si>
  <si>
    <t>Se registra el nombre de la persona encargada de hacer el seguimiento de la gestante en las diferentes zonas del municipio.</t>
  </si>
  <si>
    <t>A este formato, deben ingresar todas las mujeres identificadas con gestación, incluyendo las mujeres que apliquen para IVE.</t>
  </si>
  <si>
    <r>
      <t>Registrar el nombre del punto de atención, cada Municipio debe</t>
    </r>
    <r>
      <rPr>
        <sz val="11"/>
        <color rgb="FFFF0000"/>
        <rFont val="Calibri"/>
        <family val="2"/>
        <scheme val="minor"/>
      </rPr>
      <t xml:space="preserve"> generar una lista desplegable </t>
    </r>
    <r>
      <rPr>
        <sz val="11"/>
        <color theme="1"/>
        <rFont val="Calibri"/>
        <family val="2"/>
        <scheme val="minor"/>
      </rPr>
      <t>para esta columna según los puntos de atención de los que dispongan.</t>
    </r>
  </si>
  <si>
    <t>Lista Desplegable:  Correponde a los programas sociales, donde la gestantes esta incluida, se debe definir la forma al interior de la insitución de recolectar esta información. - Cero a Siempre. - Semillas de vida. - Familias en Acción. - Red Unidos. - Programa ICBF. - Otro. - Ninguno. - Sin dato.</t>
  </si>
  <si>
    <r>
      <rPr>
        <sz val="11"/>
        <color rgb="FFFF0000"/>
        <rFont val="Calibri"/>
        <family val="2"/>
        <scheme val="minor"/>
      </rPr>
      <t>Lista desplegable</t>
    </r>
    <r>
      <rPr>
        <sz val="11"/>
        <color theme="1"/>
        <rFont val="Calibri"/>
        <family val="2"/>
        <scheme val="minor"/>
      </rPr>
      <t xml:space="preserve"> Elegir de acuerdo a las condiciones visibles o manifestadas por la gestante: Desplazada, Indígente,Migratoria,Ninguna, Discapacitad Fisica, Disapacidad conductual, discapacidad auditiva, discapacidad visual, discapacidades multiples, discapacidad sistemica.</t>
    </r>
  </si>
  <si>
    <t>ANTECEDENTE. HIPERTENSION INDUCIDA POR EL EMBARAZO O PREECLAMPSIA/ECLAMPSIA</t>
  </si>
  <si>
    <t>ANTECEDENTE. RETENCION PLACENTARIA O HEMORRAGIA POSTPARTO</t>
  </si>
  <si>
    <t>ANTECEDENTE. PESO BEBE MAYOR A 4000 o MENOR A  2500</t>
  </si>
  <si>
    <t>ANTECEDENTE. EMBARAZO GEMELAR</t>
  </si>
  <si>
    <t>ANTECEDENTE. Trabajo de Parto PROLONGADO/PARTO DIFICIL</t>
  </si>
  <si>
    <t>ANTECEDENTE. FLIAR PREECLAMPSIA</t>
  </si>
  <si>
    <t>ANTECEDENTE PARTOS</t>
  </si>
  <si>
    <t>ANTECEDENTE ABORTOS</t>
  </si>
  <si>
    <t>ANTECEDENTE OBITO FETAL Y/O MUERTE PERINATAL NEONATAL TEMPRANA</t>
  </si>
  <si>
    <t>ANTECEDENTE  EMBARAZO ECTOPICO O CX UTERINA (MIOMECTOMIA)</t>
  </si>
  <si>
    <t>ANTECEDENTE EMBARAZO MOLAR</t>
  </si>
  <si>
    <t>ANTECEDENTE MUERTE NEONATAL TARDIA</t>
  </si>
  <si>
    <t>Registrar SI  o NO según corresponda. La opción SI estará semaforizada en rojo. El obito fetal corresponde a la muerte del feto in utero y la muerte perinatal temprana es la muerte del feto o recién nacido hasta los 7 dias de nacido.</t>
  </si>
  <si>
    <t>Elegir  SI o NO según corresponda a si la gestante tiene un embarazo ectopico como antecedente o se le ha realizado una cirugía para manejo de miomas.</t>
  </si>
  <si>
    <t xml:space="preserve">Elegir  SI o NO según corresponda a si la gestante tiene un embarazo molar  como antecedente </t>
  </si>
  <si>
    <t>Elegir  SI o NO según corresponda a si la gestante tiene un antecedente de embarzo con muerte neonatal tardía; corresponde a la muerte del niño o niña desde los 8 a 29 días de nacido.</t>
  </si>
  <si>
    <r>
      <t xml:space="preserve">Formula automática, calcula la FUM por ecografía y se activa, cuando se digitan los datos de las columnas BR (Fecha eco 1) y BS (Semanas gestación eco 1), respectivamente. ESTE DATO DEBE SER DIGITADO EN LA COLUMNA BK (FUM) EN CASO DE QUE ESTA </t>
    </r>
    <r>
      <rPr>
        <u/>
        <sz val="11"/>
        <color theme="1"/>
        <rFont val="Calibri"/>
        <family val="2"/>
        <scheme val="minor"/>
      </rPr>
      <t>NO SEA CONFIABLE O NO SE TENGA DATO ALGUNO</t>
    </r>
  </si>
  <si>
    <r>
      <rPr>
        <sz val="11"/>
        <color rgb="FFFF0000"/>
        <rFont val="Calibri"/>
        <family val="2"/>
        <scheme val="minor"/>
      </rPr>
      <t>Lista desplegable:</t>
    </r>
    <r>
      <rPr>
        <sz val="11"/>
        <color theme="1"/>
        <rFont val="Calibri"/>
        <family val="2"/>
        <scheme val="minor"/>
      </rPr>
      <t xml:space="preserve"> elegir Si No Sin Dato o </t>
    </r>
    <r>
      <rPr>
        <u/>
        <sz val="11"/>
        <color theme="1"/>
        <rFont val="Calibri"/>
        <family val="2"/>
        <scheme val="minor"/>
      </rPr>
      <t>CORREGIDA, esta última se debe colocar cuando la FUM columna (BK), corresponde al dato calculado en la columna BN (FUM x ECO 1)</t>
    </r>
  </si>
  <si>
    <r>
      <t>Formula automatica del trimestres de gestacion al ingreso. Cuando aparezca:</t>
    </r>
    <r>
      <rPr>
        <u/>
        <sz val="11"/>
        <color theme="1"/>
        <rFont val="Calibri"/>
        <family val="2"/>
        <scheme val="minor"/>
      </rPr>
      <t xml:space="preserve"> ERROR FUM O INGRESO Revisar coherencia entre los datos respectivos y hacer la corrección pertinente. Si aparece: DEFINIR FPP POR ECO; Completar la información una vez se tenga el dato de la Ecografía.</t>
    </r>
  </si>
  <si>
    <t>Elegir  de las opciones  SI, NO, Sin Dato según corresponda . Si en la columna anterior se anoto 3 o mas abortos  definir si estos fueron seguidos y esponteneos o existe historia de infertilidad en la  mujer, para anotar SI.</t>
  </si>
  <si>
    <t>ANTECEDENTE CESAREAS</t>
  </si>
  <si>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REPORTES DE ECOGRAFÍAS O EVOLUCIÓN EN HC SEGÚN CRITERIO DEL MEDICO.</t>
    </r>
  </si>
  <si>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ECOGRAFIAS O SI NO LAS TIENE SEGÚN CRITERIO DEL MEDICO.</t>
    </r>
  </si>
  <si>
    <r>
      <t xml:space="preserve">Registrar SI  o NO según corresponda al embarazo actual. La opción SI estará semaforizada en rojo pues se considera antecedente de Riesgo Obstétrico  y la gestante debe ser valorada por ginecólogo. </t>
    </r>
    <r>
      <rPr>
        <u/>
        <sz val="11"/>
        <color theme="1"/>
        <rFont val="Calibri"/>
        <family val="2"/>
        <scheme val="minor"/>
      </rPr>
      <t>REVISAR EN REPORTE DE ECOGRAFIAS.</t>
    </r>
  </si>
  <si>
    <r>
      <t xml:space="preserve">Registre el peso en Kilogramos pregestacional o en el primer trimestre primera medicion. </t>
    </r>
    <r>
      <rPr>
        <u/>
        <sz val="11"/>
        <color theme="1"/>
        <rFont val="Calibri"/>
        <family val="2"/>
        <scheme val="minor"/>
      </rPr>
      <t xml:space="preserve">EN CASO DE NO TENER DATO DE PESO, PORS ER UN INGRESO TARDÍO SE DEBE COLOCAR EN ESTA CASILLA: </t>
    </r>
    <r>
      <rPr>
        <u/>
        <sz val="11"/>
        <color rgb="FFFF0000"/>
        <rFont val="Calibri"/>
        <family val="2"/>
        <scheme val="minor"/>
      </rPr>
      <t>SD</t>
    </r>
  </si>
  <si>
    <t>SEMANAS DE GESTACION II TRIM</t>
  </si>
  <si>
    <t>IMC5 II TRIM</t>
  </si>
  <si>
    <t>CLASIFICACION SEGÚN CURVA ATALAH - II TRIM</t>
  </si>
  <si>
    <t>IMC8 III TRIM</t>
  </si>
  <si>
    <t>SEMANAS DE GESTACION9 III TRIM</t>
  </si>
  <si>
    <t>CLASIFICACION SEGÚN CURVA ATALAH - III TRIM</t>
  </si>
  <si>
    <t>CLASIFICACION SEGÚN CURVA ATALAH -CONSOLIDADO ULTIMO DATO DE CADA MUJER</t>
  </si>
  <si>
    <r>
      <t>Registrar Fecha en D M A del Peso y Talla de la medicion en el SEGUNDO  trimestre de gestación (</t>
    </r>
    <r>
      <rPr>
        <u/>
        <sz val="11"/>
        <color theme="1"/>
        <rFont val="Calibri"/>
        <family val="2"/>
        <scheme val="minor"/>
      </rPr>
      <t>DE SEMANA 14 A 28)</t>
    </r>
  </si>
  <si>
    <r>
      <t xml:space="preserve">Registrar Fecha en D M A del Peso y Talla pregestacional  o primera medicion que corresponda entre el primer trimestre de gestación </t>
    </r>
    <r>
      <rPr>
        <u/>
        <sz val="11"/>
        <color theme="1"/>
        <rFont val="Calibri"/>
        <family val="2"/>
        <scheme val="minor"/>
      </rPr>
      <t>HASTA LA SEMANA 13 DE GESTACIÓN.</t>
    </r>
  </si>
  <si>
    <t>PESO EN Kg II TRIM (14 A 28 SEMANAS)</t>
  </si>
  <si>
    <t>PESO EN Kg (29 A 42 SEMANAS)</t>
  </si>
  <si>
    <r>
      <t xml:space="preserve">Formula Automática de las semanas de gestación a la fecha del peso.  </t>
    </r>
    <r>
      <rPr>
        <u/>
        <sz val="11"/>
        <color theme="1"/>
        <rFont val="Calibri"/>
        <family val="2"/>
        <scheme val="minor"/>
      </rPr>
      <t>Si aparece "REVISAR FUM O INGRESO" verificar coherencia entre estos datos.</t>
    </r>
  </si>
  <si>
    <r>
      <t xml:space="preserve">Formula automatica según corresponda al IMC  en el Segundo Trimestre de gestacion con las Opciones : Bajo Peso, Normal, Sobrepeso y Obesidad, Si aparece </t>
    </r>
    <r>
      <rPr>
        <u/>
        <sz val="11"/>
        <color theme="1"/>
        <rFont val="Calibri"/>
        <family val="2"/>
        <scheme val="minor"/>
      </rPr>
      <t>"REGISTRAR EN III TRIM o REGISTRAR EN I TRIM" Corregir los datos de Fecha y Talla de las columnas CE y CF verificando que correspondan al II TRIM (entre semana 14 a 28).</t>
    </r>
  </si>
  <si>
    <t>Registrar Fecha en D M A del Peso y Talla de la medicion en el TRIMESTRE  trimestre de gestación  (DE SEMANA 29 A 42)</t>
  </si>
  <si>
    <r>
      <t xml:space="preserve">Registre el peso en Kilogramos en el SEGUNDO trimestre  </t>
    </r>
    <r>
      <rPr>
        <u/>
        <sz val="11"/>
        <color theme="1"/>
        <rFont val="Calibri"/>
        <family val="2"/>
        <scheme val="minor"/>
      </rPr>
      <t>(DE SEMANA 14 A 28)</t>
    </r>
  </si>
  <si>
    <r>
      <t>Registre el peso en Kilogramos en el TERCER trimestre</t>
    </r>
    <r>
      <rPr>
        <u/>
        <sz val="11"/>
        <color theme="1"/>
        <rFont val="Calibri"/>
        <family val="2"/>
        <scheme val="minor"/>
      </rPr>
      <t xml:space="preserve"> (DE SEMANA 29 A 42)</t>
    </r>
  </si>
  <si>
    <t>Formula Automatica del Indice de Masa Corporal según datos registrados de Peso y talla del Segundo trimestres</t>
  </si>
  <si>
    <t>Formula Automatica del Indice de Masa Corporal según datos registrados de Peso y talla del Tercer trimestre</t>
  </si>
  <si>
    <r>
      <t xml:space="preserve">Elegir de la lista desplegable el numero que corresponda a las semanas de gestacion al momento del registro de PESO y TALLA del TERCER trimestre. </t>
    </r>
    <r>
      <rPr>
        <u/>
        <sz val="11"/>
        <color theme="1"/>
        <rFont val="Calibri"/>
        <family val="2"/>
        <scheme val="minor"/>
      </rPr>
      <t>Si aparece "REVISAR FUM O INGRESO" verificar coherencia entre estos datos.</t>
    </r>
  </si>
  <si>
    <t>Formula automatica según corresponda al IMC  en el TERCER Trimestre de gestacion con las Opciones : Bajo Peso, Normal, Sobrepeso y Obesidad.  Si aparece "REGISTRAR EN TRIM RESPECTIVO" Corregir los datos de Fecha y Talla de las columnas CJ y CK verificando que correspondan al III TRIM (entre semana 29 a 42).</t>
  </si>
  <si>
    <t>Formula automatica que trae a esta casilla, el útimo dato registrado de cada mujer del resultado de la Clasificación según curva de atalah, lo que permite filtrar fácilmente la información de cada mujer independiente del trimestre de gestación en que este ubicado.</t>
  </si>
  <si>
    <r>
      <t xml:space="preserve">Reguistre en numeros la TA Sistolica antes de las 12 semanas de gestacion. </t>
    </r>
    <r>
      <rPr>
        <u/>
        <sz val="11"/>
        <color theme="1"/>
        <rFont val="Calibri"/>
        <family val="2"/>
        <scheme val="minor"/>
      </rPr>
      <t>SI NO SE TIENE DATO SE DEBE DEJAR ESTA CASILLA EN BLANCO</t>
    </r>
  </si>
  <si>
    <r>
      <t xml:space="preserve">Reguistre en numeros la TA diastolica antes de las 12 semanas de gestacion. </t>
    </r>
    <r>
      <rPr>
        <u/>
        <sz val="11"/>
        <color theme="1"/>
        <rFont val="Calibri"/>
        <family val="2"/>
        <scheme val="minor"/>
      </rPr>
      <t>SI NO SE TIENE DATO SE DEBE DEJAR ESTA CASILLA EN BLANCO</t>
    </r>
  </si>
  <si>
    <r>
      <t xml:space="preserve">Reguistre en numeros la TA Sistolica entre las 20 y 26 semanas de gestacion. </t>
    </r>
    <r>
      <rPr>
        <u/>
        <sz val="11"/>
        <color theme="1"/>
        <rFont val="Calibri"/>
        <family val="2"/>
        <scheme val="minor"/>
      </rPr>
      <t>SI NO SE TIENE DATO SE DEBE DEJAR ESTA CASILLA EN BLANCO</t>
    </r>
  </si>
  <si>
    <r>
      <t xml:space="preserve">Reguistre en numeros la TA Diastolica entre las 20 y 26 semanas de gestacion. </t>
    </r>
    <r>
      <rPr>
        <u/>
        <sz val="11"/>
        <color theme="1"/>
        <rFont val="Calibri"/>
        <family val="2"/>
        <scheme val="minor"/>
      </rPr>
      <t>SI NO SE TIENE DATO SE DEBE DEJAR ESTA CASILLA EN BLANCO</t>
    </r>
  </si>
  <si>
    <t>solo se debe colocar dato de Fecha de la asesoría realizada.</t>
  </si>
  <si>
    <t>La información aquí registrada, debe aparecer soportada en la historia Clínica, de lo contrario el dato no es valido.</t>
  </si>
  <si>
    <r>
      <t xml:space="preserve">Registrar fecha de inicio de CPN de la gestante, Importante sea en el siguiente orden: DIA/MES/AÑO usando el  /  para  sepáralas ejemplo: 18/09/2014.  </t>
    </r>
    <r>
      <rPr>
        <u/>
        <sz val="11"/>
        <color theme="1"/>
        <rFont val="Calibri"/>
        <family val="2"/>
        <scheme val="minor"/>
      </rPr>
      <t xml:space="preserve"> EN CASO DE GESTANTES CON INICIO CPN EN OTRA INSTITUCIÓN: se debe registrar el dato de ingreso real de la mujer en la otra institución.</t>
    </r>
  </si>
  <si>
    <r>
      <t xml:space="preserve">Registrar fechas de los controles realizados según corresponde en secuencia D M A. </t>
    </r>
    <r>
      <rPr>
        <u/>
        <sz val="11"/>
        <color theme="1"/>
        <rFont val="Calibri"/>
        <family val="2"/>
        <scheme val="minor"/>
      </rPr>
      <t>EN CASO DE GESTANTE QUE REALIZO CONTROLES EN OTRA INSTITUCIÓN, SE DEBE COLOCAR LA INFORMACIÓN DE LAS FECHAS DE CONTROLES PREVIAMENTE REALIZADOS.</t>
    </r>
  </si>
  <si>
    <t xml:space="preserve">Formula automática que define una fecha aproximada del proximo control. </t>
  </si>
  <si>
    <t>FORMULA AUTOMATICA: CON LAS OPCIONES CAMBIO DE RESIDENCIA, SEGUIMIENTO REPORTE EPS, SALIO PROGRAMA, SALE SIN INGRESO CPN; SIN CPN, ACTIVA INGRESO A CPN, ACTIVA SIN INGRESO A CPN.</t>
  </si>
  <si>
    <t>Formula, muestra de cada mujer la fecha de su último control.</t>
  </si>
  <si>
    <t>Formula que calcula la edad gestaciónal de la última vez que vino al CPN</t>
  </si>
  <si>
    <t>Formula automatica del % de cumplimiento de controles prenatales</t>
  </si>
  <si>
    <t>Se debe registrar dato de la fecha en que acude por primera vez la mujer a cita con ginecologo; esta información debe aparecer en la evolución de la HC de seguimiento realizda por el Medico general.</t>
  </si>
  <si>
    <r>
      <t xml:space="preserve">Registro de fecha de la útima asistencia a ginecología, si aplica; este dato se debe </t>
    </r>
    <r>
      <rPr>
        <u/>
        <sz val="11"/>
        <color theme="1"/>
        <rFont val="Calibri"/>
        <family val="2"/>
        <scheme val="minor"/>
      </rPr>
      <t>actualizar periodicamente según corresponda.</t>
    </r>
  </si>
  <si>
    <r>
      <t xml:space="preserve">Registro de numero de consultas con ginecologo. </t>
    </r>
    <r>
      <rPr>
        <u/>
        <sz val="11"/>
        <color theme="1"/>
        <rFont val="Calibri"/>
        <family val="2"/>
        <scheme val="minor"/>
      </rPr>
      <t>Este dato se debe actualizar periodicamente según corresponda.</t>
    </r>
  </si>
  <si>
    <r>
      <t xml:space="preserve">Elija de la lista desplegable según corresponda al  resultado del Grupo sanguineo. </t>
    </r>
    <r>
      <rPr>
        <u/>
        <sz val="11"/>
        <color theme="1"/>
        <rFont val="Calibri"/>
        <family val="2"/>
        <scheme val="minor"/>
      </rPr>
      <t xml:space="preserve">SI SE TIENE UN RESULTADO DE GRUPO RH NEGATIVO, TENER EN CUENTA QUE SI LA MADRE Y EL PADRE SON RH NEGATIVOS, DEBE ESCOGER LA OPCIÓN DEL GRUPO QUE MARCA EL RH CON DOS SIGNOS NEGATIVOS; </t>
    </r>
    <r>
      <rPr>
        <sz val="11"/>
        <color theme="1"/>
        <rFont val="Calibri"/>
        <family val="2"/>
        <scheme val="minor"/>
      </rPr>
      <t xml:space="preserve">EJEMPLO </t>
    </r>
    <r>
      <rPr>
        <b/>
        <sz val="11"/>
        <color rgb="FFFF0000"/>
        <rFont val="Calibri"/>
        <family val="2"/>
        <scheme val="minor"/>
      </rPr>
      <t>O--, A--,B--,AB--</t>
    </r>
  </si>
  <si>
    <t>Fecha en D M A del Resultado del la Glicemia.</t>
  </si>
  <si>
    <t>solo se debe colocar dato de Fecha de firma del consentiminto, debe coincidir con el registro en fisico.</t>
  </si>
  <si>
    <r>
      <t xml:space="preserve">solo se debe colocar dato de Fecha de la asesoría realizada. </t>
    </r>
    <r>
      <rPr>
        <u/>
        <sz val="11"/>
        <color theme="1"/>
        <rFont val="Calibri"/>
        <family val="2"/>
        <scheme val="minor"/>
      </rPr>
      <t>ESTE DATO DEBE ESTAR SOPORTADO EN LA HC</t>
    </r>
  </si>
  <si>
    <t>Diligencie la lista desplegable, aparecen las opciones para Prueba Rápida o para Elisa, según sea la técnica utilizada e informada en el resultado del examen, que debe estar soportado en HC o en resultado de laboratorio.</t>
  </si>
  <si>
    <t>Fecha en D M A del Resultado del la Prueba de  ELISA o Pueba Rápida.</t>
  </si>
  <si>
    <t>FECHA RESULTADO ELISA O PR III TRIM</t>
  </si>
  <si>
    <r>
      <t xml:space="preserve">Diligencie la lista desplegable, según corresponda al resultado resportado de la Carga Viral. </t>
    </r>
    <r>
      <rPr>
        <u/>
        <sz val="11"/>
        <color theme="1"/>
        <rFont val="Calibri"/>
        <family val="2"/>
        <scheme val="minor"/>
      </rPr>
      <t>Se coloca SIN DATO: En el caso de que algunas de las columnas FU,FX,FZ y GC sean Reactivas y no se tenga información de este exámen. Se coloca NO APLICA: En caso de en caso de que los resultados de las columnas FU, FX, FZ Y GC; sean No Reactivos.</t>
    </r>
  </si>
  <si>
    <t>Diligencie la lista desplegable, aparecen las opciones para Prueba Rápida o para Elisa, según sea la técnica utilizada e informada en el resultado del examen, que debe estar soportado en HC o en resultado de laboratorio. Se coloca SIN DATO: En el caso de que algunas de las columnas FU,FX,FZ y GC sean Reactivas y no se tenga información de este exámen. Se coloca NO APLICA: En caso de en caso de que los resultados de las columnas FU, FX, FZ Y GC; sean No Reactivos.</t>
  </si>
  <si>
    <r>
      <t xml:space="preserve">Fecha en D M A del Resultado del la Prueba de  ELISA o Pueba Rápida. </t>
    </r>
    <r>
      <rPr>
        <u/>
        <sz val="11"/>
        <color theme="1"/>
        <rFont val="Calibri"/>
        <family val="2"/>
        <scheme val="minor"/>
      </rPr>
      <t>En caso de que la columna GE sea No aplica o Sin Dato, esta casilla debe permanecer vacia.</t>
    </r>
  </si>
  <si>
    <t>Fecha en D M A del Resultado de la Carga Viral. En caso de que la columna GG sea No aplica o Sin Dato, esta casilla debe permanecer vacia.</t>
  </si>
  <si>
    <r>
      <t xml:space="preserve">Fecha en D M A del Resultado del la Prueba del Antigeno de superficie para HB. En caso de que la columna GI sea </t>
    </r>
    <r>
      <rPr>
        <u/>
        <sz val="11"/>
        <color theme="1"/>
        <rFont val="Calibri"/>
        <family val="2"/>
        <scheme val="minor"/>
      </rPr>
      <t>Sin Dato, esta casilla debe permanecer vacia.</t>
    </r>
  </si>
  <si>
    <t>Lista desplegable, según corresponda. SIN DATO: se debe colocar en caso de que la mujer este incluida en la base de datos y no se tenga información del resultado de este exámen.</t>
  </si>
  <si>
    <t>Alarma y Evaluacion según reportes de Ig G e IgM, indica si se "excluye la infección" , si hay "Toxoplasmosis" o si se debe continuar con "Control Igm".</t>
  </si>
  <si>
    <t>Fecha en D M A del Resultado del la Prueba las pruebas de Toxoplasma. En caso de que las columnas GL y GM sea Sin Dato, esta casilla debe permanecer vacia.</t>
  </si>
  <si>
    <r>
      <t>Lista desplegable según corresponda,</t>
    </r>
    <r>
      <rPr>
        <u/>
        <sz val="11"/>
        <color theme="1"/>
        <rFont val="Calibri"/>
        <family val="2"/>
        <scheme val="minor"/>
      </rPr>
      <t xml:space="preserve"> EL RESULTADO DEBE CORRESPONDER A LOS CONTROLES REALIZADOS DESPUES DE HABER RESPORTADO EL IgM INICIAL . Se coloca SIN DATO: En caso de que la columna GN indique "Control IgM". Se coloca NO APLICA: En caso de que la columna GN indique "Se excluye infección" o "Toxoplasmosis".</t>
    </r>
  </si>
  <si>
    <t>Lista desplegable según correponda. Se debe colocar el número de Controles realizados de IgM, soportados en HC de cero (0) a Nueve (9). Se coloca NO APLICA: En caso de que la columna GR indique " NO APLICA".</t>
  </si>
  <si>
    <t>Lista desplegable según corresponda. Se coloca SIN DATO: en caso de no tener ninguna información al respecto o que no este vigente el resultado de la Citología.</t>
  </si>
  <si>
    <t>formula Que cuenta el tiempo en semanas entre la Toma y la FUM</t>
  </si>
  <si>
    <t>formula define si la Citología esta tomada antes de la gestación o durante la misma y ubica el trimestre de gestación de la toma.</t>
  </si>
  <si>
    <t>Formula automatica según resultado que sugiere una conducta.</t>
  </si>
  <si>
    <t>Formula que consolida las enfermedades identificadas en las columnas KI,KM,KQ,KU,KY,LC Y LG, que corresponde a necesidad o desarmonia desde lo propio.</t>
  </si>
  <si>
    <t>Formula automatica que reune riegos no evaluados en la escala de riesgo biopsicosocial de Julian Herrera.</t>
  </si>
  <si>
    <t>Formula que define si hay o no Riesgo Biopsicosocial, según el puntaje que maneja dicha escala de Julian Herrera.</t>
  </si>
  <si>
    <t>Formula que reune, las condiciones de riesgo que tiene algún puntaje dentro de la escala de riesgo biopsicosocial de Julian Herrera.</t>
  </si>
  <si>
    <t>Formula que identifica las gestantes con riesgo de complicación Hiertensivas, según los parametros de la GPC de embarazo, parto y postparto de Ministerio.</t>
  </si>
  <si>
    <t>Formula que consolida el último dato de cada mujer del seguimiento se las cifras de presión arterial reportados en las columnas CR, CU o CZ.</t>
  </si>
  <si>
    <r>
      <t xml:space="preserve">Lista desplegable según Corresponda. </t>
    </r>
    <r>
      <rPr>
        <u/>
        <sz val="11"/>
        <color theme="1"/>
        <rFont val="Calibri"/>
        <family val="2"/>
        <scheme val="minor"/>
      </rPr>
      <t>ESTA VARIABLE DEBE SER TRABAJADA POR EL PROFESIONAL QUE LIDERA EL PROGRAMA DE SALUD MATERNA DE LA INSTITUCIÓN.</t>
    </r>
  </si>
  <si>
    <t>SUPLEMENTACION ALIMENTARIA  O DIRECCIONAMIENTO A AUTONOMIA ALIMENTARIA</t>
  </si>
  <si>
    <t>Lista desplegable según corresponda: "SI"; Cuando la mujer esta recibiendo algún tipo de apoyo que contribuya a mejorar su alimentación. "NO": No tiene ningún apoyo en este aspecto. "SD": No se tiene certeza de si recibe o no apoyo.</t>
  </si>
  <si>
    <t>Lista desplegable según corresponda.</t>
  </si>
  <si>
    <t xml:space="preserve">FECHA VACUNA 1  Td </t>
  </si>
  <si>
    <t>Fecha en D M A.  Incluye la fecha de la vacuna que sea vigente, según lineamientos del programa de vacunación, aunque la vacuna no haya sido colocada en esta gestación.</t>
  </si>
  <si>
    <t>Formula automatica de la Fecha Probable de parto.</t>
  </si>
  <si>
    <t>Formula que cuenta los días que faltan para el nacimiento del bebe, si la cifra aparece con número NEGATIVO, significa los días que van de más despues de la fecha probable de parto.</t>
  </si>
  <si>
    <t>Formula que genera alerta del tiempo en semanas para el parto, según dato de la Fecha Probable de Parto.</t>
  </si>
  <si>
    <t>Fecha en D M A - Se debe actualizar, debe aparecer la última fecha.</t>
  </si>
  <si>
    <r>
      <t xml:space="preserve">Lista desplegable, elegir la opcion la condicion asociada a la salida de la madre. </t>
    </r>
    <r>
      <rPr>
        <u/>
        <sz val="11"/>
        <color theme="1"/>
        <rFont val="Calibri"/>
        <family val="2"/>
        <scheme val="minor"/>
      </rPr>
      <t>LOS EVENTOS DE MORBILIDAD MATERNA EXTREMA Y MORTALIDAD MATERNA, deben coincidir con lo reportado en SIVIGILA.</t>
    </r>
  </si>
  <si>
    <r>
      <t xml:space="preserve">Fecha en D M A de la salida del programa. </t>
    </r>
    <r>
      <rPr>
        <u/>
        <sz val="11"/>
        <color theme="1"/>
        <rFont val="Calibri"/>
        <family val="2"/>
        <scheme val="minor"/>
      </rPr>
      <t>ESTA VARIABLE DEBE DILIGENCIARSE SIEMPRE QUE LA COLUMNA HZ ESTE DILIGENCIADA.</t>
    </r>
  </si>
  <si>
    <r>
      <t xml:space="preserve">Lista desplegable, elegir la opcion la condicion asociada a la salida del Recien nacido. Se debe colocar "NO APLICA" ; cuando en la Columna HZ, se coloca Aborto o IVE.  </t>
    </r>
    <r>
      <rPr>
        <u/>
        <sz val="11"/>
        <color theme="1"/>
        <rFont val="Calibri"/>
        <family val="2"/>
        <scheme val="minor"/>
      </rPr>
      <t>LOS EVENTOS DE MUERTE PERINATAL Y NEONATAL TEMPRANA, MUERTE NEONATAL TARDÍA, deben coincidir con lo reportado en SIVIGILA.</t>
    </r>
  </si>
  <si>
    <t>LUGAR DE ATENCION DEL PARTO, ABORTO, IVE.</t>
  </si>
  <si>
    <r>
      <t xml:space="preserve">Lista desplegable, según corresponda. </t>
    </r>
    <r>
      <rPr>
        <u/>
        <sz val="11"/>
        <color theme="1"/>
        <rFont val="Calibri"/>
        <family val="2"/>
        <scheme val="minor"/>
      </rPr>
      <t>Se debe colocar NO APLICA: Cuando en la columna HZ, se coloca; Cambio de Residencia o Cambio de IPS.</t>
    </r>
  </si>
  <si>
    <t xml:space="preserve">NOMBRE DE LA INSTITUCION DONDE SE ATENDIO EL PARTO,ABORTO, IVE. </t>
  </si>
  <si>
    <r>
      <t xml:space="preserve">Lista desplegable, según corresponda.  Esta columna se debe diligenciar si en la columna ID se coloca: INSTITUCIONAL. </t>
    </r>
    <r>
      <rPr>
        <u/>
        <sz val="11"/>
        <color theme="1"/>
        <rFont val="Calibri"/>
        <family val="2"/>
        <scheme val="minor"/>
      </rPr>
      <t>Se coloca NO APLICA: Si en la columna ID aparece DOMICILIO, OTRO, NO APLICA.</t>
    </r>
  </si>
  <si>
    <r>
      <t xml:space="preserve">Lista desplegable, según corresponda. </t>
    </r>
    <r>
      <rPr>
        <u/>
        <sz val="11"/>
        <color theme="1"/>
        <rFont val="Calibri"/>
        <family val="2"/>
        <scheme val="minor"/>
      </rPr>
      <t>Se debe colocar NO APLICA, si en la columna ID aparece NO APLICA.</t>
    </r>
  </si>
  <si>
    <r>
      <t xml:space="preserve">Lista desplegable, según corresponda. Colocar SI: </t>
    </r>
    <r>
      <rPr>
        <u/>
        <sz val="11"/>
        <color theme="1"/>
        <rFont val="Calibri"/>
        <family val="2"/>
        <scheme val="minor"/>
      </rPr>
      <t>cuando existe soporte en HC claro del acompañamiento en ambos momentos TRABAJO DE PARTO Y PARTO.</t>
    </r>
    <r>
      <rPr>
        <sz val="11"/>
        <color theme="1"/>
        <rFont val="Calibri"/>
        <family val="2"/>
        <scheme val="minor"/>
      </rPr>
      <t xml:space="preserve"> Colocar NO: Cuando no existe soporte en HC del acompañamiento o este solo se realiza unicamente en el TRABAJO DE PARTO o en EL PARTO.  Se coloca NO APLICA: Cuando en la columna ID el parto es en DOMICILIO, en OTRO lugar o NO APLICA. Se coloca SD: Cuando el la columna ID aparece institucional y en la Columna IG aparece el nivel de complejidad MEDINA Y ALTA. </t>
    </r>
  </si>
  <si>
    <t xml:space="preserve">Lista desplegable según corresponda. Colocar SI: Cuando aparece soporte de partograma completamente diligenciado, con datos completos, línea de dilatación, curva de alerta, esta graficado el descenso de la presentación y se evidencia el cambio de curva de alerta al cambiar condiciones de la gestante. Colocar NO: Cuando no existe el partograma o esta parcialmente diligenciado.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</si>
  <si>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esta documentado en la nota de atención de parto, uso de oxitocina según GPC, masaje uterino y que se realiza la tracción sostenida de cordón.  Colocar NO: Cuando alguna de estas tres acciones NO aparece documentada en la HC o la Oxitocina no se aplica según lo definido en la GPC o ninguna de estas acciones aparece documentada.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</si>
  <si>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el tiempo de duración de dicho contacto es de 30 o más minutos. Colocar NO: Cuando solo se documenta el contacto piel a piel y no aparece el tiempo o cuando no se registra dicho contacto.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</si>
  <si>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durante el contacto se inicia la lactancia materna efectiva, debe estar claramente registrada la hora de inicio de la Lactancia Materna. Colocar NO: Cuando no hay contacto piel a piel, no hay claridad del inicio de la lactancia materna efectiva o dicho inicio no ocurre durante el contacto piel a piel.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</si>
  <si>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Cuando aparecen documentados los OCHO controles postparto, durante las dos primeras horas del parto, contados a partir de la Hora del alumbramiento de la Placenta; cada control debe incluir registro de Signos vitales, valoración estado de conciencia, valoración hemorragía vaginal, valoración tono uterino como mínimo. Colocar NO: Cuando se documentan menos de OCHO controles en el intervalo definido de las dos horas postparto contadas a partir del alumbramiento de la placenta, o cuando alguno de los controles no soportan las actividades minimas descritas en el SI. Se coloca NO APLICA: Cuando en la columna ID el parto es en DOMICILIO, en OTRO lugar o NO APLICA. Se coloca SD: Cuando el la columna ID aparece institucional y en la Columna IG aparece el nivel de complejidad MEDINA Y ALTA. </t>
  </si>
  <si>
    <t>Lista desplegable según corresponda. Se coloca NO APLICA: Cuando en la columna HZ, sale del programa por: Aborto, IVE, Cambio de residencia o Cambio de IPS.</t>
  </si>
  <si>
    <t>Formula automatica de la clasificación por peso al nacer del neonato</t>
  </si>
  <si>
    <t>FECHA TOMA  TSH</t>
  </si>
  <si>
    <t>Lista desplegable según corresponda.   Se coloca NO APLICA: Cuando en la columna HZ, sale del programa por: Aborto, IVE, Cambio de residencia o Cambio de IPS.</t>
  </si>
  <si>
    <r>
      <t xml:space="preserve">Registre fecha en formato D/ M / A. </t>
    </r>
    <r>
      <rPr>
        <u/>
        <sz val="11"/>
        <color theme="1"/>
        <rFont val="Calibri"/>
        <family val="2"/>
        <scheme val="minor"/>
      </rPr>
      <t>DEBE ESTAR DOCUMENTADO EN LA HC DE LA ATENCIÓN DEL PARTO Y RN</t>
    </r>
  </si>
  <si>
    <r>
      <t xml:space="preserve">Registre fecha en formato D/ M / A. </t>
    </r>
    <r>
      <rPr>
        <u/>
        <sz val="11"/>
        <color theme="1"/>
        <rFont val="Calibri"/>
        <family val="2"/>
        <scheme val="minor"/>
      </rPr>
      <t>DEBE ESTAR DOCUMENTADO EN LA HC DE LA ATENCIÓN DEL PARTO, RN Y/O PUERPERIO.</t>
    </r>
  </si>
  <si>
    <t>Lista desplegable según corresponda.   Se registra SI: Cuando aparece registro en la HC de que se hace la asesoría durante la hospitalización en postparto. coloca NO APLICA: Cuando en la columna HZ, sale del programa por: Aborto, IVE, Cambio de residencia o Cambio de IPS. Coloca SD: cuando es atención de parto institucional y no se tiene información al respecto.</t>
  </si>
  <si>
    <t>Lista desplegable según corresponda. Se coloca SI: Cuando hay registro en la HC de puerperio, del metodo de PF con el cual sale planificando la mujer.</t>
  </si>
  <si>
    <t>Lista desplegable según corresponda al método escogido por la mujer.</t>
  </si>
  <si>
    <t>Registre fecha en formato D/ M / A, del primer seguimiento durante el embarazo.</t>
  </si>
  <si>
    <t>Registre información relevante detectada en el seguimiento y que no este incluida en los Hallazgos anteriores.</t>
  </si>
  <si>
    <t>Registre fecha en formato D/ M / A, del último seguimiento durante el embarazo. ESTA INFORMACIÓN SE DEBE IR ACTUALIZANDO CADA MES SEGÚN CORREPONDA.</t>
  </si>
  <si>
    <t>FECHA SEGUIMIENTO POR PERSONAL DE SALUD EN TERRENO  EN PUERPERIO</t>
  </si>
  <si>
    <t>Registre fecha en formato D/ M / A, del primer seguimiento durante el Puerperio.</t>
  </si>
  <si>
    <t>Registre información  relevante detectada en el seguimiento a la Puerpera.</t>
  </si>
  <si>
    <t>Registre información  relevante detectada en el seguimiento al Neonato.</t>
  </si>
  <si>
    <t>Registre fecha en formato D/ M / A, del último seguimiento durante el Puerperio. ESTA INFORMACIÓN SE DEBE IR ACTUALIZANDO CADA MES SEGÚN CORREPONDA.</t>
  </si>
  <si>
    <t>Registre el Número se veces que se le ha realizado seguimiento a la mujer durante el Puerperio. ESTA INFORMACIÓN SE DEBE IR ACTUALIZANDO CADA MES SEGÚN CORREPONDA.</t>
  </si>
  <si>
    <t>Lista desplegable según corresponda al tipo de sabedor que realiza el acompañamiento inicial durante la gestación.</t>
  </si>
  <si>
    <t>Registre las actividades o ritualidades realizadas por el sabedor, durante la gestación</t>
  </si>
  <si>
    <t>Registre la Desarmonia o desarmonias identificadas por el Sabedor en el seguimiento inicial durante la gestación.</t>
  </si>
  <si>
    <t>Registre fecha en formato D/ M / A, del primer Acompañamiento durante la gestación.</t>
  </si>
  <si>
    <t>Registre fecha en formato D/ M / A, del segundo Acompañamiento durante la gestación.</t>
  </si>
  <si>
    <t>Lista desplegable según corresponda al tipo de sabedor que realiza el acompañamiento durante la gestación.</t>
  </si>
  <si>
    <t>Registre la Desarmonia o desarmonias identificadas por el Sabedor en el acompañamiento durante la gestación.</t>
  </si>
  <si>
    <t>Registre fecha en formato D/ M / A, del tercer Acompañamiento durante la gestación.</t>
  </si>
  <si>
    <t>Registre fecha en formato D/ M / A, del cuarto Acompañamiento durante la gestación.</t>
  </si>
  <si>
    <t>Registre fecha en formato D/ M / A, del quinto Acompañamiento durante la gestación.</t>
  </si>
  <si>
    <t>Registre fecha en formato D/ M / A, del  Acompañamiento durante el Puerperio</t>
  </si>
  <si>
    <t>Lista desplegable según corresponda al tipo de sabedor que realiza el acompañamiento durante el puerperio.</t>
  </si>
  <si>
    <t>Registre la Desarmonia o desarmonias identificadas por el Sabedor en el acompañamiento durante el puerperio.</t>
  </si>
  <si>
    <t>Registre las actividades o ritualidades realizadas por el sabedor, durante el puerperio.</t>
  </si>
  <si>
    <t>FECHA INICIO SUMINISTRO CALCIO</t>
  </si>
  <si>
    <t xml:space="preserve">FECHA INICIO SUMINISTRO ACIDO FOLICO </t>
  </si>
  <si>
    <t xml:space="preserve">FECHA INICIO SUMINISTRO SULFATO FERROSO </t>
  </si>
  <si>
    <t>FECHA SEGUIMIENTOS TELÉFONICOS</t>
  </si>
  <si>
    <t>NÚMERO SEGUIMIENTOS TELÉFONCOS</t>
  </si>
  <si>
    <t>OBSERVACIÓN SEGUIMIENTO TELÉFONCO</t>
  </si>
  <si>
    <t>TIPO DE APOYO REALIZADO POR LA EPS</t>
  </si>
  <si>
    <t>TIPO DE APOYO REALIZADO POR LA IPS PRIMARIA</t>
  </si>
  <si>
    <t>La información registrada aquí es confidencial, este documento se asimila como una Historía Clinica, debe estar bajo un manejo reservado y confidencial, para manejo exclusivo del personal de salud.</t>
  </si>
  <si>
    <t>OBSERVACIONES PARA SEGUIMIENTO</t>
  </si>
  <si>
    <t>Fecha en D M A de la primera formulación de Calcio.</t>
  </si>
  <si>
    <t>Fecha en D M A de la primera formulación de Acido Folico.</t>
  </si>
  <si>
    <t>Fecha en D M A de la primera formulación de Sulfato Ferroso.</t>
  </si>
  <si>
    <t>Registre el Número se veces que se le ha realizado seguimientos teléfonicos a la mujer durante la gestación. ESTA INFORMACIÓN SE DEBE IR ACTUALIZANDO CADA MES SEGÚN CORRESPONDA.</t>
  </si>
  <si>
    <t>Registre el Número se veces que se le ha realizado seguimiento a la mujer durante la gestación. ESTA INFORMACIÓN SE DEBE IR ACTUALIZANDO CADA MES SEGÚN CORRESPONDA.</t>
  </si>
  <si>
    <t>FECHA C13</t>
  </si>
  <si>
    <t>INMIGRANTE VENEZOLANA</t>
  </si>
  <si>
    <t>Mujeres gestantes migrantes venezolanas que ingresan al progama</t>
  </si>
  <si>
    <t>% CAPTACIÓN INMIGRANTES VENEZOLANAS</t>
  </si>
  <si>
    <t>Total general de mujeres gestantes que ingresan al progama</t>
  </si>
  <si>
    <t>Mujeres gestantes que ingresan al progama (No incluye inmigrantes venezolanas)</t>
  </si>
  <si>
    <t>% CAPTACIÓN (sin inmigrantes venezolanas)</t>
  </si>
  <si>
    <t>% CAPTACIÓN GENERAL ANTES  SEMANA 12</t>
  </si>
  <si>
    <t>% CAPTACIÓN GENERAL A SEMANA 10</t>
  </si>
  <si>
    <t xml:space="preserve"> Total de mujeres gestantes captadas a semana 10 </t>
  </si>
  <si>
    <t>DIAGNOSTICO POSITIVO COVID19 - INFECCIÓN POR SARS CoV2</t>
  </si>
  <si>
    <t>Lista desplegable Elegir de la lista desplegable según corresponda,  CPN con otra IPS, Viene de otro municipio, Tramite de portabilidad,Inicio sin documento de Identidad, Inicio sin EPS, Sin Novedad, INMIGRANTE VENEZOLANA. Esta ultima opción prima sobre las otras, de presentarse múltiples novedades, se debe registrar Inmigrante Venezolana en esa casilla y las demás novedasdes en la Columna A, Novedades al momento de la captación</t>
  </si>
  <si>
    <t>Fecha 1ra Dosis Anti COVID-19</t>
  </si>
  <si>
    <t>Fecha 2da Dosis Anti COVID-19</t>
  </si>
  <si>
    <t>Alarma Vacunación Anti COVID-19</t>
  </si>
  <si>
    <t>Tipo Biológico Vacuna anti COVID-19 (Disentimiento)</t>
  </si>
  <si>
    <t>Fecha Refuerzo Anti COVID-20</t>
  </si>
  <si>
    <t>Tipo Biológico Vacuna anti COVID-19 (2da Dosis)</t>
  </si>
  <si>
    <t>Tipo Biológico Vacuna anti COVID-19 (Refuerzo)</t>
  </si>
  <si>
    <t>Curso de Maternidad y Paternidad</t>
  </si>
  <si>
    <t>Alerta Plan de Parto</t>
  </si>
  <si>
    <t>TAMIZAJE  PARA SIFILIS  SEGÚN GPC SIFILIS I TRIMESTRE</t>
  </si>
  <si>
    <t>TAMIZAJE  PARA VIH I TRIM</t>
  </si>
  <si>
    <t>ATENCIÓN PRECONCEPCIONAL</t>
  </si>
  <si>
    <t>ALARMA TAMIZAJE SIFILIS I TRIMESTRE</t>
  </si>
  <si>
    <t>ALARMA TAMIZAJE SIFILIS II TRIMESTRE2</t>
  </si>
  <si>
    <t>ALARMA TAMIZAJE SIFILIS III TRIMESTRE22</t>
  </si>
  <si>
    <t>ALARMA TAMIZAJE VIH - I TRIM</t>
  </si>
  <si>
    <t>ALARMA TAMIZAJE VIH - II TRIM</t>
  </si>
  <si>
    <t>ALARMA TAMIZAJE VIH - III TRIM</t>
  </si>
  <si>
    <t>TAMIZAJE PARA CHAGAS (ELISA para detección de anticuerpos IgG anti T. cruzi de antígenos totales)</t>
  </si>
  <si>
    <t>FECHA RESULTADO TAMIZAJE CHAGAS</t>
  </si>
  <si>
    <t>TAMIZAJE INICIAL DE GOTA GRUESA PARA MALARIA (En zonas endémicas)</t>
  </si>
  <si>
    <t>FECHA RESULTADO TAMIZAJE INICIAL GOTA GRUESA PARA MALARIA</t>
  </si>
  <si>
    <t>RESULTADO ULTIMO TAMIZAJE GOTA GRUESA (Para Zonas endémicas)</t>
  </si>
  <si>
    <t>INICIO TRABAJO DE PARTO</t>
  </si>
  <si>
    <t>FECHA PLAN DE PARTO  (Soporte en HC)</t>
  </si>
  <si>
    <t>FECHA RESULTADO PR- I TRIM</t>
  </si>
  <si>
    <t>FECHA RESULTADO ELISA O PR I TRIM</t>
  </si>
  <si>
    <t>NUMERO TAMIZAJES TOMADOS DE GOTA GRUESA PARA MALARIA (Debe ser mensual para zons endémicas)</t>
  </si>
  <si>
    <r>
      <t xml:space="preserve">Registrar: CEFÁLICO, PODÁLICO, TRANSVERSA,OBLICUA, según corresponda al embarazo actual; se debe ACTUALIZAR según hallazgos en los controles. Las opciónes que estaran semaforizadas en rojo  se consideran de Riesgo Obstétrico  y la gestante debe ser valorada por ginecólogo. </t>
    </r>
    <r>
      <rPr>
        <u/>
        <sz val="11"/>
        <color theme="1"/>
        <rFont val="Calibri"/>
        <family val="2"/>
        <scheme val="minor"/>
      </rPr>
      <t>ESTA VARIABLE DEBE SER TOMADA EN CUENTA Y SEGUIDA A PARTIR DEL ÚLTIMO TRIMESTRE DE GESTACIÓN Y PUEDE SER TOMADA DE LA ECOGRAFÍA O DEL EXÁMEN FISICO EN HC.</t>
    </r>
  </si>
  <si>
    <t>solo se debe colocar dato de Fecha que soporta la HC en la cual se realiza el plan de parto concertado.</t>
  </si>
  <si>
    <t>Formula automatica: Donde aparece además de la edad gestacional al momento ADECUADO para realizar el plan de partos, las siguientes alertas: PLAN REALIZADO ANTES III TRIM (se realiza el plan antes del tiempo esperado, que es en III Trimestre), PLANEAR PLAN DE PARTO (Iniciar proceso de información, para definir la construcción del plan de parto), CONCERTAR PLAN DE PARTO INMEDIATO (Debe estar definido el plan de parto concertado), EN ESPERA (Se encuentra en I o II Trimestre de gestación, en espera para iniciar proceso en III Trimestre), NO APLICA SALE PROGRAMA ANTES III TRIM, SALE PROGRAMA ANTES SEMANA 35 (Sale del programa durante el proceso de construcción del plan, sin finalizarlo), SALE SIN PLAN DE PARTO (sale en la etapa que debería haber tenido el plan de parto ya concertado).</t>
  </si>
  <si>
    <r>
      <t>Lista desplegable segun resultado del Tamizaje soportado en HC y/o resultado de laboratorio de la Prueba rapida de sifilis  tomada en el I  Trimestre de la gestación : P.R Negativa (Prueba Rápida), P.R Positiva Caso Sífilis (Prueba Rápida) y P.R Positiva Cicatriz. -</t>
    </r>
    <r>
      <rPr>
        <b/>
        <u/>
        <sz val="11"/>
        <rFont val="Calibri"/>
        <family val="2"/>
        <scheme val="minor"/>
      </rPr>
      <t>NO SE DEBE REGISTAR INFORMACIÓN EN ESTA CASILLA CASO DE INGRESO TARDÍO MAYOR A 12 SEMANAS, O DE HABER TOMADO EL EXAMEN DESPUES DE LA SEMANA 12.</t>
    </r>
  </si>
  <si>
    <t>Fecha en D M A del Resultado de la Prueba Rápida</t>
  </si>
  <si>
    <r>
      <t xml:space="preserve">Formula automatica: Donde aparece además de la edad gestacional al momento de la toma de la Prueba Rapida, las siguientes alertas: </t>
    </r>
    <r>
      <rPr>
        <b/>
        <u/>
        <sz val="11"/>
        <rFont val="Calibri"/>
        <family val="2"/>
        <scheme val="minor"/>
      </rPr>
      <t>REGISTRAR EN II TRIMESTRE,REGISTRAR EN III TRIMESTRE (Colocar datos en las columnas que corresponden y quitarlo de esta casilla),EN RANGO PARA TOMAR EXAMEN (Esta dentro del I TRIM de gestación),TOMA INMEDIATA DE TAMIZAJE (Faltan dos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</si>
  <si>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INGRESO TARDÍO MAYOR A 28 SEMANAS, O DE HABER TOMADO EL EXAMEN ANTES DE LA SEMANA 12 O DESPUÉS DE LA SEMANA 28</t>
    </r>
  </si>
  <si>
    <r>
      <t xml:space="preserve">Formula automatica: Donde aparece además de la edad gestacional al momento de la toma de la Prueba Rapida, las siguientes alertas: </t>
    </r>
    <r>
      <rPr>
        <b/>
        <u/>
        <sz val="11"/>
        <rFont val="Calibri"/>
        <family val="2"/>
        <scheme val="minor"/>
      </rPr>
      <t>EN ESPERA-ESTÁ I TRIM (Le falta tiempo para la toma del tamizaje), NO APLICA-SALIO DEL PROGRAMA I TRIM (No se toma tamizaje sale antes del II Trim), REGISTRAR EN I TRIMESTRE,REGISTRAR EN III TRIMESTRE (Colocar datos en las columnas que corresponden y quitarlo de esta casilla),EN RANGO PARA TOMAR EXAMEN (Esta dentro del II TRIM de gestación),TOMA INMEDIATA DE TAMIZAJE (Faltan tres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</si>
  <si>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HABER TOMADO EL EXAMEN ANTES DE LA SEMANA 28.</t>
    </r>
  </si>
  <si>
    <r>
      <t xml:space="preserve">Formula automatica: Donde aparece además de la edad gestacional al momento de la toma de la Prueba Rapida, las siguientes alertas: </t>
    </r>
    <r>
      <rPr>
        <b/>
        <u/>
        <sz val="11"/>
        <rFont val="Calibri"/>
        <family val="2"/>
        <scheme val="minor"/>
      </rPr>
      <t>EN ESPERA-ESTÁ I TRIM O II TRIM (Le falta tiempo para la toma del tamizaje), NO APLICA-SALIO DEL PROGRAMA I O II TRIM (No se toma tamizaje sale antes del II Trim), REGISTRAR EN I TRIMESTRE,REGISTRAR EN II TRIMESTRE (Colocar datos en las columnas que corresponden y quitarlo de esta casilla),EN RANGO PARA TOMAR EXAMEN (Esta dentro del II TRIM de gestación),TOMA INMEDIATA DE TAMIZAJE (Faltan tres semanas para cambio de Trimestre),PIERDE TOMA DE TAMIZAJE (Llega al parto sin reporte de tamizaje),NO APLICA-SIN CPN (No se deben registrar datos de Tamizaje)</t>
    </r>
    <r>
      <rPr>
        <sz val="11"/>
        <color theme="1"/>
        <rFont val="Calibri"/>
        <family val="2"/>
        <scheme val="minor"/>
      </rPr>
      <t>. Para apoyar el seguimiento de la gestante y el registro adecuado de información.</t>
    </r>
  </si>
  <si>
    <r>
      <t xml:space="preserve">Formula Automatica que reporta los casos de </t>
    </r>
    <r>
      <rPr>
        <u/>
        <sz val="11"/>
        <color rgb="FFFF0000"/>
        <rFont val="Calibri"/>
        <family val="2"/>
        <scheme val="minor"/>
      </rPr>
      <t>sifilis gestacional</t>
    </r>
    <r>
      <rPr>
        <sz val="11"/>
        <color theme="1"/>
        <rFont val="Calibri"/>
        <family val="2"/>
        <scheme val="minor"/>
      </rPr>
      <t xml:space="preserve"> que se presenten independiente del trimestre de gestación en que se diagnostique</t>
    </r>
  </si>
  <si>
    <t>Aparece la siguiente lista desplegable: NO APLICA (Sin factor de riesgo);NEGATIVO (Resultado del examen);POSITIVO (Resultado del examen);INDETERMINADO(Resultado del examen);SOLICICTADO Y NO TOMADO</t>
  </si>
  <si>
    <t>Fecha en D M A del Resultado del la Prueba ELISA para detección de anticuerpos IgG anti T. cruzi de antígenos totales para Chagas</t>
  </si>
  <si>
    <t>NO APLICA (Sin factor de riesgo, no zona endémica);NEGATIVO; POSITIVO;SOLICITADO NO TOMADO</t>
  </si>
  <si>
    <t>Fecha en D M A del Resultado del la Prueba Gota Gruesa para Malaría aplicada en zonas endémicas o en gestantes con factores de riesgo</t>
  </si>
  <si>
    <t>Lista desplegable según correponda. Se debe colocar el número de pruebas para gota gruesa realizadas (1 mensual), soportados en HC de cero (0) a Nueve (9). Se coloca NO APLICA: En caso de que la columna HF Y HH indique " NO APLICA".</t>
  </si>
  <si>
    <t>Listado desplegable, opciones de diagnóstico semaforizado para SARS CoV2. Elegir entre las opciones, no dejar en blanco  SIN INFECCIÓN POR SARS-CoV2; NO SE EVALUA RIESGO INFECCIÓN COVID19; FACTOR DE RIESGO PARA COVID19; COVID19 PRIMER TRIMESTRE;  COVID19 SEGUNDO TRIMESTRE;  COVID19 TERCER TRIMESTRE;  COVID19 PUERPERIO</t>
  </si>
  <si>
    <t>Astrazeneca;Firma Disentimiento;Janssen;Moderna;No Acepta y No Firma Disentimiento;Pfizer;Sinovac</t>
  </si>
  <si>
    <t>Elegir la opción que corresponda frente al inicio del trabajo de parto: INICIO ESPONTÁNEO (Opción básica para baja complejidad); LE HACEN INDUCCIÓN (Para nivel complementario); LE HACEN CESÁREA SIN INICIO TRABAJO DE PARTO (Puede corresponder a casos de cesáreas programadas);SIN DATO</t>
  </si>
  <si>
    <t>PROCESO COMPLETO DE ATENCIÓN: Debe incluir con soporte en HC de: Consulta inicial con formulación de laboratorios, Consulta de control con manejo según protocolo - al menos 3 meses antes de la FUM. PROCESO PARCIAL DE ATENCIÓN: No completa todas las actividades que se definene parael proceso completo SIN ATENCIÓN: Cuando el proceso de atención ha sido incompleto o no se ha realizado.  SIN DATO: No se tiene información clara del proceso</t>
  </si>
  <si>
    <r>
      <t xml:space="preserve">Aparece </t>
    </r>
    <r>
      <rPr>
        <sz val="11"/>
        <color rgb="FFFF0000"/>
        <rFont val="Calibri"/>
        <family val="2"/>
        <scheme val="minor"/>
      </rPr>
      <t>lista desplegable</t>
    </r>
    <r>
      <rPr>
        <sz val="11"/>
        <color theme="1"/>
        <rFont val="Calibri"/>
        <family val="2"/>
        <scheme val="minor"/>
      </rPr>
      <t xml:space="preserve"> del 0 al 7 - Elija el número de sesiones realizadas a la gestante y su familia, según corresponda - Casilla debe ser actualizada cada nueva sesión.</t>
    </r>
  </si>
  <si>
    <t>Formula Automatica con las opciones : MES DE CONTROL, SEMANA DE CONTROL, DIA DE CONTROL, INASISTENTE, SEGUIMIENTO FUERA MUNICIPIO, BUSCAR PARA INGRESO A CPN; DILIGENCIAR FECHA SALIDA PROGRAMA</t>
  </si>
  <si>
    <t>Formula Automatica con las opciones : MES DE CONTROL, SEMANA DE CONTROL, DIA DE CONTROL, INASISTENTE, SEGUIMIENTO FUERA MUNICIPIO, BUSCAR PARA INGRESO A CPN;DILIGENCIAR FECHA SALIDA PROGRAMA</t>
  </si>
  <si>
    <r>
      <t>Formula que muestra las siguiente alertas: .- "EN ESPERA PARA VACUNAR"; Mujeres con edad gestacional menor a 20 semanas, aun no aplican para la Vacuna. "COLOCAR VACUNA"; Mujeres entre semana 20 a 26, se les aplica vacuna S</t>
    </r>
    <r>
      <rPr>
        <u/>
        <sz val="11"/>
        <color theme="1"/>
        <rFont val="Calibri"/>
        <family val="2"/>
        <scheme val="minor"/>
      </rPr>
      <t>EGÚN LINEAMIENTOS DE VACUNACIÓN PARA DPT ACELULAR</t>
    </r>
    <r>
      <rPr>
        <sz val="11"/>
        <color theme="1"/>
        <rFont val="Calibri"/>
        <family val="2"/>
        <scheme val="minor"/>
      </rPr>
      <t>". .- "INASISTENTE"; Mujer con mas de 26 semanas de gestación sin vacuna DPT acelular. .- "VACUNA APLICADA CON OPORTUNIDAD"; Mujer vacunada en el intervalo de 20 a 26 semanas según lineamientos de vacunación. .- "VACUNA APLICADA FUERA DE RANGO"; Mujer vacunada despue de la semana 26. .- "SALE SIN VACUNA"; Mujer que ya salio del programa por parto o cesárea, sin vacuna DPT acelular.</t>
    </r>
  </si>
  <si>
    <t>Formula que muestra las siguiente alertas: SIN DATO EDAD GESTACIONAL, MENOR 12 SEMANAS, PROGRAMAR APLICACION DE VACUNA, DIFERIR FECHA DE VACUNACION SEGÚN LINEAMIENTOS, FIRMA DISENTIMIENTO, NO ACEPTA VACUNA Y NO FIRMA DISCENTIMIENTO, PENDIENTE REFUERZO, CON REFUERZO, DEFINIR RIESGO CONTAGIO SARS-CoV2, columna GZ</t>
  </si>
  <si>
    <t>NÚMERO DE GESTANTES QUE SALEN CON PLANIFICACIÓN POST EVENTO OBSTÉTRICO ATENDIDAS EN BAJA COMPELJIDAD</t>
  </si>
  <si>
    <t>PRESENTACION DEL FETO - ACTUALIZAR DESPUÉS DE LA SEMANA 32</t>
  </si>
  <si>
    <t>Número muertes perinales/neonatales tempranas y tardías</t>
  </si>
  <si>
    <t># Gestantes con 37 o más semanas de gestación al momento del parto</t>
  </si>
  <si>
    <t># Gestantes con 37 o más semanas de gestación al momento del parto y con 7 sesiones del curso de maternidad y paternidad</t>
  </si>
  <si>
    <t># Gestantes con 37 o más semanas de gestación al momento del parto y con plan de parto establecido</t>
  </si>
  <si>
    <t>Relación Morbilidad Materna Extrema(MME) / Muerte Materna temprana (MM)</t>
  </si>
  <si>
    <t xml:space="preserve">Índice de mortalidad materna de los casos de MME </t>
  </si>
  <si>
    <t>Número de casos de Muerte Materna Temprana</t>
  </si>
  <si>
    <t>(Morbilidad Materna Extrema(MME) + Muerte Materna temprana (MM))</t>
  </si>
  <si>
    <t>Proporción de gestantes con valoración de la salud bucal</t>
  </si>
  <si>
    <t xml:space="preserve">Número de mujeres atendidas en la baja complejidad que durante el alumbramiento reciben 10 unidades de oxitocina </t>
  </si>
  <si>
    <t xml:space="preserve">Número de mujeres atendidas en nivel complementario que durante el alumbramiento reciben 10 unidades de oxitocina </t>
  </si>
  <si>
    <t>Porcentaje de partos con manejo activo del tercer período de parto en nivel complementario</t>
  </si>
  <si>
    <t>Lista despleglable según corresponda:  .- "ADECUADO SEGÚN GPC" : Revisar condiciones GPC, si hay antecedente de hijo anterior con defecto de tubo neural, consumo de anticonvulsivante y obesidad materna morbida IMC mayor o igual a 35 se debe incrementar la dosis a 4 mcgr al día - para las demás 1 mcgr al día. en semanas de gestació, dosis y/o restricciones.  .- "SUMINSTRO IRREGULAR": NO Aparece sopore de la formulación de este micronutriente en todos los controles especialmente antes de la semana 14. .- "NO SE FORMULA" : No hay soporte de la formulación de este micronutriente en ningún control realizado antes de de la semana 14.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t>
  </si>
  <si>
    <t>Lista despleglable según corresponda:  .- "ADECUADO SEGÚN GPC" : Revisar condiciones GPC, dar 300 mg al día y en caso de dx de anemia o hemoglobina menor de 11,5 mg/dl dar 2 tabletas al día. en semanas de gestació, dosis y/o restricciones.  .- "SUMINSTRO IRREGULAR": NO Aparece sopore de la formulación de este micronutriente en todos los controles y no hay contraindicación. .- "NO SE FORMULA" : No hay soporte de la formulación de este micronutriente en ningún control y no hay contraindicación.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 NO APLICA: Por tener resultado de hemoglobina mayor a 14 mg/dl.</t>
  </si>
  <si>
    <t xml:space="preserve"> EVENTO DE INTERES EN SALUD PÚBLICA DE LA MADRE</t>
  </si>
  <si>
    <t xml:space="preserve"> EVENTO DE INTERES EN SALUD PÚBLICA DEL RECIÉN NACIDO2</t>
  </si>
  <si>
    <t>Registre el nombre la Institucion donde se atendio el parto, aborto o IVE. En el caso de los partos en DOMICILIO o extrainstitucionales se debe colocar "NO APLICA"</t>
  </si>
  <si>
    <t>Lista despleglable según corresponda:  .- "ADECUADO SEGÚN GPC" : Revisar condiciones GPC, iniciar formulación a partir de semana 12 (1200 mg - 2 tabletas al día) en semanas de gestació, dosis y/o restricciones.  .- "SUMINSTRO IRREGULAR": NO Aparece sopore de la formulación de este micronutriente en todos los controles a partir de la semana 12. .- "NO SE FORMULA" : No hay soporte de la formulación de este micronutriente en ningún control realizado a partir de la semana 14. .- "SUMINISTRO DE OTRO COMPLEMENTO NUTRICIONAL" Cuando aparece al soporte en la HC de que la mujer esta consumiento otro tipo de complemento en vez del micronutriente. .- SIN DATO: En la HC no se soporta de una forma adecuada la formulación de micronutrientes, no hay dato de dosis, se utilizan siglas o no hay soporte alguno de que se formulo. NO APLICA: Por tener edad gestacional menor a 12 semanas</t>
  </si>
  <si>
    <t>Lista desplegable según corresponda. Se coloca "SD": si en la columna HO aparece alguna alerta de "Riesgo de complicaciones Hipertensivas" y NO APLICA: Si  la columna HO aparece "Sin atecedentes de riesgo".</t>
  </si>
  <si>
    <t>REQUIRIO MANEJO ODONTOLOGICO DURANTE LA GESTACIÓN</t>
  </si>
  <si>
    <t>Lista desplegable según corresponda. SI: Cuando a la valoración odontológica requiere manejo. NO: Cuando a la valoración odontológica no require manejo. SD: cuando no ha recibido valoración odontologica o no hay información sobre manejo o no odontológico en la HC</t>
  </si>
  <si>
    <t>Porcentaje de partos con manejo activo del tercer período de parto en nivel primario</t>
  </si>
  <si>
    <t>ATENCION INSTITUCIONAL DEL PARTO NIVEL PRIMARIO</t>
  </si>
  <si>
    <t>% ATENCIÓN PARTO EN NIVEL PRIMARIO</t>
  </si>
  <si>
    <t>% DE GESTANTES CON PLANIFICACIÓN POST EVENTO OBSTERICO NIVEL PRIMARIO</t>
  </si>
  <si>
    <t>% DE GESTANTES CON PLANIFICACIÓN POST EVENTO OBSTERICO NIVEL COMPLEMENTARIO</t>
  </si>
  <si>
    <t>NÚMERO DE GESTANTES QUE SALEN CON PLANIFICACIÓN POST EVENTO OBSTÉTRICO ATENDIDAS EN NIVEL COMPLEMENTARIO</t>
  </si>
  <si>
    <t xml:space="preserve">% MUJERES GESTANTES CON ATENCIÓN PRECONCEPCIONAL </t>
  </si>
  <si>
    <t>Mujeres gestantes que han realizado proceso completo de atención preconcepcional</t>
  </si>
  <si>
    <t>Proporción de gestantes de alto riesgo con al menos una atención prenatal realizada por especialista</t>
  </si>
  <si>
    <t>Número de mujeres gestantes de alto riesgo según mes de ingreso que han tenido al menos una consulta con ginecologo</t>
  </si>
  <si>
    <t>Proporción de gestantes que terminan gestación con tamizaje para sífilis completo según Trimestre de ingreso y salida de la atención prental</t>
  </si>
  <si>
    <t>Número de mujeres que terminan gestación por cualquier causa</t>
  </si>
  <si>
    <t>Número de mujeres que terminan gestación por cualquier causa y tienen Tamizaje completo de Sífilis según edad gestacional de ingreso y salida de la ruta</t>
  </si>
  <si>
    <t>Número de mujeres que terminan gestación por cualquier causa y tienen Tamizaje completo de VIH según edad gestacional de ingreso y salida de la ruta</t>
  </si>
  <si>
    <t xml:space="preserve">Proporción de gestantes con tamizaje para VIH </t>
  </si>
  <si>
    <t xml:space="preserve">Número de mujeres gestantes de alto riesgo según mes de ingreso </t>
  </si>
  <si>
    <t>Número de gestantes que acceden a consulta por profesional de odontología durante la etapa prenatal que han tenido parto a término</t>
  </si>
  <si>
    <t>Número de partos en los que se diligencia el partograma en el nivel primario</t>
  </si>
  <si>
    <t>Número de gestantes con atención de parto, que aplican para diligenciamiento de partograma en el nivel primario</t>
  </si>
  <si>
    <t>Porcentaje de partos en los que se diligencia el partograma del total de partos atendidos  nivel primario</t>
  </si>
  <si>
    <t>Número de partos en los que se diligencia el partograma en el nivel complementario</t>
  </si>
  <si>
    <t>Número de gestantes con atención de parto, que aplican para diligenciamiento de partograma en el nivel complementario</t>
  </si>
  <si>
    <t>Porcentaje de partos en los que se diligencia el partograma del total de partos atendidos en el nivel complementario</t>
  </si>
  <si>
    <t>AIC</t>
  </si>
  <si>
    <t/>
  </si>
  <si>
    <t>ACTIVA EN CPN ALTO RIESGO</t>
  </si>
  <si>
    <t>ACTIVA EN CPN ALTO RIESGO CON CONSULTA GINECOLOGIA</t>
  </si>
  <si>
    <t>NÚMERO DE GESTANTES ATENDIDAS EN MEDIANA Y ALTA COMPLEJIDAD QUE SALEN DEL PROGRAMA POR CUALQUIER CAUSA</t>
  </si>
  <si>
    <t>Número de mujeres gestantes con atención de parto o cesárea en nivel complementario</t>
  </si>
  <si>
    <t>Proporcion de gestantes con asesoria en anticoncepción durante el CPN</t>
  </si>
  <si>
    <t>Cobertura de gestantes con consulta de nutrición gestaciones a término</t>
  </si>
  <si>
    <t>Número de gestantes que acceden a consulta por profesional de nutrición y dietética durante la etapa prenatal con gestaciones a término</t>
  </si>
  <si>
    <t>Proporción de mujeres con suministro adecuado de micronutrientes que salen del programa por parto o cesárea</t>
  </si>
  <si>
    <t>Número de mujeres con suministro adecuado de micronutrientes según la GPC que salen del programa por parto o cesárea</t>
  </si>
  <si>
    <t>ACTIVA CON SUMINISTRO ADECUADO DE MICRONUTRIENTES</t>
  </si>
  <si>
    <t>EPS</t>
  </si>
  <si>
    <t xml:space="preserve">Proporción de mujeres que reciben consulta de control del puerperio </t>
  </si>
  <si>
    <t xml:space="preserve">Número de mujeres que reciben atención del puerperio entre el tercer y quinto día posparto </t>
  </si>
  <si>
    <t xml:space="preserve">Proporción de recién nacidos con atención para el seguimiento entre 3 y 5 días </t>
  </si>
  <si>
    <t>Número de recién nacidos que reciben atención para el seguimiento entre el tercer y quinto día después de su nacimiento</t>
  </si>
  <si>
    <t>Proporcion de mujeres gestantes que terminan su gestación con parto o cesáres vacunadas con DPT Acelular</t>
  </si>
  <si>
    <t>Número de mujeres gestantes que terminan su gestación con parto o cesáres vacunadas con DPT Acelular</t>
  </si>
  <si>
    <t>VACUNA APLICADA ENTRE SEMANA 20 Y SEMANA 26</t>
  </si>
  <si>
    <t>VACUNA APLICADA ENTRE SEMANA 27 Y EL PARTO</t>
  </si>
  <si>
    <t>Número de mujeres gestantes que terminan su gestación con parto o cesáres vacunadas con Anti Influenza</t>
  </si>
  <si>
    <t>Proporcion de mujeres gestantes que terminan su gestación con parto o cesáres vacunadas con Anti Influenza</t>
  </si>
  <si>
    <t>Número de mujeres gestantes que terminan su gestación con parto o cesáres vacunadas con Anti COVID19 2 DOSIS</t>
  </si>
  <si>
    <t>Proporcion de mujeres gestantes que terminan su gestación con parto o cesáres vacunadas con Anti COVID19 2 DOSIS</t>
  </si>
  <si>
    <t>Número de mujeres gestantes que terminan su gestación con parto o cesáres vacunadas con TD</t>
  </si>
  <si>
    <t>Proporcion de mujeres gestantes que terminan su gestación con parto o cesáres vacunadas con TD</t>
  </si>
  <si>
    <t>Porcentaje de partos con monitoría de signos vitales (cada 15 minutos) durante el puerperio inmediato en nivel primario</t>
  </si>
  <si>
    <t>Porcentaje de partos con monitoría de signos vitales (cada 15 minutos) durante el puerperio inmediato en nivel complementario</t>
  </si>
  <si>
    <t>Número demujeres en posparto con monitoría de signos vitales (cada 15 minutos) durante el puerperio inmediato en nivel primario</t>
  </si>
  <si>
    <t>Número demujeres en posparto con monitoría de signos vitales (cada 15 minutos) durante el puerperio inmediato en nivel complementario</t>
  </si>
  <si>
    <t>ACTIVA CON TAMIZAJE DE SÍFILIS COMPLETO A LA EDAD GESTACIONAL</t>
  </si>
  <si>
    <t>TOTAL BASE</t>
  </si>
  <si>
    <t>ACTIVA EN CPN ENTRE SEMANA 37 Y 42</t>
  </si>
  <si>
    <t>ACTIVA ENTRE SEMANA 37 Y 42  CON PLAN DE PARTO ESTABLECIDO</t>
  </si>
  <si>
    <t>ACTIVA CON TAMIZAJE DE VIH COMPLETO A LA EDAD GESTACIONAL</t>
  </si>
  <si>
    <t> Total de mujeres gestantes migrantes venezolanas captadas  antes de las 12 semanas</t>
  </si>
  <si>
    <t>Proporcion de gestantes con Plan de parto establecido a las 37 o más semanas al momento del parto</t>
  </si>
  <si>
    <t>% Cobertura de gestantes con asistencia a curso de preparación de la maternidad y la paternidad (7 sesiones) que tiene 37 o más semanas al momento del parto</t>
  </si>
  <si>
    <t>NÚMERO DE PARTOS VAGINALES</t>
  </si>
  <si>
    <t>NÚMERO DE PARTOS POR CESÁREAS</t>
  </si>
  <si>
    <t>Número de gestantes que reciben asesoría en anticoncepción durante la gestación reportadas por Historía Clínica</t>
  </si>
  <si>
    <t>Número de gestantes que reciben consejeria en lactancia materna durante la gestación reportadas por Historia Clínica y que salen del programa por parto o cesárea</t>
  </si>
  <si>
    <t>Proporción de gestantes con consejería de lactancia materna durante la gestación que han salido del programa por parto o cesárea</t>
  </si>
  <si>
    <t>Número de mujeres que tienen soporte en Historia Clínica de haber iniciado lactancia materna en la primera hora de nacido nivel primario</t>
  </si>
  <si>
    <t>Número de mujeres que tienen soporte en Historia Clinica de haber iniciado lactancia materna en la primera hora de nacido nivel complementario</t>
  </si>
  <si>
    <t>Porcentaje de mujeres que tienen reporte por Historia Clinica de haber iniciado lactancia materna al recién nacido en la primera hora después del nacimiento nivel complementario</t>
  </si>
  <si>
    <t>Porcentaje de mujeres que tienen reporte por Historia Clínica de haber iniciado lactancia materna al recién nacido en la primera hora después del nacimiento nivel primario</t>
  </si>
  <si>
    <t>v22.03</t>
  </si>
  <si>
    <t>ACTIVA ENTRE SEMANA 37 Y 42  CON VACUNACIÓN PARA DPT ACELULAR</t>
  </si>
  <si>
    <t>NO USAR FILA 2</t>
  </si>
  <si>
    <t>23/09/2022 SE REALIZA LLAMDA TELEFONICA A GESTANTE EN DONDE REFIERE  QUE SE ENCUENTRA REALIZANDOLOS COTNROLES EN TOTOGUAMPA PIENDAMO</t>
  </si>
  <si>
    <t>DIEGO</t>
  </si>
  <si>
    <t>ESE CENTRO UNO CAJIBIO</t>
  </si>
  <si>
    <t>SIN ATENCIÓN</t>
  </si>
  <si>
    <t>GARCIA</t>
  </si>
  <si>
    <t>VOLVERAS</t>
  </si>
  <si>
    <t xml:space="preserve">YESICA </t>
  </si>
  <si>
    <t>PROCESO PARCIAL DE ATENCIÓN</t>
  </si>
  <si>
    <t>CHARO</t>
  </si>
  <si>
    <t>MACA</t>
  </si>
  <si>
    <t>VALENTINA</t>
  </si>
  <si>
    <t xml:space="preserve">12/01/2022: SE REALIZA LLAMADA A PACIENTE PARA CITARLA AL CONTROL DE PUERPERIO Y RECINE NACIDO, MADRE REFEIRE EL BEEBE ESTA HOSPITALIZADO. CUANDO LE DEN EGRESO ASISTIRA. </t>
  </si>
  <si>
    <t>CRUZ</t>
  </si>
  <si>
    <t>MESA</t>
  </si>
  <si>
    <t>DIANA</t>
  </si>
  <si>
    <t>CAMILA</t>
  </si>
  <si>
    <t xml:space="preserve">28/09/2022  SE REALIZA LLAMADA TELEFONICA   SE INDAGA A GESTANTE   POR INASITENCIA A EL  CONTROL PRENATAAL  REFIERE  QUE SE ACERCARA AL HOSPITAL EL DIA 05/10/2022  </t>
  </si>
  <si>
    <t>MIRANDA</t>
  </si>
  <si>
    <t>CARVAJAL</t>
  </si>
  <si>
    <t>JEYMI</t>
  </si>
  <si>
    <t>JULIANA</t>
  </si>
  <si>
    <t>BLANCA</t>
  </si>
  <si>
    <t>CAMAYO</t>
  </si>
  <si>
    <t>CAMPO</t>
  </si>
  <si>
    <t>MARYELI</t>
  </si>
  <si>
    <t>DAGUA</t>
  </si>
  <si>
    <t>CONDA</t>
  </si>
  <si>
    <t>YOLANDA</t>
  </si>
  <si>
    <t>KARELLY</t>
  </si>
  <si>
    <t>MENESES</t>
  </si>
  <si>
    <t>MORALES</t>
  </si>
  <si>
    <t>MARIA</t>
  </si>
  <si>
    <t>LIS</t>
  </si>
  <si>
    <t>16/02/2023 PACIENTE QUE ASISTE A INICIO DE CONTROL PRENATAL, CON 8 SEMANAS DE GESTACION, LA USUARIA APARECE EN BASE  POR HABER TENIDO UN EMBARAZO ANTERIOR EL 08/11/22, QUE TERMINO POR ABORTO ESPONTANEO DEL 16/11/2022</t>
  </si>
  <si>
    <t>GUEGIA</t>
  </si>
  <si>
    <t>DIZU</t>
  </si>
  <si>
    <t>GLADIS</t>
  </si>
  <si>
    <t>INICIO CE CONTROLES TARDIDOS PROCEDENTE DE SILVIA CAUCA VEREDA PITAYO</t>
  </si>
  <si>
    <t>GUEGUE</t>
  </si>
  <si>
    <t>NANCY</t>
  </si>
  <si>
    <t xml:space="preserve">VIVIANA </t>
  </si>
  <si>
    <t>PAOLA</t>
  </si>
  <si>
    <t>TORRES</t>
  </si>
  <si>
    <t>SORY</t>
  </si>
  <si>
    <t>VANESSA</t>
  </si>
  <si>
    <t>INICIO CE CONTROLES TARDIDOS  REFIERE  QE NO SABIA  QUE ESTABA EN EMBARAZO</t>
  </si>
  <si>
    <t>CASO</t>
  </si>
  <si>
    <t>EDY</t>
  </si>
  <si>
    <t>JOHANA</t>
  </si>
  <si>
    <t>YUNDA</t>
  </si>
  <si>
    <t>ADRIANA</t>
  </si>
  <si>
    <t>PACIENTE  QUE INGRESA TARDE A US  CONTROLES PRENATALES PORQUE NO SABIA QUE ESTABA EN EMBARAZO</t>
  </si>
  <si>
    <t>DINDE</t>
  </si>
  <si>
    <t>GARZON</t>
  </si>
  <si>
    <t>CHATE</t>
  </si>
  <si>
    <t xml:space="preserve">MARIA </t>
  </si>
  <si>
    <t>ARANGO</t>
  </si>
  <si>
    <t>JIMENA</t>
  </si>
  <si>
    <t>ZAMBRANO</t>
  </si>
  <si>
    <t xml:space="preserve">NORALBA </t>
  </si>
  <si>
    <t>SALINAS</t>
  </si>
  <si>
    <t>ERIKA</t>
  </si>
  <si>
    <t>IMBACHI</t>
  </si>
  <si>
    <t>BUESAQUILLO</t>
  </si>
  <si>
    <t>YADI</t>
  </si>
  <si>
    <t>HUILA</t>
  </si>
  <si>
    <t>MILENA</t>
  </si>
  <si>
    <t>PILCUE</t>
  </si>
  <si>
    <t>ILIA</t>
  </si>
  <si>
    <t>GOLONDRINO</t>
  </si>
  <si>
    <t>LUCERO</t>
  </si>
  <si>
    <t>BECOCHE</t>
  </si>
  <si>
    <t>MOSQUERA</t>
  </si>
  <si>
    <t>NORMA</t>
  </si>
  <si>
    <t>MAGOLA</t>
  </si>
  <si>
    <t xml:space="preserve">TROCHEZ </t>
  </si>
  <si>
    <t xml:space="preserve">YINA </t>
  </si>
  <si>
    <t>PILLIMUE</t>
  </si>
  <si>
    <t>GUACHETA</t>
  </si>
  <si>
    <t>OMAIRA</t>
  </si>
  <si>
    <t>BENVIDES</t>
  </si>
  <si>
    <t>PIZO</t>
  </si>
  <si>
    <t>ANA</t>
  </si>
  <si>
    <t>GUEJIA</t>
  </si>
  <si>
    <t>MARTHA</t>
  </si>
  <si>
    <t>LUCILA</t>
  </si>
  <si>
    <t>MUMUCUE</t>
  </si>
  <si>
    <t>CASTRO</t>
  </si>
  <si>
    <t>GILMA</t>
  </si>
  <si>
    <t>ANDREA</t>
  </si>
  <si>
    <t>BAICUE</t>
  </si>
  <si>
    <t>YANDI</t>
  </si>
  <si>
    <t>HORMEIDA</t>
  </si>
  <si>
    <t>NINGUNO</t>
  </si>
  <si>
    <t>NO</t>
  </si>
  <si>
    <t>SD</t>
  </si>
  <si>
    <t>OTRO</t>
  </si>
  <si>
    <t>03/08/2022 HOY ASISTE A CONTROL PRENATAL,  CON ADECUADO BIENSTAR MATERNOFETAL, SE REVISAN PARACLINICOS PRIMER NIVEL PRUEBAS RAPIDAS NEGATIVAS, HEMOGRAMA NORMAL, PARACLINICOS SEGUNDO NIVEL CON INMUNIDAD PARA CMV, RUBEOLA, NO SENSIBILIZADA PARA TOXOPLASMA AMERITA SEGUIMIENTO CON IGM TOXO MENSUAL, TSH EN LIMITE SUPERIOR, VALORADA POR GINECOLOGIA Y NUTRICION, 03/09/2022 HOY ASISTE A CONTROL PRENATAL, CON ADECUADO BIENSTAR MATERNOFETAL, SE REVISAN PARACLINICOS IGM TOXO SEGUIMIENTO NEGATIVO, ANTITPO POSITIVO, VALORADA POR GINECOLOGIA QUIEN INICIO LEVOTIROXINA 25 MCG Y PROFILAXIS CON ASA, SOLICITA IGM TOXO SEGUIMIENTO. 04/10/2022 ASISTE A CONTROL PRENATAL, CON ADECUADO BIENSTAR MATERNOFETAL, SE REVISAN PARACLINICOS IGM TOXO SEGUIMIENTO NEGATIVO, TSH CONTROL NORMAL, SE SOLICITA IGM TOXO PARA SEGUIMIENTO. 03/12/2022 HOY ASISTE A CONTROL PRENATAL, CON ADECUADO BIENSTAR MATERNOFETAL, SE REVISAN PARACLINICOS IGM TOXO SEGUIMIENTO NEGATIVO, PRUEBAS RAPIDAS II TRIMESTRE NEGATIVAS, UROANALISIS NO PATOLOGICO, CTOG CON UN VALOR ALTERADO, POR LO TANTO SE  INICIA SEGUIMIENTO GLICEMIA CAPILAR, DIETA.  04/01/2023 HOY ASISTE A CONTROL PRENATAL,  CON ADECUADO BIENESTAR MATERNOFETAL,  PARACLINICO IGM TOXO SEGUIMIENTO NEGATIVO, SE SOLICITÓ SEGUIMIENTO CON CONTROL DE GLICEMIAS, PRESENTA VALORES ALTERADOS EN AYUNAS PERO NO ALTERADOS POST, ECO CIRCULACION FETO PLACENTARIA SIN ALTERACION, REFIERE QUE NO PUDO ACUDIR A CITA CON GINECÓLOGIA DADO QUE CANCELARON CITA Y REAGENDARON, POR AHORA SE FORMULA MICRONUTRIENTES, SE FORMULA LEVOTIROXINA Y ASA,  SE SOLICITA IGM TOXO DE CONTROL.</t>
  </si>
  <si>
    <t>DANIVE ANDREA HERNANDEZ PALECHOR</t>
  </si>
  <si>
    <t>ESE CENTRO 2 LA SIERRA</t>
  </si>
  <si>
    <t xml:space="preserve">PIAMBA </t>
  </si>
  <si>
    <t>AREVALO</t>
  </si>
  <si>
    <t>MILVIA</t>
  </si>
  <si>
    <t>SOFIA</t>
  </si>
  <si>
    <t>18/08/2022 HOY ASISTE A CONTROL, CON ADECUADO BIENSTAR MATERNOFETAL,  SE REVISAN PARACLINICOS I NIVEL NORMALES, PRUEBAS RAPIDAS NEGATIVAS, HEMOGRAMA SIN ALTERACIONES, UROANALISIS NO PATOLOGICO, NO APORTA PERFIL TORCH, NI ECOGRAFIA, NI VALORACIONES POR ESPECIALIDADES. 17/09/2022 ASISTE A CONTROL, CON ADECUADO BIENSTAR MATERNOFETAL, SE REVISAN PARACLINICOS PERFIL TORCH SIN INMUNIDAD PARA TOXOPLASMA, INMUNIDAD PARA CMV Y RUBEOLA, TSH NORMAL, UROCULTIVO POSITIVO PARA GERMEN RESISTENTE YA CON MANEJO INSTAURADO GENTAMICINA POR GINECOLOGIA, SE SOLICITA IGM TOXOPLASMA DE SEGUIMIENTO Y UROCILTIVO POSTRATAMIENTO. 18/10/2022 HOY ASISTE A CONTROL, CON ADECUADO BIENSTAR MATERNOFETAL, UROCULTIVO POSTRATAMIENTO NEGATIVO, SE SOLICITAN PARACLINICOS SEGUNDO TRIMESTRE  TOXOPLASMA IGM DE SEGUIMIENTO. 19/11/2022 HOY ASISTE A CONTROL, CON ADECUADO BIENSTAR MATERNOFETAL, NO APORTA IGM TOXO DE SEGUIMIENTO, SE SOLICITA NUEVAMENTE.  23/12/2022 HOY ASISTE A CONTROL, CON ADECUADO BIENSTAR MATERNOFETAL,  SE REVISA IGM PARA TOXOPLASMA SEGUIMIENTO NEGATIVO, SE FORMULA MICRONUTRIENTES, SE SOLICITA IGM TOXOPLASMA, PARACLINICOS III TRIMESTRE, PENDIENTE CONTROL CLINICO Y ECOGRAFICO CON GINECOLOGIA.  21/01/2023 HOY ASISTE A CONTROL,CON ADECUADO BIENSTAR MATERNOFETAL, NO APORTA IGM PARA TOXOPLASMA SEGUIMIENTO, REFIERE QUE NO SE LOGRÓ TOMAR PARACLÍNICOS DE 3ER TRIMESTRE POR DIFICULTADES EN LA MOVILIZACION POR LA VIA, SE SOLICITAN NUEVAMENTE PRIORITARIOS.</t>
  </si>
  <si>
    <t>PAZ</t>
  </si>
  <si>
    <t>PIPI CANO</t>
  </si>
  <si>
    <t xml:space="preserve">DIANA </t>
  </si>
  <si>
    <t>MARCELA</t>
  </si>
  <si>
    <t xml:space="preserve">14/09/2022 HOY ASISTE A CONTROL PRENATAL,CON ADECUADO BIENSTAR MATERNOFETAL, APORTA PARACLINICOS I TRIMESTRE NORMALES, NO TIENE TSH, NO UROCULTIVO. 13/10/2022 HOY ASISTE A CONTROL PRENATAL,CON ADECUADO BIENSTAR MATERNOFETAL, TIENE PENDIENTE ECO NIVEL III SEMANA 22-24, CONTROL POR ESPECIALIDAES, PENDIENTE TSH, UROCULTIVO. 15/11/2022 HOY ASISTE A CONTROL PRENATAL, CON ADECUADO BIENSTAR MATERNOFETAL, SE SOLICITAN PARACLINICOS DE II TRIMESTRE. 15/12/2022 HOY ASISTE A CONTROL PRENATAL, CON ADECUADO BIENSTAR MATERNOFETAL, SE REVISA UROCULTIVO POSTRATAMIENTO NEGATIVO, PARACLINICOS II TRIMESTRE HEMOGRAMA NORMAL, CTOG DENTRO DE RANGOS NORMALIDAD, PRUEBAS RAPIDAS NEGATVIAS, UROANALISIS NO PATOLOGICO, TIENE PENDIENTE CONTROL GINECOLOGIA Y ECOGRAFICO. 14/01/2023  HOY ASISTE A CONTROL PRENATAL, CON ADECUADO BIENSTAR MATERNOFETAL, NO APORTA NUEVOS PARACLÍNICOS, NO SE HA REALIZADO CONTROL CON GINECOLOGÍA NI CONTROL ECOGRÁFICO, SE SOLICITA NUEVAMENTE VALORACION, SE SOLICITAN  PARACLÍNICOS DE 3ER TRIMESTRE, SE DA DESPARASITACION DE TERCER TRIMESTRE. 15/02/2023 HOY ASISTE A CONTROL PRENATAL,CON ADECUADO BIENESTAR MATERNOFETAL,CONTROL CON PARACLÍNICOS DE TERCER TRIMESTRE DENTRO DE PARAMETROS NORMALES, CONTROL ECOGRÁFICO QUE REPORTA CIRCULAR SIMPLE AL CUELLO, VALORADA POR GINECOLOGIA QUIEN SOLICITA CULTIVOS PARA SGB Y CONTROL CON PERFIL BIOFISICO, SE DA DESPARASITACION DE TERCER TRIMESTRE, CITA EN 2 SEMANAS, SE EXPLICA A PACIENTE QUIEN REFIERE ENTENDER Y ACEPTAR. 
</t>
  </si>
  <si>
    <t>CASTILLO</t>
  </si>
  <si>
    <t>DORADO</t>
  </si>
  <si>
    <t>EMILCE</t>
  </si>
  <si>
    <t>NT</t>
  </si>
  <si>
    <t xml:space="preserve">23/08/2022 HOY ASISTE A SU PRIMER CONTROL PRENATAL, CON ADECUADO BIENSTAR MATERNOFETAL, SE ENVIAN LABORATORIOS DE PRIMER TRIMESTRE, SE DAN VALROACION POR ESPECIALIDADES, GINECOLOGIA DEFINIRÁ CONDUCTA RETIRO O NO DE DIU, SE  INICIA PROFILAXIS CON ASA 150MG, NOCHE. 22/09/2022 HOY ASISTE A CONTROL PRENATAL, ESTABLE CLINICAMENTE, CON ADECUADO BIENSTAR MATERNOFETAL, APORTA PARACLINICOS PERFIL TORCH NO SENSIBILIDAZADA PARA TOXOPLASMA, CON INMUNIDAD PARA CMV Y RUBEOLA, UROCULTIVO NEGATRIVO,TSH NORMAL, PRUEBAS RAPIDAS NEGATIVAS, FUE VALORADA POR GINECOLOGIA NO APORTA HC, PERO MANIFIESTA NO RETIRÓ DIU, Y ORDENÓ CONTROL ECOGRAFICO Y CLINICO EN 2 MESES, VALORADA POR NUTRICION, POR AHORA SE FORMULA MICRONUTRIENTES, SE SOLICITA IGM TOXOPLASMA SEGUIMIENTO. 28/10/2022 HOY ASISTE A CONTROL PRENATAL, CON ADECUADO BIENSTAR MATERNOFETAL,  SE REVISA IGM TOXO NEGATIVO, CONTINUA PROFILAXIS ASA, SE SOLOCITA IGM TOXOPLASMA SEGUIMIENTO  Y PARACLINICOS II TRIMESTRE. 26/11/2022 HOY ASISTE A CONTROL PRENATAL, CON ADECUADO BIENESTAR MATERNOFETAL, AL EXAMEN FISICO FLUJO PATOLOGICO, SE REVISA IGM TOXO NEGATIVO, PARACLINICOS II TRIMESTRE HEMOGRAMA HEMOGLOBINA DISMINUIDA, PRUEBAS RAPIDAS NEGATIVAS, UROANALISIS NO PATOLOGICO, CTOG CON VALOR DE GLICEMIA EN AYUNAS ALTERADO, POR LO TANTO SE INICIA SEGUIMIENTO GLICEMIA CAPILAR, DIETA, CONTROL NUTRICIONAL, TIENE PENDIENTE CONTROL POR GINECOLOGIA, SE SOLICITA IGM TOXOPLASMA SEGUIMIENTO, INSUMOS CONTROL GLICEMICO, SE FORMULA TRATAMIENTO PARA VAGINOSIS Y SE AUMENTA DOSIS DE HIERRO.  27/12/2022  HOY ASISTE A CONTROL PRENATAL, CON ADECUADO BIENESTAR MATERNOFETAL,  SEGUIMIENTO DE IGM NEGATIVO. ACTUALMENTE CONTROL  GLICEMICO ESTRICTO, PENDENTE NUEVA VALORACION POR GINECOLOGIA. POR AHORA SE REFORMULA MICRONUTRIENTES, INCLUYENDO ASPIRINA PARA PREVENCION DE PRECLAMPSIA, SE SOLICITA CONTROL DE TOXOPLASMA IMG, SE FORMULAN INSUMOS PARA CONTROL GLICEMICO, SE SOLICITA PRACLINIOS DE III TRMESTRE INCLUYENDO ECOGRAFIA CON PERFIL BIOFISICO FETAL Y CULTIVO RECTOVAGINAL A PARTIR DE SEMANA 35. 27/01/2023 HOY ASISTE A CONTROL PRENATAL, CON ADECUADO BIENESTAR MATERNOFETAL, APORTA CONTROL DE TOXO IGM NEGATIVO. ACTUALMENTE CON TRASTORNO METABOLICO POR PTOG ALTERADO CON CONTROL METABÓLICO CON ALTERACIÓN EN GLUCOMETRIA 1 H DESPUES DEL DESAYUNO EN 5 OCASIONES, RESTO NORMALES, POR LO QUE SE CONTINUA EN MANEJO NO FARMACOLOGICO Y CONTROL GLUCOMETRICO ESTRICTO, AUN PENDIENTE NUEVA VALORACION POR GINECOLOGIA. POR AHORA SE REFORMULA MICRONUTRIENTES, INCLUYENDO ASPIRINA PARA PREVENCION DE PRECLAMPSIA, SE SOLICITA CULTIVO RECTOVAGINAL PARA SGB,SE SOLICITA CONTROL DE TOXOPLASMA IMG, SE FORMULAN INSUMOS PARA CONTROL GLICEMICO, CITA DE CONTROL EN 15 DIAS. 15/02/2023 SE REALIZA LLAMADA TELEFONICA AL NUMERO 3127062906  PARA SEGUIMIENTO Y PROGRAMAR CONTROL PUERPERIOY RECIEN NACIDO MANIFIESTANDO LA USUARIA  QUE NO SE ENCUENTRA EN EL MUNICIPIO, PORQUE DEBIDO AL  INCONVEVIENTE PARA EL TRANSPORTE A DECIDIDO QUEDARSE  EN POPAYAN, POR TAL MOTIVO NO LE ES POSIBLE ASISTIR. SE INTERROGA SOBRE SINTOMAS QUE PUEDEN SUGERIR ALGUNA COMPLICACION, LOS NIEGA, SE EXPLICAN SIGNOS DE ALARMA Y SE DAN RECOMENDACIONES, REFIERE ENTENDER. </t>
  </si>
  <si>
    <t xml:space="preserve">JIMENEZ </t>
  </si>
  <si>
    <t>ANACONA</t>
  </si>
  <si>
    <t>CONSTANZA</t>
  </si>
  <si>
    <t xml:space="preserve">28/09/2022 HOY ASISTE A CONTROL PRENATAL, CON ADECUADO BIENSTAR MATERNOFETAL, SE REVISAN PARACLINICOS NORMALES, PRUEBAS RAPIDAS NEGATIVAS, TSH NORMAL, PERFIL TORCH CON INMUNIDAD PARA TOXOPLASMA, CMV, RUBEOLA, ECO TV SIN ALTERACIONES, VALORADA POR ESPECIALIDADES,SE  CONTINUA PROFILAXIS CON ASA RIESGO MODERADO. 28/10/2022 HOY ASISTE A CONTROL PRENATAL,  CON ADECUADO BIENSTAR MATERNOFETAL SE  CONTINUA PROFILAXIS CON ASA RIESGO MODERADO. 26/11/2022 HOY ASISTE A CONTROL PRENATAL,CON ADECUADO BIENSTAR MATERNOFETAL, APORTA ECOGRAFIA NIVEL III DENTRO DE LIMITES DE NORMALIDAD, NO MARCADORES PARA CROMOSOMOPATIAS, NO DEFECTOS ESTRUCTURALES, SE CONTINUA PROFILAXIS CON ASA HASTA SEMANA 36, RIESGO MODERADO PARA PREECLAMPSIA, SE FORMULAN MICRONUTRIENTES, SE SOLICITAN PARACLINICOS II TRIMESTRE. 27/12/2022 HOY ASISTE A CONTROL PRENATAL, CON ADECUADO BIENSTAR MATERNOFETAL, SIN SANGRADOS, SIN PERDIDAS VAGINALES, SIN ALTERACIONES AL EXAMEN FISICO, APORTA PARACLINICOS DE SEGUNDO NIVEL CON HEMOGRAMA NORMAL, PERFIL INFECCIOSO NEGATIVO,  UROANALISIS NO PATOLOGICO. PENDIENTE ECOGRAFIA DE CONTROL CON CERVICOMETRIA SOLICITADA POR GINECOLOGIA, YA CUENTA CON ORDEN, SE VUELVE A SOLCITAR UROCULTIVO REQUERIDO. POR AHORA SE REFORMULAN MICRONUTRIENTES POR UN MES, CONTINUAR ASA 150 MG DIA POR RIESGO MODERADO DE PRECLAMPSIA SE DAN RECOMENDACIONES Y SIGNOS DE ALARMA. 27/01/2023 HOY ASISTE A CONTROL PRENATAL, CON ADECUADO BIENESTAR MATERNOFETAL, NO HA TENIDO CONTROL ECOGRÁFICO NI VALORACION POR GINECOLOGÍA, SE SOLICITAN PARACLÍNICOS DE 3ER TRIMESTRE,  SE REFORMULAN MICRONUTRIENTES, CONTINUAR ASA 150 MG DIA POR RIESGO MODERADO DE PRECLAMPSIA HASTA SEMANA 36. 25/02/2023 HOY ASISTE A CONTROL PRENATAL, CON ADECUADO BIENESTAR MATERNOFETAL,  APORTA PARACLÍNICOS DE TERCER TRIMESTRE CON CULTIVO RECTOVAGINAL PARA SGB NEGATIVO, SEROLOGIA Y VIH NEGATIVOS, TUVO CONTROL CON GINECOLOGIA Y CONTROL ECOGRÁFICO DENTRO DE NORMALIDAD, POR AHORA SE REFORMULAR MICRONUTRIENTES POR 2 SEMANAS,  SE SOLICITA MONITORÍA FELTAL Y CITA DE CONTROL EN 2 SEMANAS,  SE DAN RECOMENDACIONES Y SIGNOS DE ALARMA, SE EXPLICA REFIERE ENTENDER Y ACEPTAR. 14/03/2023 SE REALIZA LLAMADA TELEFONICA AL NUMERO 3234471478  PARA SEGUIMIENTO Y PROGRAMAR CONTROL PUERPERIO, RECIEN NACIDO MANIFIESTA QUE NO SE ENCUENTRA EN EL MUNICIPIO, PORQUE EL NIÑO SE ENCUENTRA HOSPITALIZADO EN POPAYAN, POR TAL MOTIVO NO LE ES POSIBLE ASISTIR. SE INTERROGA SOBRE SINTOMAS QUE PUEDEN SUGERIR ALGUNA COMPLICACION, LOS NIEGA, SE EXPLICAN SIGNOS DE ALARMA Y SE DAN RECOMENDACIONES, REFIERE ENTENDER. 
</t>
  </si>
  <si>
    <t>PALECHOR</t>
  </si>
  <si>
    <t>TINTINAGO</t>
  </si>
  <si>
    <t>ALBA</t>
  </si>
  <si>
    <t>NIDIA</t>
  </si>
  <si>
    <t>NO SE FORMULAN MICRONUTRIENTES USUARIA REFIERE COMPRAR GESTAVIT . 30/09/2022 HOY ASISTE A SU SEGUNDO CONTROL, CON ADECUADO BIENSTAR MATERNO, CUENTA CON ECOGRAFIA DE PRIMER NIVEL CON EVIDENCIA DE DE ADECUADO BIENESTAR FETAL. CUENTA CON LABORATORIOS DE PRIMER TRIMESTRE DE PRIMER NIVEL SIN ALTERACIONES. AUN PENDIENTE LABORATORIOS DE PRIMER TRIMESTRE SEGUN NIVEL, PACIENTE REFIERE NO HAN SIDO AUTORIZADOS POR SEGURIDAD SOCIAL. IGUALMENTE AUN QUEDA PENDIENTE VALORACION POR GINELOGIA, NUTRICION, PSICOLOGIA Y ODONTOLOGIA. DADO PACIENTE DE ALTO RIESGO CON CRITERIOS MENORES PARA RIESGO DE PRECLAMPSIA SE DECIDE INICIAR ASA 100 MG AL DIA. SE SOLICITA CITOLOGIA CERVICO VAGINAL PENDIENTE Y ECOGRAFIA GENETICA DEL PRIMER TRMESTRE. SE RECOMIEND CONTINUAR CONSUMO DE MICRONUTRIENTES CON GESTAVIT. 28/10/2022 HOY ASISTE A CONTROL, ESTABLE CLINICAMENTE,  CON ADECUADO BIENSTAR MATERNO,  APORTA ECOGRAFIA OBSTETRICA PARTICULAR SIN ALTERACIONES, PENDIENTE PARACLINICOS II NIVEL, Y VALORACION POR ESPECIALIDADES, POR AHORA AUMENTO DOSIS DE ASA A 150MG NOCHE,  NO SE FORMULA MICRONUTRIENTES YA QUE TOMA GESTAVIT, SE DAN RECOMENDACIONES Y SIGNOS DE ALARMA.  30/11/2022 USUARIA QUIEN  NO ASISTE A CONTROL PROGRAMADO PARA EL DIA 26/11/2022, LOS DIAS 29 Y 30 SE LLAMA NUEVAMENTE PARA REPOROGRAMAR CITA SIN O BTENER RESPUESTA. 02/12/2022  HOY ASISTE A CONTROL, AL EXAMEN FISICO SE EVIDENCIA DOLOR PELVICO INTENSO A LA PALPACION SUPERFICIAL, ADECUADO BIENESTAR MATERNOFETAL, NO APORTA PARACLINICOS NIVEL II, REFIERE NO HAN DADO ORDEN DE APOYO, SE EXPLICA NUEVAMENTE COMO EN EL PRIMER CONTROL PRENATAL QUE PARA REALIZACION DE PARACLINICOS I TRIMESTRE NO NECESITA ORDEN DE APOYO, MANIFIESTA ES MADRE COMUNITARIA Y DESDE SU JEFE INMEDIATO  NO OTORGAN PERMISOS NECESARIOS PARA ACUDIR A REALIZACION DE PARACLINICOS, SE RECOMIENDA REPOSO, NO LEVANTAR OBJETOS PESADOS, NO REALIZAR ESFUERZO FISICO, REPOSO EN CAMA, NO SE FORMULA MICRONUTRIENTES, TOMA GESTAVIT, SE FORMULA ASA, SE SOLICITA  ECOGRAFIA NIVEL III. 04/01/2023 HOY ASISTE A CONTROL, ESTABLE CLINICAMENTE, ADECUADO BIENESTAR MATERNOFETAL, NUEVAMENTE NO APORTA PARACLINICOS NIVEL II, REFIERE QUE NO LE HAN DADO LOS RESULTADOS, TIENE VALORACION POR GINECOLOGÍA Y ECO SIN RESULTADOS, SIN EMBARGO EL 29/12/2022 TUVO HOSPITALIZACION EN CLÍNICA LA ESTANCIA REMITIDA DE NIVEL 1 POR SANGRADO VAGINAL QUIENES REALIZAN DIAGNÓSTICO DE PLACENTA PREVIA MOTIVO POR EL CUAL SE CONTRAINDICA TACTO VAGINAL, CITOLOGÍA QUE REPORTA VAGINOSIS BACTERIANA, SE INDICA MANEJO MÉDICO, NO SE FORMULA MICRONUTRIENTES, TOMA GESTAVIT, SE FORMULA ASA, PENDIENTE ECO NIVEL III, PENDIENTE PARACLINICOS II NIVEL, SE SOLICITA CTOG, PARACLÍNICOS DE 2DO TRIMESTRE. 04/02/2023 USUARIA  A QUIEN SE LLAMA LOS DIAS 2,3 Y 4  DE FEBRERO AL NUMERO 3217273645  APORTADO POR LA USUARIA Y REPORTADO EN  BASE SIN LOGRAR COMUNICACION, SE ENVIA MENSAJE VIA WHATSAPP MEDIO POR EL CUAL EN ANTERIOR OPORTUNIDAD  SE LOGRO COMUNICACION, INFORMANDOLE QUE EL DIA 4 DE FEBRERO ES LA  FECHA DE SU CONTROL PRENATAL Y  QUE AUN NO SE HA REALIZADO LOS LABORATORIOS DE SEGUNDO TRIMESTRE, ENVIADOS EN ANTERIOR CONTROL, RESPONDE QUE NO LE HA SIDO POSIBLE  REALIZARCE LOS LABORATORIOS POR MOTIVOS PERSONALES, SE E EXPLICA LA IMPORTACIA DE LLEVAR UNA ADECUADA ADHERENCIA AL PROGRAMA. MANIFIESTA ENTENDER Y SE COMPROMETE A RELIZARCE LOS LABORATORIOS EL DIA SABADO 4 DE FEBRERO. 07/02/2023 USUARIA DE 44 AÑOS QUIEN SE HABIA COMPROMETIDO A RELIZARCE LOS LABORATORIOS DE SEGUNDO TRIMESTRE EL  4 DE FEBRERO  PARA ASISTIR AL  CONTROL EL DIA DE HOY 07 DE FEBRERO PERO  NO ASISTE  A LOS LABORATORIOS Y TAMPOCO AL CONTROL,  YA  NO RESPONDE A LLAMADAS NI MENSAJES DE WHATSAPP MEDIO POEL CUAL SE HABIA LOGRADO OBTENER COMUNICACION. 11/02/2023 EL DIA DE HOY SE TRATA DE OBTENER COMUNICACION CON LA  USUARIA DE 44 AÑOS A QUIEN SE LE A LLAMADO EN REITERADAS OCACIONES  AL NUMERO 3217273645  APORTADO POR LA USUARIA Y REPORTADO EN  BASE SIN LOGRAR COMUNICACION, SE ENVIAN MENSAJES  VIA WHATSAPP MEDIO POR EL CUAL ANTERIORMENTE SE HA LOGRADO COMUNICACION, PERO HA SIDO IMPOSIBLE. 04/03/2023 HOY ASISTE A CONTROL,  ADECUADO BIENESTAR MATERNOFETAL, APORTA UROCULTIVO DE PRIMER TRIMESTRE Y TSH NORMALES, NUEVAMENTE NO APORTA PERFIL TORCH, TIENE PENDIENTE VALORACION POR GINECOLOGÍA, EL DIA 24/02/2023 PRESENTÓ SANGRADO VAGINAL Y FUE REMITIDA A HUSJ, REFIERE QUE ESTUVO HOSPITALIZADA 4 DIAS SIN EMBARGO NO APORTA HISTORIA CLÍNICA COMPLETA, REFIERE QUE RETIRARON ASA, NO SE FORMULA MICRONUTRIENTES, TOMA GESTAVIT, PENDIENTE PERFIL TORCH, SE SOLICITA NUEVO UROCULTIVO, SE SOLICITAN PARACLÍNICOS 3ER TRIMESTRE, PENDIENTE CONTROL CON GINECOLOGÍA, CITA DE CONTROL EN 3 SEMANAS A LAS 36 SS DE GESTACION, CON HISTORIA CLÍNICA DE HOSPITALIZACION PREVIA, SE DAN RECOMENDACIONES Y SIGNOS DE ALARMA.</t>
  </si>
  <si>
    <t>TROCHEZ</t>
  </si>
  <si>
    <t>SAMBONY</t>
  </si>
  <si>
    <t>LUZ</t>
  </si>
  <si>
    <t xml:space="preserve">01/09/2022 USUARIA PRIMIGESTANTE  QUIEN TUVO PRIMER CONTROL PRENATAL EN ROSAS CAUCA, AHORA INGRESA A REALIZAR CONTROLES A ESTA INSTITUCION,  CON ADECUADO BIENSTAR MATERNOFETAL, APORTA PARACLINICOS SOLICITADOS EN PRIMER CONTROL, SOLO AGSHB NEGATIVO, Y UROCULTIVO POSITIVO PARA ESCHERICHIA COLLI, SE INICIA MANEJO ANTIBIOTICO ORAL AMBULATORIO, SE SOLICITAN PARACLINICOS FALTANTES DE PRIMER TRIMESTRE, TSH, NO SE BRINDA ATENCION DE ODONTOLOGIA DEBIDO A QUE LA EPS NO TIENE CONTRATADO ESTE SERVICIO SE DIRECCIONA A IPS CONTRATADA. 04/10/2022 ASISTE A CONTROL PRENATAL, CON ADECUADO BIENSTAR MATERNOFETAL, APORTA PERFIL TORCH NO SENSIBILIZADA PARA TOXOPLASMA. INMUNIDAD PARA RUBEOLA, CMV, FROTIS VAGINAL PATOLOGICO, PRUEBAS RAPIDAS NEGATIVAS, AHORA SE FORMULA MICRONUTRIENTES, SS PARACLINICOS TRIMESTRE, SE FORMULA METRONIDAZOL TAB 500MG. 05/11/2022   ASISTE A CONTROL PRENATAL, CON ADECUADO BIENSTAR MATERNOFETAL, SE REVISAN PARACLINICO II TRIMESTRE PRUE BAS RAPIDAS NEGATIVAS, CTOG DENTRO DE LIMITES DE NORMALIDAD, ECOGRAFIA NIVEL III CON PRESENCIA DE DOPPLER DE ARTERIAS UTERINAS CON PRESENCIA DE NOTCH BILATERAL, DAU NORMAL, NEGATIVO PARA PREECLAMPSIA Y RCIU, VALORADA POR GINECOLOGIA QUIEN INICA PROFILAXIS CON ASA,  UROANALISIS PATOLOGICO SE INICIA MANEJO ANTIBIOTICO AMBULATORIO, SE SOLICITA  IGM TOXO. 06/12/2022   ASISTE A CONTROL PRENATAL, CON ADECUADO BIENSTAR MATERNOFETAL, SE REVISA IGM TOXO NEGATIVO, SE SOLICITA IGM TOXO, PARACLINICO III TRIMESTRE  Y  UROCULTIVO POS TRATAMIENTO. 10/01/2023 ASISTE A CONTROL PRENATAL PARACLÍNICOS DE III TRIMESTRE DENTRO DE PARAMETROS NORMALES, A EXCEPCION DE ECOGRAFIA QUE REPORTA PERCENTILES BAJOS (10.2)  DOPPLER DE ARTERIAS UTERINAS ALTERADO CON PRESENCIA DE NOTCH BILATERAL, TAMIZAJE POSITIVO PARA PREECLAMPSIA Y RCIU, NO ACUDIO A VALORACIONES PREVIAS SOLICITADAS POR GINECOLOGIA POR APARENTE DESCONOCMIENTO DE TRÁMITE,SE SOLICITA VALORACION PRIORITARIA Y REALIZACION DE ECO OBSTÉTRICA CON DOPPLER DE CIRCULACION FETOPLACENTARIA SEMANAL POR MMF. 25/01/2023  SE REALIZA LLAMADA TELEFONICA AL NUMERO 3126032611  PARA SEGUIMIENTO Y PROGRAMAR CONTROL PUERPERIO, RECIEN NACIDO MANIFIESTA QUE NO SE ENCUENTRA EN EL MUNICIPIO, PORQUE EL NIÑO  SE ENCUENTRA HOSPITALIZADO EN POPAYAN, POR TAL MOTIVO NO LE ES POSIBLE ASISTIR. SE INTERROGA SOBRE SINTOMAS QUE PUEDEN SUGERIR ALGUNA COMPLICACION, LOS NIEGA, SE EXPLICAN SIGNOS DE ALARMA Y SE DAN RECOMENDACIONES, REFIERE ENTENDER. </t>
  </si>
  <si>
    <t>COLLAZOS</t>
  </si>
  <si>
    <t>MAMIAN</t>
  </si>
  <si>
    <t>VANESA</t>
  </si>
  <si>
    <t>ALEJANDRA</t>
  </si>
  <si>
    <t xml:space="preserve">20/10/2022 ASISTE A CONTROL PRENATAL, CON ADECUADO BIENSTAR MATERNOFETAL, APORTA PARACLINICOS NIVEL I CON FROTIS VAGINAL PATOLOGICO, PRUEBAS RAPIDAS NEGATIVAS, HEMOCLASIFICACION O +, NO TIENE ECO, NO VALORADA POR ESPECIALIDADES MANIFIESTA EPS NO HAN ASIGNADO CITA MEDICA, POR AHORA SE FORMULA MANEJO FARMACOLOGICO PARA VAGINOSIS, MICRONUTRIENTES, NO APORTA PARACLINICOS DE SUGUNDO NIVEL. 22/11/2022 HOY ASISTE A CONTRROL CON ADECUADO BIENSTAR MATERNOFETAL, APORTA TSH NORMAL, UROCULTIVO NEGATIVO, NO APORTA PERFIL TORCH, ECOGRAFIA NIVEL III HALLAZGO DE PIELECTASIA RENAL BILATERAL Y CIV MSUCULAR, VALORADA POR GINECOLOGIA QUIEN EXPLICA RIESGOS Y BENEFICIOS, NEGATIVA PARA PREECLAMPSIA Y RCIU, SOLICITA AMNIOCENTESIS PARA CARIOTIPO, PACIENTE REFIERE NO DESEA REALIZAR PROCEDIMIENTO, SOLICITA ECOCARDIOGRAMA.  SE SOLICITAN  PARACLINCOS II TRIMESTRE, PENDIENTE PERFIL TORCH. 20/12/2022 ASISTE A CONTROL PRENATAL, CON ADECUADO BIENSTAR MATERNOFETAL, PERFIL TORCH NO INMUNIDAD PARA TOXOPLASMA AMERITA SEGUIMIENTO, SE REVISAN PARACLINICOS II TRIMESTRE PRUEBAS RAPIDAS NEGATIVAS, CTOG NORMAL, UROANALISIS PATOLOGICO SE  INDICA  MANEJO ANTIBIOTICO ORAL AMBULATORIO, SE DAN RECOMENDACIONES, INMUNE PARA  CITOMEGALOVIRUS, RUBEOLA, NO TIENE ECOGRAFIA NUEVA, NO HA TENIDO CONTROL POR GINECOLOGIA, PENDIENTE ECOCARDIOGRAMA. 20/01/2023 ASISTE A CONTROL PRENATAL CON ADECUADO BIENESTAR MATERNOFETAL, SE REVISAN PARACLINICOS CON UROCULTIVO NEGATIVO Y CONTROL DE TOXO IGM NEGATIVO, APORTA NUEVA ECOGRAFIA Y ECOCARDIOGRAMA FETAL CON REPORTE MENCIONADO QUIENES INDICAN PARTO EN NIVEL 3, TIENE CONTROL CON GINECOLOGÍA EN EL PRESENTE MES, SE SOLICITA CONTROL CON IGM TOXO, PARACLÍNICOS DE TERCER TRIMESTRE. 18/02/2023  ASISTE A CONTROL PRENATAL, CON ADECUADO BIENESTAR MATERNOFETAL, SE REVISAN PARACLINICOS DE TERCER TRIMESTRE DENTRO DE PARAMETROS NORMALES, NO APORTA CULTIVO RECTOVAGINAL PARA SGB, NO APORTA TOXO IGM, NO HA TENIDO CONTROL CON GINECOLOGIA POR TRAMITES ADMINISTRATIVOS, TIENE ECOGRAFIA Y ECOCARDIOGRAMA FETAL CON REPORTE MENCIONADO QUIENES INDICAN PARTO EN NIVEL 3, SE SOLICITA CONTROL CON IGM TOXO, PENDIENTE CULTIVO PARA SGB, SE INDICA MONITORIA FETAL, SE CITA A CONTROL EN 2 SEMANAS, SE DAN RECOMENDACIONES Y SIGNOS DE ALARMA. </t>
  </si>
  <si>
    <t xml:space="preserve"> JIMENEZ</t>
  </si>
  <si>
    <t xml:space="preserve"> PALECHOR</t>
  </si>
  <si>
    <t xml:space="preserve">YORLENY  </t>
  </si>
  <si>
    <t>29/09/2022 HOY ASISTE A SU PRIMER CONTROL, ESTABLE CLINICAMENTE, SIGNOS VITALES EN RANGOS DE NORMALIDAD, CON ADECUADO BIENSTAR MATERNO, BIENESTAR FETAL A ESTABLECER, SE ENVIAN LABORATORIOS DE PRIMER TRIMESTRE, SE DAN VALROACION POR ESPECIALIDADES, SE ORDENA ECO GENETICA TOMAR SEMANA 11-13,  INICIO DE PROFILAXIOS CON ASA EN SEMANA 12. 30/11/2022 HOY ASISTE A CONTROL,CON ADECUADO BIENSTAR MATERNOFETAL, SIN SANGRADOS, SIN PERDIDAS VAGINALES, APORTA ECO GENETICA DENTRO DE LIMITES DE NORMALIDAD, NO EVALUA RIESGO DE CROMOSOMOPATIA POR EDAD GESTACIONAL &gt;14 SEMANAS, VALORAD APOR GINECOLOGIA SOLICITA ECO NIVEL III Y CONTROL, SE SOLICITA TOXO IGM PARA SEGUIMIENTO. 28/12/2022 HOY ASISTE A CONTROL,CON ADECUADO BIENSTAR MATERNOFETAL,   APORTA IGM TOXOPLASMA NEGATIVA, REQUIERE SEGUIMIENTO MENSUAL POR NO INMUNIDAD PARA TOXOPLASMA, TIENE PENDIENTE VALORACION POR ESPECIALIDADES, POR AHORA SE FORMULA MICRONUTRIENTES, SE SOLICITA IGM TOXO. 31/01/2023 HOY ASISTE A CONTROL,CON ADECUADO BIENESTAR MATERNOFETAL,APORTA IGM TOXOPLASMA NEGATIVA, CONTROL ECOGRÁFICO CON HALLAZGO DE MIOMA UTERINO, RESTO NORMAL, VALORADA POR GINECOLOGIA QUIEN INDICA CONTROL EN 6 SEMANAS, POR AHORA SE FORMULA MICRONUTRIENTES, SE SOLICITA IGM TOXO Y PARACLÍNICOS DE 2DO TRIMESTRE. 28/02/2023 HOY ASISTE A CONTROL, CON ADECUADO BIENESTAR MATERNOFETAL,  APORTA PARACLÍNICOS DE 2DO TRIMESTRE CON HEMOGRAMA NORMAL, CTOG CON RESULTADO ALTERADO EN TOMA PRE, POST NORMALES, CONSIDERO NUEVA TOMA DE GLUCOSA PRE, RESTO DE PARACLÍNICOS NORMALES, NO APORTA TOXOPLASMA NEGATIVO, TIENE PENDIENTE UROCULTIVO, POR AHORA SE SOLICITA IGM TOXO, PARACLÍNICOS DE 3ER TRIMESTRE, CITA DE CONTROL EN 1  MES, SE DAN RECOMENDACIONES Y SIGNOS DE ALARMA. 29/03/2023 HOY ASISTE A CONTROL, CON ADECUADO BIENESTAR MATERNOFETAL,  APORTA CONTROL ECOGRÁFICO Y ECOCARDIOGRAMA FETAL NORMALES, CONTROL CON GINECOLOGIA QUIEN INDICA MANEJO NO FARMACOLOGICO PARA DIABETES GESTACIONAL, SE INSTRUYE EN TOMA DE GLUCOMETRIAS PREPRANDIALES, POSTPRANDIALES DENTRO DE LIMITES, NO APORTA CONTROL CON TOXOPLASMA, SE SOLICITA CONTROL EN 3 SEMANAS, SE DAN RECOMENDACIONES Y SIGNOS DE ALARMA.</t>
  </si>
  <si>
    <t>ORTEGA</t>
  </si>
  <si>
    <t xml:space="preserve">LEDEZMA </t>
  </si>
  <si>
    <t>28/10/2022 HOY ASISTE A CONTROL, CON ADECUADO BIENSTAR MATERNO, BIENESTAR FETAL A ESTABLECER NO TIENE ECOGRAFIA, SE REVISAN PARACLINICOS I NIVEL SIN ALTERACIONES, PRUEBAS RAPIDAS NEGATIVAS, UROANALISIS CONTAMINADO, TSH NORMAL, NO APORTA PERFIL TORCH PENDIENTE RESULTADOS, SE  FORMULA MICRONUTRIENTES, PENDIENTE ECOGRAFIA Y VALORACION POR GINECOLOGIA, CITA DE CONTROL EN 1 MES, SE DAN RECOMENDACIONES Y SIGNOS DE ALARMA. 26/11/2022 HOY ASISTE A CONTROL, CON ADECUADO BIENSTAR MATERNOFETAL, APORTA UROCULTIVO POSITIVO PARA E.COLII, SIN SINTOMAS URINARIOS IRRITATIVOS, ECOGRAFIA GENETICA TAMIZAJES NEGATIVOS, NORMAL, NO APORTA PARACLINICOS PERFIL TORCH, SE FORMULA MICRONUTRIENTES, ANTIBIOTICO ORAL. 28/12/2022 HOY ASISTE A CONTROL, CON ADECUADO BIENSTAR MATERNOFETAL, APORTA UROCULTIVO NEGATIVO,  APORTA PARACLINICOS PERFIL TORCH NORMALES, POR AHORA SE FORMULA MICRONUTRIENTES, PENDIENTE ECOGRAFIA NIVEL III Y CONTROL POR GINECOLOGIA. 31/01/2023 HOY ASISTE A CONTROL,CON ADECUADO BIENSTAR MATERNOFETAL, APORTA CONTROL ECOGRÁFICO CON HALLAZGO DE PLACENTA DE INSERCION BAJA, RESTO NORMAL, TIENE CONTROL ECOGRAFICO EN SEIS SEMANAS MAS CERVICOMETRIA, REFIERE QUE TUVO CONTROL CON GINECOLOGIA PERO NO APORTA HISTORIA CLÍNICA, POR AHORA SE SOLICITAN PARACLÍNICOS DE 2DO TRIMESTRE Y SE SOLICITA TRAER HISTORIA CLÍNICA DE GINECOLOGIA. 28/02/2023 HOY ASISTE A CONTROL,  CON ADECUADO BIENSTAR MATERNOFETAL, APORTA HISTORIA CLÍNICA DE GINECOLOGIA DEL MES PASADO CON REPORTE NORMAL, APORTA PARACLÍNICOS DE 2DO TRIMESTRE CON HEMOGRAMA DENTRO DE PARAMETROS NORMALES, SEROLOGIA Y VIH NEGATIVOS, UROANALISIS CON REPORTE DE BACTERIURIA ADEMÁS DE SINTOMAS URINARIOS, SE INDICA MANEJO PARA IVU, POR AHORA SE SOLICITAN PARACLÍNICOS DE 3ER TRIMESTRE, TIENE PENDIENTE RESULTADO DE UROCULTIVO. 29/03/2023 HOY ASISTE A CONTROL, CON ADECUADO BIENSTAR MATERNOFETAL, APORTA HISTORIA CLÍNICA DE GINECOLOGIA DEL PRESENTE MES CON REPORTE NORMAL, APORTA CONTROL ECOGRÁFICO DENTRO DE PARAMETROS NORMALES, IGUALMENTE PARACLÍNICOS DE 3ER TRIMESTRE CON SEROLOGIA Y VIH NORMALES, UROANALISIS NO PATOLOGICO, TIENE PENDIENTE CULTIVO RECTOVAGINAL PARA SGB, NO APORTA UROCULTIVO PREVIAMENTE SOLICITADO,SE SOLICITA MONITORIA FETAL Y CITA DE CONTROL EN 3 SEMANAS, SE FORMULA MICRONUTRIENTES.</t>
  </si>
  <si>
    <t>PIAMBA</t>
  </si>
  <si>
    <t>DORIS</t>
  </si>
  <si>
    <t>ALICIA</t>
  </si>
  <si>
    <t>18/11/2022 SE REALIZA LLAMADA TELEFONICA AL NUMERO   3136990234 PARA PROGRAMAR CITA DE CONTROL PRENATAL PARA EL DIA 19/11/2022 MANIFESTANDO USUARIA QUE SE ENCUENTRA EN LA CIUDAD DE DAGUA VALLE POR UNOS DIAS, POR TAL MATIVO NO ESPOSIBLE ASISTIR, SE EXPLICA LA IMPORTANCIA DE IR CUMPLIDAMENTE A LOS CONTROLES, REALIZAR LABORATORIOS SOLICITADOS Y  LOS SIGNOS DE ALARMA ( DOLOR DE CABEZA INTENSO, PITIDOS EN LOS OIDOS, DOLOR - ARDOR AL ORINAR, PERDIDAS VAGINALES, SANGRADO). USUARIA QUIEN REALIZA CAMBIO DE DOMICILIO.  01/02/2023  ASISTE A CONTROL PRENATAL DESPUES DE 3 MESES DE AUSENCIA EN LOS CONTROLES PERIODICOS, REFIERE QUE NO PODIA ASISTIR SE ENCONTRABA EN OTRO MUNICIPIO, CON ADECUADO BIENESTAR MATERNOFETAL, APORTA PARACLÍNICOS DE PRIMER TRIMESTRE DENTRO DE NORMALIDAD, NO APORTA PARACLÍNICOS DE SEGUNDO NIVEL, APORTA ECO GENETICA, NO SE REALIZÓ CONTROL CON GINECOLOGÍA, AHORA CONSULTA PARA RETORMAR CONTROLES DESPUÉS DE 3 MESES, SE SOLICITAN PARACLÍNICOS DE SEGUNDO TRIMESTRE MÁS ECO DE DETALLE ANATOMICO MAS CERVICOMETRIA, VALORACION POR GINECOLOGÍA, CONTROL POR NUTRICION, SE ENFATIZA EN LA IMPORTANCIA DE ACUDIR A LOS CONTROLES PRENATALES Y VALORACIONES POR ESPECIALIDADES PUESTO QUE ESTE ES EL MEDIO DEL QUE DISPONEMOS PARA DETERMINAR EL BIENESTAR MATERNOFETAL, EL NO REALIZAR DICHOS CONTROLES AUMENTA EL RIESGO DE MORBIMORTALIDAD. 02/03/2023 ASISTE A CONTROL PRENATAL,CON ADECUADO BIENESTAR MATERNOFETAL, APORTA PARACLÍNICOS DE PRIMER TRIMESTRE DE SEGUNDO NIVEL CON PERFIL TORCH INCOMPLETO SIN INMUNIDAD PARA CMV, NO APORTA TOXO IGG, TSH, PARACLÍNICOS DE SEGUNDO TRIMESTRE NORMALES, CON BACTERIURIA, TUVO CONTROL CON GINECOLOGÍA QUIEN SOLICITÓ PARACLÍNICOS FALTANTES, ECO DE DETALLE ANATOMICO SIN ALTERACIONES, POR AHORA SE SOLICITAN PARACLÍNICOS FALTANTES, PARACLÍNICOS DE 3ER TRIMESTRE, DADO FLUJO VAGINAL SE SOLICITA FROTIS VAGINAL.</t>
  </si>
  <si>
    <t xml:space="preserve">AUSECHA </t>
  </si>
  <si>
    <t>JIMENEZ</t>
  </si>
  <si>
    <t>MARIXA</t>
  </si>
  <si>
    <t xml:space="preserve">26/11/2022 HOY ASISTE A CONTROL, CON ADECUADO BIENSTAR MATERNO, BIENESTAR FETAL A ESTABLECER, APORTA PARACLINICOS NIVEL I DENTRO DE LIMITES DE NORMALIDAD, PRUEBAS RAPIDAS NEGATIVAS, NO APORTA PARACLINICOS DE SEGUNDO NIVEL, ECOGRAFIA Y VALORACION POR ESPECIALIDADES. USUARIA A QUIEN SE LE REALIZA LLAMADA TELEFONICA AL NUMERO 3114997939 EL DIA 26/12/2022 PARA PROGRAMAR CITA DE CONTROL PARA ELDIA 27/12/2022 MANIFESTANDO USUARIA QUE SI ASISTE, EL DIA 27 NO ASISTE POR LO CUAL SE REALIZAN LLAMADAS PARA AGENDAR NUEVA CITA Y LA USUARIA NO RESPONDE.  05/01/2023  HOY ASISTE A CONTROL,CON ADECUADO BIENESTAR MATERNO, BIENESTAR FETAL A ESTABLECER, APORTA PARACLINICOS DE PERFIL TORCH NORMALES, TSH NORMAL, VALORACION POR GINECOLOGIA, SE FORMULA MICRONUTRIENTES,SE DAN RECOMENDACIONES Y SIGNOS DE ALARMA. 07/02/2023 HOY ASISTE A CONTROL,CON ADECUADO BIENESTAR MATERNO FETAL, APORTA PARACLINICOS DE 2DO TRIMESTRE DENTRO DE PARAMETROS NORMALES, NO APORTA UROCULTIVO, ECOGRAFIA DE DETALLE ANATOMICO CON HALLAZGO DE FOCO ECOGÉNICO FETAL, VALORADA POR GINECOLOGÍA QUIEN INDICA CONTROL ECOGRÁFICO POR HALLAZGO MENCIONADO, POR AHORA SE SOLICITA CTOG, PENDIENTE VALORACION POR NUTRICION. 11/03/2023 HOY ASISTE A CONTROL, CON ADECUADO BIENESTAR MATERNO FETAL, APORTA PARACLINICOS FALTANTES DE 2DO TRIMESTRE DENTRO DE PARAMETROS NORMALES DADOS POR CTOG NORMAL, TIENE PENDIENTE REALIZACION DE UROCULTIVO, , POR AHORA SE SOLICITAN PARACLÍNICOS DE 3ER TRIMESTRE, PENDIENTE VALORACION POR NUTRICION.
</t>
  </si>
  <si>
    <t>HERNANDEZ</t>
  </si>
  <si>
    <t>JENY</t>
  </si>
  <si>
    <t>07/12/2022 HOY ASISTE A CONTROL,  CON ADECUADO BIENSTAR MATERNOFETAL, SE REVISAN PARACLINICOS I NIVEL SIN ALTERACIONES, PERFIL TORCH NO APORTA, APORTA ECOGRFIA TV REPORTA VITALIDAD EMBRIONARIA, SIN COMPLICACIONES,  PENDIENTE VALORACION POR ESPECIALIDADES. 10/01/2023 HOY ASISTE A CONTROL, CON ADECUADO BIENESTAR MATERNOFETAL, PARACLÍNICOS PRESENTADOS DENTRO DE NORMALIDAD, TIENE PENDIENTE REPORTE DE TORCH, VALORACION POR GINECOLOGIA PENDIENTE. 09/02/2023 HOY ASISTE A CONTROL,CON ADECUADO BIENESTAR MATERNOFETAL, APORTA PARACLÍNICOS DE NIVEL 2 PRIMER TRIMESTRE CON PERFIL TORCH ADECUADO SIN EMBARGO NO APORTA TOXO IGM, VALORADA POR GINECOLOGÍA DENTRO DE NORMALIDAD QUIEN SOLICITA ECO DETALLE ANATOMICO MAS CERVICOMETRIA. MANEJO ON ASA POR ANTECEDENTE DE PREECLAMPSIA. 09/03/2023 HOY ASISTE A CONTROL, CON ADECUADO BIENESTAR MATERNOFETAL, NO APORTA PARACLÍNICOS SOLICITADOS, NO HA TENIDO CONTROL ECOGRÁFICO NI CONTROL CON ESPECIALIDAD, SE  SOLICITA PARACLÍNICOS DE 2DO TRIMESTRE, NUEVAMENTE TOXO IGM, SE SOLICITA VALORACION DE CONTROL PRIORITARIA POR GINECOLOGIA.</t>
  </si>
  <si>
    <t>SALAMANCA</t>
  </si>
  <si>
    <t>VELASCO</t>
  </si>
  <si>
    <t xml:space="preserve">13/12/2022 HOY ASISTE A CONTROL PRENATAL, CON ADECUADO BIENSTAR MATERNOFETAL,  SE REVISAN PARACLINICOS NIVEL I PRUEBAS RAPIDAS NEGATIVAS, UROANALISIS PATOLOGICO, FROTIS VAGINAL NEGATIVO, PERFIL TORCH NO APORTA, UROCULTIVO NO APORTA, TSH NORMAL, ECOGRAFIA TV SIN ALTERACIONES, NO TIENE ECOGENETICA POR INICIO TARDIO DE CONTRLES PRENATALES, VALORADA POR GINECOALOGIA,  SE FORMULAN MICRONUTRIENTES, ANTIBIOTICO ORAL POR INFECCION VIAS URINARIAS, PENDIENTE ECOGRAFIA DETALLE ANATOMICO (20/12/2022), SE SOLICITAN PARACLINICOS II TRIMESTRE.  12/01/2023 HOY ASISTE A CONTROL PRENATAL, CON ADECUADO BIENESTAR MATERNOFETAL, SE  REVISAN PARACLINICOS SEGUNDO TRIMESTRE DENTRO DE PARAMETROS NORMALES, PERFIL TORCH NO APORTA, UROCULTIVO NO APORTA, ECO DE DETALLE ANATOMICO Y CERVICOMETRIA NORMALES,  SE SOLICITAN PARACLINICOS FALTANTES PERFIL TORCH. 15/02/2023 HOY ASISTE A CONTROL PRENATAL,CON ADECUADO BIENESTAR MATERNOFETAL, APORTA PERFIL TORCH QUIEN REPORTA NO INMUNIDAD PARA TOXOPLASMA, SEGUIMIENTO MENSUAL, UROCULTIVO NEGATIVO, SE SOLICITAN PARACLÍNICOS DE TERCER TRIMESTRE, ADEMÁS CURSANDO CON ESCABIOSIS, SE INICIA MANEJO MÉDICO, EL DIA DE  MAÑANA TIENE CONTROL CON GINECOLOGIA. 21/03/2023 HOY ASISTE A CONTROL PRENATAL, CON ADECUADO BIENESTAR MATERNOFETAL, SIN PERDIDAS VAGINALES, SIN SANGRADO,  APORTA CONTROL DE TOXO IGM NEGATIVO, PARACLÍNICOS DE 3ER TRIMESTRE CON BACTERIURIA ASINTOMÁTICA, CULTIVO RECTOVAGINAL NORMAL, RESTO PARACLÍNICOS NORMALES, APORTA MONITORIA FETAL NORMAL, TUVO CONTROL ECOGRÁFICO CON GINECOLOGIA SIN ALTERACIONES, POR AHORA DEBE CONTINUAR CON SEGUIMIENTO CADA 2 SEMANAS,  SE INDICA MANEJO PARA IVU, DAN RECOMENDACIONES Y SIGNOS DE ALARMA.
</t>
  </si>
  <si>
    <t>NOGUERA</t>
  </si>
  <si>
    <t xml:space="preserve">PAULA </t>
  </si>
  <si>
    <t>15/12/2022 HOY ASISTE A SU CONTROL, CON ADECUADO BIENSTAR MATERNOFETAL, SE REVISAN PARACLINCOS NIVEL I HEMOGRAMA NORMAL, PRUEBAS RAPIDAS NEGATIVAS, UROANALISIS NO PATOLOGICO, NO APORTA PERFIL TORCH, ECOGRAFIA TV VITALIDAD EMBRIONARIA, SE FORMULAN MICRONUTRIENTES, SE SOLICITA ECOGRAFIA GENETICA, PENDIENTE VALORACION ESPECIALDIADES, SE DAN RECOMENDACIONES Y SIGNOS DE ALARMA. 14/01/2023 HOY ASISTE A  CONTROL,CON ADECUADO BIENESTAR MATERNOFETAL, CON PRESENCIA DE FLUJO VAGINAL BLANQUECINO FÉTIDO, SIN OTRAS ALTERACIONES AL EXAMEN FISICO, NO APORTA CONTROL CON ESPECIALIDADES NI ECOGRAFIA, TAMPOCO APORTA PERFIL TORCH,SE SOLICITAN PARACLÍNICOS DE 2DO TRIMESTRE, ECOGRAFIA DE DETALLE ANATÓMICO. 14/02/2023 SE REALIZA LLAMADA TELEFONICA AL NUMERO 3227313960 PARA PROGRAMAR CONTROL PRENATAL, MANIFESTANDO LA USUARIA QUE SE ENCUENTRA DE VIAJE Y NO SABE CUANDO REGRESA SE LE RECOMIENDA QUE SI VA A SALIR DEL MUNICIPIO POR LARGO TIEMPO DEBE REALIZAR UNA PORTABILIDAD PARA QUE CONTINUE CON LOS CONTROLES  PRENATALES YA QUE ES UNICA FORMA DE LLEVAR UN CORRECTO  SEGUIMIENTO  MATERNOFETAL, USUARIA MANIFIESTA ENTENDER. 21/03/2023 HOY ASISTE A SU CONTROL, CON ADECUADO BIENESTAR MATERNOFETAL,  APORTA PARACLÍNICOS DE PRIMER TRIMESTRE FALTANTES PERFIL TORCH DENTRO DE NORMALIDAD, NO APORTA TSH, TUVO CONTROL ECOGRÁFICO DENTRO DE NORMALIDAD, NO HA REALIZADO PRIMER CONTROL CON GINECOLOGIA,  SE SOLICITA NUEVAMENTE VALORACION POR GINECOLOGIA, SE FORMULAN MICRONUTRIENTES, SE CITA A 1 MES CON RESULTADOS.</t>
  </si>
  <si>
    <t>BURBANO</t>
  </si>
  <si>
    <t>QUINAYAS</t>
  </si>
  <si>
    <t>KAREN</t>
  </si>
  <si>
    <t>31/01/2023 HOY ASISTE A CONTROL, CON ADECUADO BIENESTAR MATERNOFETAL, APORTA PARACLÍNICOS DE NIVEL 1 DENTRO DE RANGOS NORMALES, PERFIL TORCH CON ADECUADA INMUNIDAD, SE REALIZÓ ECO TV POR PREVIA HOSPITALIZACION EN NIVEL SUPERIOR POR IVU, CONTROL CON UROCULTIVO NEGATIVO, NO SE REALIZÓ ECO GENETICA NI HA TENIDO VALORACION POR NUTRICION NI GINECOLOGIA POR CUESTIONES PERSONALES. 02/03/2023 HOY ASISTE A SU PRIMER CONTROL, CON ADECUADO BIENESTAR MATERNOFETAL, SIN NUEVOS PARACLÍNICOS, VALORADA POR NUTRICION Y GINECOLOGIA QUIEN SOLICITA ECO DE III NIVEL Y CERVICOMETRIA,SE SOLICITAN PARACLÍNICOS DE 2DO TRIMESTRE.</t>
  </si>
  <si>
    <t>CEBALLOS</t>
  </si>
  <si>
    <t>YOTENGO</t>
  </si>
  <si>
    <t>GISELLA</t>
  </si>
  <si>
    <t>07/02/2023 HOY ASISTE A CONTROL, CON ADECUADO BIENESTAR MATERNOFETAL, APORTA PARACLÍNICOS DE PRIMER NIVEL DENTRO DE PARAMETROS NORMALES, NO APORTA LOS DE SEGUNDO NIVEL, NO APORTA ECO GENETICA, REFIERE QUE NO DIERON ORDEN DE APOYO, VALORADA POR PSICOLOGIA, NO HA SIDO VALORADA POR GINECOLOGIA POR TRAMITES ADMINISTRATIVOS, PENDIENTE VALORACIÓN POR ODONTOLOGIA DEBIDO A QUE EN  LA INTITUCION NO TIENE CONTRATADO DICHO SERVICIO CON LOS RESGUARDOS.SE SOLICITA ECO DE DETALLE ANATOMICO PRIORITARIA, SE DAN RECOMENDACIONES Y SE EXPLICA LA IMPORTANCIA DE LA ADECUADA ADHERENCIA AL PROGRAMA ,ADEMAS CON CUADRO DE LIGAMENTITIS, SE INDICA MANEJO ANALGÉSICO. 09/03/2023 HOY ASISTE A CONTROL,  CON ADECUADO BIENESTAR MATERNOFETAL, NUEVAMENTE NO APORTA PARACLÍNICOS DE NIVEL 2 DE PRIMER TRIMESTRE, APORTA ECOGRAFIA DE III NIVEL DENTRO DE PARAMETROS NORMALES, PENDIENTE VALORACION POR GINECOLOGIA, SE SOLICITAN PARACLÍNICOS DE 2DO TRIMESTRE,  FROTIS VAGINAL POR PRESENCIA DE FLUJO.</t>
  </si>
  <si>
    <t>GUERRERO</t>
  </si>
  <si>
    <t>ERAZO</t>
  </si>
  <si>
    <t>FABIOLA</t>
  </si>
  <si>
    <t>11/02/2023 HOY ASISTE A CONTROL PRENATAL,CON ADECUADO BIENSTAR MATERNOFETAL, APORTA PARACLÍNICOS DE PRIMER TRIMESTRE PRIMER NIVEL DENTRO DE PARÁMETOS NORMALES, SEGUNDO NIVEL SIN INMUNIDAD PARA TOXOPLASMA, RUBEOLA IGG EN BORDERLINE, NO APORTA CMV NI UROCULTIVO, FUE VALORADA POR GINECOLOGÍA CON CONTROL ECOGRÁFICO DENTRO DE PARAMETROS NORMALES, SE SOLICITA CONTROL TOXO IGM MENSUAL. 11/03/2023 HOY ASISTE A CONTROL PRENATAL, CON ADECUADO BIENESTAR MATERNOFETAL, APORTA PARACLÍNICOS DE PRIMER TRIMESTRE FALTANTES CON UROCULTIVO NEGATIVO, ADEMÁS CMV NO REACTIVO, SEGUIMIENTO CON TOXO IGM NEGATIVO POR NO INMUNIDAD PARA TOXOPLASMA QUE REQUIERE SEGUIMIENTO MENSUAL, SE SOLICITAN PARACLÍNICOS DE SEGUNDO TRIMESTRE,  TOXO IGM, POR FLUJO VAGINAL AMARILLENTO SE SOLICITA FROTIS VAGINAL.</t>
  </si>
  <si>
    <t>URIBE</t>
  </si>
  <si>
    <t>MAYERLY</t>
  </si>
  <si>
    <t>MUÑOZ</t>
  </si>
  <si>
    <t>SARA</t>
  </si>
  <si>
    <t>LUCIA</t>
  </si>
  <si>
    <t>31/01/2023 HOY ASISTE A SU PRIMER CONTROL, MANIFIESTA QUE NO SABIA QUE ESTABA EMBARAZADA HASTA QUE ASISTE AL SERVICIO DE URGENCIAS POR DOLOR DE ESTOMAGO, CON ADECUADO BIENESTAR MATERNOFETAL, APORTA PARACLÍNICOS PREVIAMENTE TOMADOS CON REPORTE DE INMUNIDAD PARA TOXOPLASMA, TSH NORMAL, CTOG NORMAL, POR LO QUE SE ENVIAN PARACLÍNICOS FALTANTES, SE INDICAN REMISIONES AUNQUE TIENE VALORACION POR GINECOLOGÍA QUIEN SUGIERE ECO DE DETALLE ANATOMICO, ECO DE CIRCULACION FETOPLACENTARIA QUE REPORTA HALLAZGO DE CIRCULAR SIMPLE AL CUELLO.</t>
  </si>
  <si>
    <t>BENAVIDEZ</t>
  </si>
  <si>
    <t>LIDA</t>
  </si>
  <si>
    <t>02/03/2023 HOY ASISTE A CONTROL PRENATAL, CON ADECUADO BIENESTAR MATERNOFETAL, APORTA PARACLÍNICOS DE PRIMER TRIMESTRE DENTRO DE PARAMETROS NORMALES, SEGUNDO NIVEL PERFIL TORCH SIN INMUNIDAD PARA TOXOPLASMA REQUIERE SEGUIMIENTO MENSUAL, NO APORTA CMV NI TSH, SE AISLA E. COLI PATRON NATURAL EN UROCULTIVO, SE INDICA MANEJO ANTIBIOTICO Y UROCULTIVO POST  TRATAMIENTO,  VALORADA POR ESPECIALIDADES MENOS GINECOLOGIA, CON ECO TV NORMAL,  SE SOLICITA ECO GENETICA,  TOXO IGM, CMV Y TSH, SE FORMULAN MICRONUTRIENTES.</t>
  </si>
  <si>
    <t>BENITEZ</t>
  </si>
  <si>
    <t>02/03/2023 ASISTE A  CONTROL PRENATAL, CON ADECUADO BIENESTAR MATERNOFETAL, APORTA PARACLÍNICOS DE PRIMER TRIMESTRE DENTRO DE PARAMETROS NORMALES, PERFIL TORCH NORMAL SIN EMBARGO SIN INMUNIDAD PARA TOXOPLASMOSIS, REQUIERE SEGUIMIENTO MENSUAL, , VALORADA POR GINECOLOGIA SIN ALTERACIONES, DADO NAUSEAS SE ENVIA PIRIDOXINA COMO ANTIEMÉTICO Y ANTINAUSEOSO.</t>
  </si>
  <si>
    <t>CHAVEZ</t>
  </si>
  <si>
    <t>ORTIZ</t>
  </si>
  <si>
    <t>DARLY</t>
  </si>
  <si>
    <t>LORENA</t>
  </si>
  <si>
    <t>GOMEZ</t>
  </si>
  <si>
    <t>RIVERA</t>
  </si>
  <si>
    <t xml:space="preserve"> NAYELY</t>
  </si>
  <si>
    <t>PATRICIA</t>
  </si>
  <si>
    <t>MARIN</t>
  </si>
  <si>
    <t>YURY</t>
  </si>
  <si>
    <t xml:space="preserve">21/03/2023  ASISTE A SU PRIMER CONTROL, CON ADECUADO BIENESTAR MATERNO, BIENESTAR FETAL A ESTABLECER, SE ENVIAN LABORATORIOS DE PRIMER TRIMESTRE Y SEGUNDO TRIMESTRE, DADO A QUE POR FUM ESTARIA EN EL SEGUNDO TRIMESTRE,SE DAN VALORACIÓN POR ESPECIALIDADES, SE ORDENA ECO TV,  PARA DETERMINAR EDAD GESTACIONAL,SE DAN RECOMENDACIONES Y SIGNOS DE ALARMA. </t>
  </si>
  <si>
    <t xml:space="preserve">BOTINA </t>
  </si>
  <si>
    <t>ORDOÑEZ</t>
  </si>
  <si>
    <t>CAROLL</t>
  </si>
  <si>
    <t>CONTRIBUTIVO</t>
  </si>
  <si>
    <t>URBANO</t>
  </si>
  <si>
    <t>SIN DATO</t>
  </si>
  <si>
    <t>BARRERA</t>
  </si>
  <si>
    <t xml:space="preserve">PACIENTE    LA  CUAL   INGRESA EL  DIA 26/5/22   A  INICIAR   CONTROL  PRENATAL    CON PRUEBA  POSITIVA DEL  DIA 26/5/22  Y   INGRESA   EL  DIA   28/5/22  POR   URGENCIAS    POR  UN  DXCO   DE  ABORTO  EXPONTANEO      DONDE    SE LE  ENVIA     ECOGRAFIA  TRANSVAGINAL  PARA    CONFIRMAR       CONTINUEDAD  DEL  EMBARAZO .13/08/2022 INGRESA PACIENTE CON PRUEBA DE EMBARAZO CASERA POSITIVA, SE INGRESA PARA TOMA DE LABORATORIOS Y PE LA CUAL SALE POSITIVA, SE INGRESA Y SE LE INFORMA QUE DEBE INICIAR CONTROLES PRENATALES SE AGENDA LA PACIENTE PARA INCIIIO A LAS 13+30 PERO PACIENTE NO ASISTE A LA CONSULTA. 20/08/2022 ASISTE PACIENTE PARA INICIO A CONTROL PRENATAL OCN RESULTADO DE TEST DE EMBARAZO POSITIVO DEL 13/08/2022, SE LE AGENDA CONSULTA MEDICA DE INICIO Y S LE BRINDA INFORMACION SOBRE LOS SIGNOS Y SINTOMAS DE ALARMA, POR LOS CUALES CONSULTAR AL SERVICIO DE URGENCIAS, PACIENTE REFIERE ENTENDER. 30/09/2022  SE LLAMA A LA APCIENTE VIA TELEFONICA PARA INFORMARLE Y CONFIRMAR SU ASISTENCIA EL DIA DEHOY PARA LA ADMINISTRACION DE VACUNA DE LA INFLUENZA, SE INTENTA EN VARIAS OPORTUNIDADES PERO NO FUE POSIBLE OBTENER COMUNICACION CON LA PACIENTE. 17/12/2022 SE LLAMA A LA PACIENTE VIA TELEFONICA PARA  RECORDAR Y CONFIRMAR SU ASISTENCIA AL CONTROL PRENATAL, SE LOGRA OBTENER COMUNICACION CON LA PACIENTE QUIEN REFEIRE QUE ELLA ASISTE EL DIA MARTES, SE PROGRAMA AGENDA Y SE QUEDA  A LA ESPERA DE SU ASISTENCIA. 13/01/2023 SE LLAMA A LA PACIENTE VIA TELEFONICA PARA RECIBIR INFORMACION SOBRE SU ESTADO DE SALUD,  YA QUE LA PACIENTE SE ENCUENTRA EN UNA DE LAS VEREDAS DONDE NO PUEDE SALIR AL MUNICIPIO POR LOS DESLIZAMIENTOS DE TIERRA QUE SE HAN VENIDO PRESENTANDO EN EL MUNICIPIO Y QUE DEJA UN SALDO DE PERSONAS DAMNIFICADAS Y A ESTAS VEREDAS INCOMUNICADAS CON EL PUEBLO, SE INTENTA EN VARIAS OPORTUNIDADES PERO NO SE LOGRA OBTENER COMUNICACION CON LA PACIENTE. 13/01/2023 SE LOGRA OBTENER COMUNICACION CON LA PACIENTE QUIEN REFIERE QUE SE ENCUENTRAS BIEN, NO ME DUELE NADA, ESTOY TRANQUILA, MI FAMILIA ESTA BIEN, HOY NO PUDE IR A POPAYAN TENIA UNA ECOGRAFIA Y LA PERDI, PERO ALLA ME LLAMARON Y ME DIJERON QUE LLAMARA EN LA SEMANA A REPROGRAMAR LA CITA, EN EL MOMENTO ESTOY BIEN", SE LE INFORMA QUE EL DIA DOMINGO Y LUNES SE VA A REALIZAR UNA BRIGADA DE SALUD EN LA VEREDA DONDE ELLA VIVE, SE VA A DESPLAZAR PERSONAL DE LA INSTITUCION, QUE SI PUEDE ACUDIR AL CONTROL PRENATAL QUE ESTABA PROGRAMADO PARA EL 20 DE ENERO PERO QUE POR LAS CIRCUNSTANCIAS ES MEJOR QUE PASE EL DOMINGO, ADEMAS SE LE INFORMA QUE SE VA A CONTINUAR CON EL SEGUIMIENTO TELEFONICO PACIENTE REFEIRE ENTENDER Y ACEPTAR. 14/01/2023  PARA RECIBIR INFORMACION SOBRE SU ESTADO DE SALUD,  YA QUE LA PACIENTE SE ENCUENTRA EN UNA DE LAS VEREDAS DONDE NO PUEDE SALIR AL MUNICIPIO POR LOS DESLIZAMIENTOS DE TIERRA QUE SE HAN VENIDO PRESENTANDO EN EL MUNICIPIO Y QUE DEJA UN SALDO DE PERSONAS DAMNIFICADAS Y A ESTAS VEREDAS INCOMUNICADAS CON EL PUEBLO, SE LOGRA OBTENER COMUNICACION CON LA PACIENTE QUIEN REFEIRE "YO ESTOY BIEN, NO ME DUELE NADA, ESTOY TRANQUILA", SE LE INFORMA QUE SE VA A CONTINUAR CON EL SEGUIMIENTO TELEFONICO, APCIENTE REFEIRE ENTENDER Y ACEPTAR. 15/01/2023 SE LLAMA A LA PACIENTE VIA TELEFONICA, SE INTENTA EN VARIAS OPORTUNIDADES PERO NO ES POSIBLE OBTEENR COMUNICACION CON LA PACIENTE. 16/01/2023 SE LLAMA A LA PACIENTE VIA TELFONICA PARA RECIBIR INFORMACION SOBRE SU ESTADO DE SALUD, SE LOGRA OBTENER COMUNICACION CON LA PACIENTE, PACIENTE REFIERE QUE ELLA ESTA BIEN, QUE LA FAMILIA SE ENCUENTRA BIEN. 17/01/2023 SE LLAMA A LA PACIENTE VIA TELEFONICA PARA RECIBIR INFORMACION SOBRE SU ESTADO DE SALUD, SE INTENTA EN VARIAS OPORTUNIDADES PERO NO SE LOGRA OBTENER COMUNICACION CON LA PACIENTE, SE DEJA MENSAJE VIA WHATSAPP Y SE QUEDA A LA ESPERA DE UNA RESPUESTA.31/01/2023  SE LLAMA A LA PACIENTE VIA TELEFONICA PARA RECIBIR IFNORMACION SOBRE SU ESTADO DE SALUD SE LOGRA OBTENER COMUNICACION CON LA PACIENTE REFIERE QUE ELLA NO HA PODIDO VENIR AL CONTROL PRENTAL POR  EL ACONTECIMIENTOQ UE SE PRESNTOE N EL MUNICIPIO, ADEMAS LA PACIENTE REFIERE QUE ELLA EL DIA QUE SE REALIZO LA BRIGADA EN LA VEREDA DE APRRAGA ELLA NO SE ENCONTRABA POR ESO NO ASISTIO.  08/03/2023 SE LLAMA A LA PACIENTE VIA TLEFONICA PARA RECORDAR Y CONFIRMAR SU ASISTENCIA A LA INSTITUCUON PARA LA TOMA DE LABORATORIOS ORDENADOS EN EL ULTIMO CONTROL Y YA LOS ULTIMOS DE LA GESTACION YA QUE SE ENCEUNTRA EN SUS ULTIMOS DIAS DE GESTACION. ADEMAS PARA RECIBIR INFORMACION SOBRE SU ESTADO DE SALUD, SE INTENTA EN VARIAS OPORTUNIDADES PERO NO SE LOGRA OBTENER COMUNICACION CON LA PACIENTE, PASA A CORREO DE VOZ, SE DEJA MENSAJE VIA WHATSAPP, SE QUEDA A LA ESPERA DE UNA RESPUESTA.09/03/2023 SE DEJA MENSAJE NUEVAMENTE VIA WHATSAPP Y PACIENTE REFIERE QUE YA NACIO EL BEBE  POR QUE DESDE AYER INICIO CON DOLORES Y NACIO EL BEBE, NO DA MAS INFORMACION, SE LLAMA PERO NO SE LOGRA OBTENER COMUNICACION CON LA PACIENTE SE LE DEJA MESNAJE DE QUE APENAS LE DEN SALIDA POR FAVOR ASISTIR  LA INSTITUCION PARA EL CONTROL DE PUERPERIO Y RECIEN NACIDO, SE QUEDA A LA ESPERA DE RESPUESTA.  11/03/2023 SE LLAMA A LA PACIENTE VIA TELEFONICA PARA RECIBIR INFORMACION SOBRE SU ESTADO DE SALUD  Y EL DE SU BEBE ADEMAS PARA SOLICITARLE INFROMACION SOBRE EL PARTO CONFIRMAR SU ASISTENCIA AL CONTROL DEL PUERPERIO Y DEL RECIEN NACIDO,  NO SE LOGRA OBTENER COMUNICACION CON LA PACIENTE SE DEJA MENSAJE Y SE QUEDA A LA ESPERA DE SU RESPUESTA.15/03/2023, SE LLAMA A LA PACIENTE VIA TELEFONICA PARA RECIBIR INFROMACION SOBRE SU ESTADO DE SALUD Y EL DE SU BEBE, ADEMAS PARA RECORDAR Y CONFRMAR SU ASISTENCIA A LA INSITUTICON PARA LA VALORACION POR MEDICINA GENERAL, SE INTENTA EN VARIAS OPORTUNIDADES PERO NO SE LOGRA OBTENER OCMUNICACION CON LA APCIENTE. SE DEJA MENSAJE VIA WHATSAPP Y SE QUEDA  A LA ESPERA DE SU RESPUESTA. SE LE REPORTA PACIENTE A AUXILIAR EXTRAMURAR PARA EL APOTO EN LA BUSQUEDA EL DIA VIERNES CON LA SALIDA EXTRAMURAL EN LA VEREDA DE PARRAGA DONDE VIVE LA APCIENTE. </t>
  </si>
  <si>
    <t>VIVIANA LOPEZ</t>
  </si>
  <si>
    <t>ESE CENTRO 2 ROSAS</t>
  </si>
  <si>
    <t>REYES</t>
  </si>
  <si>
    <t>SULEIVER</t>
  </si>
  <si>
    <t xml:space="preserve">04/08/2022 SE LLAMA A LA PACIENTE QUIEN REPORTAN COMO INASISTENTE, PARA QUE SE ACERQUE AL HOSPITAL A REALIZAR SU CONTROL PRENATAL, AL CUAL LA PACIENTE RESPONDE: TUVE UNA HEMORRAGIA Y ME FUI AL SUSANA LOPEZ DONDE ME DIJERON QUE TENIA UNA ALTERACION HORMONAL Y NO PODIA CONTINUAR CON EL EMBARAZO, SE LE INDAGA SI SALIO CON METODO DE PLANIFICACION Y SU RESPUESTA ES : NO, ESTOY EN LA ESPERA DE UN SEGUNDO EXAMEN DE BETA CUANTITATIVA PARA PODER INICIAR METODO DE PLANIFICACION. SE LE INFORMA QUE APENAS TENGA DICHOS RESULTADOS Y SE LE AUTORICE POR MEDICO TRATANTE PODER INCIIAR METODO ANTICONCEPTIVO SE ACERQUE AL PUNTO DE ATENCION PARA BRINDARLE LA ATENCION EN EL PROGRAMA DE PLANIFICACION FAMILIAR. </t>
  </si>
  <si>
    <t>PROCESO COMPLETO DE ATENCIÓN</t>
  </si>
  <si>
    <t>SANCHEZ</t>
  </si>
  <si>
    <t>DIAZ</t>
  </si>
  <si>
    <t>PACIENTE QUIEN DURANTE EL MES SE LE REALIZARON SEGUIMIENTOS EN VARIAS OPORTUNIDADES PARA RECORDARLE  LA TOMA DE LOS LABORATORIOS Y REMISIONES ORDENADAS, SIN EMBARGO LA PACIENTE ASISTE AL CONTROL PRENATAL Y NO TIENE NINGUNO DE LOS LABORATORIOS, NI CONSULTAS DE ESPECIALIDADES, PACIENTE CON ORDENES YA VENCIDAS YA QUE SE EN. 27/12/2022 SE LLAMA A LA PACIENTE VIA TELEFONCIA PARA INFORMAR Y CONFIRMAR SU ASISTENCIA AL CONTROL PRENATRAL EL DIA DE MAÑANA, SE LOGRA OBTENER COMUNICACION CON FAMILIAR DE LA PACIENTE QUIIEN REFIERE QUE ELLA LE DA LA INFORMACION, PERO QUE SI ELLA NO SALE MAÑANA SALE EL DIA SABADO QUE VIENE TRANSPORTE DE LA VEREDA DONDE ELLA VIVE, SE LE INFORMA QUE DE IGUAL MANERA EL DIA DE MAÑANA SE LE VA A GUARDAR UN CUPO POR SI ELLA VIENE, FAMILIAR REFIERE ENTENDER Y ACEPTAR.  13/01/2023 SE LLAMA A LA PACIENTE VIA TELEFONICA PARA RECIBIR INFORMACION SOBRE SU ESTADO DE SALUD,  YA QUE LA PACIENTE SE ENCUENTRA EN UNA DE LAS VEREDAS DONDE NO PUEDE SALIR AL MUNICIPIO POR LOS DESLIZAMIENTOS DE TIERRA QUE SE HAN VENIDO PRESENTANDO EN EL MUNICIPIO Y QUE DEJA UN SALDO DE PERSONAS DAMNIFICADAS Y A ESTAS VEREDAS INCOMUNICADAS CON EL PUEBLO, SE LOGRA OBTENER COMUNICACION CON LA PACIENTE QUIEN REFIERE QUE ANOCHE NACIO LA NIÑA  QUE LE HICIERON CESAREA QUE EL MOMENTO ESTA BIEN, PERO LA BEBE LA HOSPITALIZARON EN UCI POR QUE NO ESTABA RECIBIENDO LECHE, SE LE INDICA QUE SE VA A CONTINUAR CON SEGUIMIENTO TELEFONICO Y QUE SI LE DAN SALIDA EL MARTES SE LE PROGRAMARIA CONSULTA DE RECIEN NACIDO Y POSTPARTO, PACIENTE REFIERE ENTENDER Y ACEPTAR.</t>
  </si>
  <si>
    <t>YENNY MUÑOZ</t>
  </si>
  <si>
    <t>PEREFAN</t>
  </si>
  <si>
    <t>ASTAIZA</t>
  </si>
  <si>
    <t xml:space="preserve">25/08/2022 SE LLAMA A LA PACIENTE PARA RECIBIR INFORMACION DE LA TOMA DE LOS LABORATORIOS QUE TIENE PENDIENTES PARA CITARLA EL DIA DE MAÑANA PARA QUE SE REALICE ESOS LABORATORIOS EN LA INSTITUCION, PACIENTE RESPONDE QUE EL DIA DE MAÑANA NO PUEDE ASISTIR POR QUE TIENE UNA CITA MEDICA EN POPAYAN Y QUE SE DEMORA TODO EL DIA ALLA, QUE EL DIA SABADO 27/08/2022 VENDRIA A REALIZARLOS, SE LE INDICA QUE EL DIA QUE VENGA POR LOS LABORATORIOS ARRIME AL PROGRAMA PARA VERIFICAR Y CONFIRMAR SU ASISTENCIA. 29/08/2022  SE LLAMA A LA APCIENTE VIA TELEFONICA PARA  RECORDARLE Y CONFIRMAR SU ASISTENCIA EL DIA DE MAÑANA AL CONTROL PRENATAL, SE INTENTA EN VARIAS OPORTUNIDADES PERO NO ES POSIBLE OBTENER COMUNICACION CON LA PACIENTE. 10/09/2022 SE LLAMA A LA PACIENTE YA QUE NO HA ASISTIDO AL CONTROL PRENATAL DESDE EL MES DE JULIO PARA PROGRAMARLE CONSULTA EL DIA DE HOY, SE INTENTA EN VARIAS OPORTUNIDADES PERO NO FUE POSIBLE OBTENER COMUNICACION CON LA PACIENTE PASA A CORREO DE VOZ.  13/09/2022 SE LLAMA A LA PACIENTE VIA TELEFONICA PARA RECORDARLE Y CONFIRMAR SU ASISTENCIA ESTE MES AL CONTROL PRENATAL YA QUE NO ASISTE DESDE EL MES DE JULIO, SE INTENTA EN VARIAS OPORTUNIDADES PERO NO FUE PÒSIBLE OBTENER COMUNICACION CON LA PACIENTE PASA A CORREO DE VOZ. 21/09/2022 SE LLAMA A LA PACIENTE VIA TELEFONICA PARA RECIBIR INFORMACION SOBRE SU ESTADO DE GESTACION YA QUE SE ENCUENTRA INASISTENTE DESDE EL MES DE JULIO SE LOGRA OBTENER COMUNICACION DESDE CON LA PACIENTE QUIEN REFIERE "ME VINE A VIVIR A LA SIERRA ENTONCES ME QUEDA MAS DIFICIL SALIR A ROSAS POR LA DISTANCIA ENTONCES ESTOY SALIENDO A LA SIERRRA A LOS CONTROLES" SE LE INFORMA A LA JEFE NATALIA URBANO. 28/11/2022 PACIENTE CON PUNTO DE ATENCION LA SIERRA. </t>
  </si>
  <si>
    <t>PACIENTE REFIERE QUE TIENE YA LAS CITAS PROGRAMADAS PARA PSICOLOGIA Y NUTRICION PARA LA SEGUNDA SEMANA DE NOVIEMBRE. 17/02/2023 SE LLAMA A LA PACIENTE VIA TELEFONICA PARA RECORDAR Y CONFIRMAR SU ASISTENCIA AL CONTROL PRENATAL EL DIA DE HOY, SE LOGRA OBTENER COMUNICACION CON LA PCIENTE QUIEN REFIERE QUE YA VIENE, SE LE AGENDA CONSULTA DE CONTROL PRENATAL Y SE QUEDA A LA ESPERA DE SU ASISTENCIA.17/02/2023 PACIENTE A QUIEN SE LE BRINDA EDUCACION SOBRE COMO REALIZAR LAS GLUCOMETRIAS DIARIAS EN CASA, PARA EL DESCARTE DE UNA DIABETES GESTACIONAL Y LLEVAR EL REPORTE AL CONTROL CON NUTRICION Y GINECOLOGIA, ADEMAS SE LE DA LOS SIGNOS Y SINTOMAS DE ALARMA POR LOS CUALES CONSULTAR AL SERVICIO DE URGENCIAS, APCIENTE REFIRE ENTENDER Y ACEPTAR.</t>
  </si>
  <si>
    <t>NARVAEZ</t>
  </si>
  <si>
    <t>CORTEZ</t>
  </si>
  <si>
    <t>JANIA</t>
  </si>
  <si>
    <t>28/12/2022 SE LLAMA A LA PACIENTE VIA TELEFONCIA PARA RECORDARLE LA TOMA DE LOS LABORATORIOS ORDENADOS Y EL CONTROL LOS PRIMEROS DIAS DEL MES DE ENERO PACIENTE REFIERE QUE ELLA ACUDE A CONSULTA EL 3 O 4 DE ENERO Y ESE MISMO DIA SE VIENE HACER TOMAR LOS EXAMANES. 15/02/2023 SE LLAMA A LA PACIENTE VIA TELEFONICA PARA RECORDAR SU  ASISTENCIA AL CONTROL PRENATAL PACIENTE REFIERE QUE ELLA ASIETE EL DIA SABADO AL CONTROL YA QUE EL DIA VIERNES LE ENTREGAN UNOS RESULTADOS DE UNOS EXAMENES, PARA ELLA TARERLOS EL SABDO AL CONTROL.</t>
  </si>
  <si>
    <t>CHICANGANA</t>
  </si>
  <si>
    <t>MILBA</t>
  </si>
  <si>
    <t xml:space="preserve">07/03/2023 SE LLAMA A LA PACIENTE VIA TELEFONICA PARA RECORDAR Y CONFRIRMAR SU ASISTENCIA A LA TOMA DE LABORATORIOS ORDENADOS AL INCIIO DEL CONTROL PRENATAL,.SE LOGRA OBTENER COMUNICACIÓN CON LA PACIENTE QUIEN REFIERE QUE ELLA VIENE EL DIA DE MAÑANA, SE LE EXPLICA LA HORA DE ASISTENCIA PARA LA TOMA DE LOS LABORATORIOS Y QUE SE DEBE PRESENTAR EN AYUNAS, PACIENTE REFIERE ENTENDER Y ACEPTAR. </t>
  </si>
  <si>
    <t>TOPA</t>
  </si>
  <si>
    <t>SANDRA</t>
  </si>
  <si>
    <t>ESE CENTRO 2 SOTARA</t>
  </si>
  <si>
    <t>MAMBUSCAY</t>
  </si>
  <si>
    <t>BOLAÑOS</t>
  </si>
  <si>
    <t>MIRIAM</t>
  </si>
  <si>
    <t>AMPARO</t>
  </si>
  <si>
    <t>SOTELO</t>
  </si>
  <si>
    <t>JUSPIAN</t>
  </si>
  <si>
    <t>ANGELA</t>
  </si>
  <si>
    <t>SOLANO</t>
  </si>
  <si>
    <t>AGREDO</t>
  </si>
  <si>
    <t>KARINA</t>
  </si>
  <si>
    <t>JULICUE</t>
  </si>
  <si>
    <t>LIZETH</t>
  </si>
  <si>
    <t>NATHALIA</t>
  </si>
  <si>
    <t>FERNANDEZ</t>
  </si>
  <si>
    <t>LISY</t>
  </si>
  <si>
    <t xml:space="preserve">HERNANDEZ </t>
  </si>
  <si>
    <t>HERY</t>
  </si>
  <si>
    <t>GIRON</t>
  </si>
  <si>
    <t>PABON</t>
  </si>
  <si>
    <t>ERIXTH</t>
  </si>
  <si>
    <t>RUTH</t>
  </si>
  <si>
    <t>ESCOBAR</t>
  </si>
  <si>
    <t>MAPALLO</t>
  </si>
  <si>
    <t>DEINY</t>
  </si>
  <si>
    <t>MONCAYO</t>
  </si>
  <si>
    <t>GONZALEZ</t>
  </si>
  <si>
    <t>GUETIA</t>
  </si>
  <si>
    <t>CLAUDIA</t>
  </si>
  <si>
    <t>LLANOS</t>
  </si>
  <si>
    <t>KEILI</t>
  </si>
  <si>
    <t>KATERINE</t>
  </si>
  <si>
    <t>MEDINA</t>
  </si>
  <si>
    <t>LIZET</t>
  </si>
  <si>
    <t>EUGENIA</t>
  </si>
  <si>
    <t>PERAFAN</t>
  </si>
  <si>
    <t>ROCIO</t>
  </si>
  <si>
    <t>ALARCON</t>
  </si>
  <si>
    <t>GUATAPO</t>
  </si>
  <si>
    <t>INGRID</t>
  </si>
  <si>
    <t>GISELA</t>
  </si>
  <si>
    <t>BELTRAN</t>
  </si>
  <si>
    <t>PISAMINA</t>
  </si>
  <si>
    <t>YEIMY</t>
  </si>
  <si>
    <t>CHILMA</t>
  </si>
  <si>
    <t>YULISA</t>
  </si>
  <si>
    <t xml:space="preserve">CHARICK </t>
  </si>
  <si>
    <t>TULANDE</t>
  </si>
  <si>
    <t>TORO</t>
  </si>
  <si>
    <t>YENI</t>
  </si>
  <si>
    <t>BAOS</t>
  </si>
  <si>
    <t xml:space="preserve">FLOR </t>
  </si>
  <si>
    <t>JEFE ANDRES MEDINA</t>
  </si>
  <si>
    <t>CXAYU´CE JXUT JAMBALÓ</t>
  </si>
  <si>
    <t>YINELA</t>
  </si>
  <si>
    <t>YULE</t>
  </si>
  <si>
    <t>LEIDY</t>
  </si>
  <si>
    <t>VIVIANA</t>
  </si>
  <si>
    <t>FLOREZ</t>
  </si>
  <si>
    <t>UINO</t>
  </si>
  <si>
    <t>ENELLY</t>
  </si>
  <si>
    <t>CORPUS</t>
  </si>
  <si>
    <t>ACALO</t>
  </si>
  <si>
    <t>RUMUALDA</t>
  </si>
  <si>
    <t>CHAVACO</t>
  </si>
  <si>
    <t>MARINA</t>
  </si>
  <si>
    <t>QUITUMBO</t>
  </si>
  <si>
    <t>YULIETH</t>
  </si>
  <si>
    <t>RAMOS</t>
  </si>
  <si>
    <t>SE LE REALIZA LLAMADA TELEFONICA A LA USUARIO PERO EL NUMERO QUE DEJO REGISTRADO SUENA APAGADO</t>
  </si>
  <si>
    <t>COLLO</t>
  </si>
  <si>
    <t>CUETIA</t>
  </si>
  <si>
    <t>URRUTIA</t>
  </si>
  <si>
    <t>BRIGITTE</t>
  </si>
  <si>
    <t>CALIZ</t>
  </si>
  <si>
    <t>MARYURI</t>
  </si>
  <si>
    <t>GELEN</t>
  </si>
  <si>
    <t>FERNANDA</t>
  </si>
  <si>
    <t>FANNY</t>
  </si>
  <si>
    <t>YISELA</t>
  </si>
  <si>
    <t>QUIGUANAS</t>
  </si>
  <si>
    <t>MONICA</t>
  </si>
  <si>
    <t>PEÑA</t>
  </si>
  <si>
    <t>KELLY</t>
  </si>
  <si>
    <t>GRACIELA</t>
  </si>
  <si>
    <t>CAÑA</t>
  </si>
  <si>
    <t>YINA</t>
  </si>
  <si>
    <t>LISETH</t>
  </si>
  <si>
    <t>ANGY</t>
  </si>
  <si>
    <t>VITONCO</t>
  </si>
  <si>
    <t>DORA</t>
  </si>
  <si>
    <t>ELCY</t>
  </si>
  <si>
    <t>LABIO</t>
  </si>
  <si>
    <t>PACHO</t>
  </si>
  <si>
    <t>DIANEY</t>
  </si>
  <si>
    <t>VECOCHE</t>
  </si>
  <si>
    <t>LUCELLY</t>
  </si>
  <si>
    <t>PUYO</t>
  </si>
  <si>
    <t>MARICEL</t>
  </si>
  <si>
    <t xml:space="preserve">RIVERA </t>
  </si>
  <si>
    <t>KATERIN</t>
  </si>
  <si>
    <t>DAYANY</t>
  </si>
  <si>
    <t>GLADYS</t>
  </si>
  <si>
    <t xml:space="preserve">KEIDY </t>
  </si>
  <si>
    <t>LECTAMOS</t>
  </si>
  <si>
    <t xml:space="preserve">NANCY </t>
  </si>
  <si>
    <t>ELIDA</t>
  </si>
  <si>
    <t>MADALEINI</t>
  </si>
  <si>
    <t>DAYANA</t>
  </si>
  <si>
    <t>YATACUE</t>
  </si>
  <si>
    <t>MAUSIN</t>
  </si>
  <si>
    <t>SIRLEY</t>
  </si>
  <si>
    <t>SILVIA</t>
  </si>
  <si>
    <t>CALAMBAS</t>
  </si>
  <si>
    <t>ARO</t>
  </si>
  <si>
    <t>SARAINES</t>
  </si>
  <si>
    <t>ESECXAYUCEJXUT  TACUEYO</t>
  </si>
  <si>
    <t>LOPEZ</t>
  </si>
  <si>
    <t>VITONAS</t>
  </si>
  <si>
    <t>JEIMY</t>
  </si>
  <si>
    <t xml:space="preserve">CAINAS  </t>
  </si>
  <si>
    <t>YINETH</t>
  </si>
  <si>
    <t>CALIX</t>
  </si>
  <si>
    <t>ASCUE</t>
  </si>
  <si>
    <t>ULCUE</t>
  </si>
  <si>
    <t>TROMPETA</t>
  </si>
  <si>
    <t>ADIESLY</t>
  </si>
  <si>
    <t>PUMBA</t>
  </si>
  <si>
    <t>XIMENA</t>
  </si>
  <si>
    <t>CANAS</t>
  </si>
  <si>
    <t>FLOR</t>
  </si>
  <si>
    <t>GEIIMI</t>
  </si>
  <si>
    <t>JHOANA</t>
  </si>
  <si>
    <t>YESICA</t>
  </si>
  <si>
    <t xml:space="preserve">VITONAS  </t>
  </si>
  <si>
    <t>FRANCI</t>
  </si>
  <si>
    <t>INSECA</t>
  </si>
  <si>
    <t>YURANY</t>
  </si>
  <si>
    <t>LECTAMO</t>
  </si>
  <si>
    <t>YUGUE</t>
  </si>
  <si>
    <t>NOSCUE</t>
  </si>
  <si>
    <t>MAYERLI</t>
  </si>
  <si>
    <t>ACHICUE</t>
  </si>
  <si>
    <t>PETE</t>
  </si>
  <si>
    <t>BASTIDAS</t>
  </si>
  <si>
    <t>MESTIZO</t>
  </si>
  <si>
    <t>LINA</t>
  </si>
  <si>
    <t>ANDRID</t>
  </si>
  <si>
    <t>IPIA</t>
  </si>
  <si>
    <t>ERLY</t>
  </si>
  <si>
    <t>BAUTISTA</t>
  </si>
  <si>
    <t>MARLED</t>
  </si>
  <si>
    <t>SOTO</t>
  </si>
  <si>
    <t>ALTO</t>
  </si>
  <si>
    <t xml:space="preserve">MEDINA </t>
  </si>
  <si>
    <t>PRADO</t>
  </si>
  <si>
    <t>ADELAIDA</t>
  </si>
  <si>
    <t xml:space="preserve">COMETA </t>
  </si>
  <si>
    <t>ADIEZLY</t>
  </si>
  <si>
    <t>BAJO</t>
  </si>
  <si>
    <t>BOTOTO</t>
  </si>
  <si>
    <t>ÑUSCUE</t>
  </si>
  <si>
    <t xml:space="preserve">ALBA </t>
  </si>
  <si>
    <t>NURY</t>
  </si>
  <si>
    <t>TENORIO</t>
  </si>
  <si>
    <t>SECUE</t>
  </si>
  <si>
    <t>ALEYDA</t>
  </si>
  <si>
    <t>JEMBUEL</t>
  </si>
  <si>
    <t>PAVI</t>
  </si>
  <si>
    <t>PACHU</t>
  </si>
  <si>
    <t>UL</t>
  </si>
  <si>
    <t>JAIMES</t>
  </si>
  <si>
    <t>MENDEZ</t>
  </si>
  <si>
    <t>ANGIE</t>
  </si>
  <si>
    <t>CHIRIMIA</t>
  </si>
  <si>
    <t>YULIANA</t>
  </si>
  <si>
    <t>POTO</t>
  </si>
  <si>
    <t>ALEXANDRA</t>
  </si>
  <si>
    <t xml:space="preserve">CASAMACHIN </t>
  </si>
  <si>
    <t xml:space="preserve">ELIANA </t>
  </si>
  <si>
    <t xml:space="preserve">EMILY </t>
  </si>
  <si>
    <t>FRANCELY</t>
  </si>
  <si>
    <t xml:space="preserve">FRANCIA </t>
  </si>
  <si>
    <t>ELENA</t>
  </si>
  <si>
    <t>PACUE</t>
  </si>
  <si>
    <t>FRANCY</t>
  </si>
  <si>
    <t>YOSANDO</t>
  </si>
  <si>
    <t>GREIDY</t>
  </si>
  <si>
    <t>OPOCUE</t>
  </si>
  <si>
    <t>HEIDY</t>
  </si>
  <si>
    <t>POSCUE</t>
  </si>
  <si>
    <t xml:space="preserve">RAMOS </t>
  </si>
  <si>
    <t xml:space="preserve">ACHICUE </t>
  </si>
  <si>
    <t xml:space="preserve">JEILY </t>
  </si>
  <si>
    <t>YESENIA</t>
  </si>
  <si>
    <t>YALANDA</t>
  </si>
  <si>
    <t>LILIANA</t>
  </si>
  <si>
    <t xml:space="preserve">YULE </t>
  </si>
  <si>
    <t>DEICY</t>
  </si>
  <si>
    <t>JASCUE</t>
  </si>
  <si>
    <t>MARICELA</t>
  </si>
  <si>
    <t>OSNAS</t>
  </si>
  <si>
    <t>MARLEN</t>
  </si>
  <si>
    <t>MARTA</t>
  </si>
  <si>
    <t>MERCEDES</t>
  </si>
  <si>
    <t xml:space="preserve">NATALIA </t>
  </si>
  <si>
    <t>NAYIBE</t>
  </si>
  <si>
    <t>MUSICUE</t>
  </si>
  <si>
    <t>NOREYDA</t>
  </si>
  <si>
    <t>NYRELLI</t>
  </si>
  <si>
    <t>OLGA</t>
  </si>
  <si>
    <t xml:space="preserve">ONEYDA </t>
  </si>
  <si>
    <t xml:space="preserve">ASCUE </t>
  </si>
  <si>
    <t>SINDY</t>
  </si>
  <si>
    <t>YEINI</t>
  </si>
  <si>
    <t>YENIFER</t>
  </si>
  <si>
    <t>YESMYT</t>
  </si>
  <si>
    <t>TOMBE</t>
  </si>
  <si>
    <t>YUBY</t>
  </si>
  <si>
    <t xml:space="preserve">LORENA </t>
  </si>
  <si>
    <t>BOYOCUE</t>
  </si>
  <si>
    <t>YULI</t>
  </si>
  <si>
    <t>HILLO</t>
  </si>
  <si>
    <t>CASAMACHIN</t>
  </si>
  <si>
    <t>JASMIN</t>
  </si>
  <si>
    <t>CUSPIAN</t>
  </si>
  <si>
    <t>ESCUE</t>
  </si>
  <si>
    <t>GRISALES</t>
  </si>
  <si>
    <t xml:space="preserve">LUISA </t>
  </si>
  <si>
    <t>CXAYUCE JXUT TORIBIO</t>
  </si>
  <si>
    <t xml:space="preserve">25/06/2022 SE R3EALIZA VARIOS INTENTOS DE LLAMDA PERO NO CONTESTA AL NUMERO REPORTADO EN HC Y  EN BASE  16/07/2022 SE  REALIZA  LLAMDO  TELFONICO  A AGESTANTE INASISTE  PERO  EL TELFONO NO CONTESTA </t>
  </si>
  <si>
    <t>FERNANDA BRAVO</t>
  </si>
  <si>
    <t>DE JESUS</t>
  </si>
  <si>
    <t>GLORICETH</t>
  </si>
  <si>
    <t>NONE</t>
  </si>
  <si>
    <t>SOLARTE</t>
  </si>
  <si>
    <t>ELIZABETH</t>
  </si>
  <si>
    <t xml:space="preserve">AGREDO  </t>
  </si>
  <si>
    <t>JULIETH</t>
  </si>
  <si>
    <t xml:space="preserve">12/08/2022 S EREALIZA  LLAMDO TELFONICO A GESTANTE INASISTENTE PERO  EL TELEFONO REPORTAD EN LA HC Y  EN LA BASE SE ENNCUNTRA APAGADO  22/08/2022 S EREALIZA  LLAMADO TELFONICO A GESTANTE INASISTENTE PERO  EL TELEFONO REPORTAD EN LA HC Y  EN LA BASE SE ENNCUNTRA APAGADO 3/10/2022 SE REALIZA 2/07/2022  GESTANTE INNGRESA A LOS CONTROLES PRENATALES TARDIOS  POR TENER  DIFICULTADES CON   SUS FAMILIA LLAMADO TELFONICO A AGESTANTE INASISTE  AL CPN PERO  EL TELEFONO S E NCUNTRA APAGADO  3/10/2022 SE REALIZA LALMDO TELFONIC O  AGESDTANTE INASISTE  PERO   CONTESTA   LA HERMANA  REFIRIENDO  QUE   LA VA A DECIR  PARA   PARA  QUE VENGA  15/10/2022 SE REAÑIZA LLAMADO TELFONICOA A GESTANTE INASISTE PERO  NO CONTESTA AL TELFONO  REPORTADO EN LA BASE  5/11/2022  POR MEDIO   DE LA COMPAÑERA YAMILET  DEL PUIC MUNICIPAL   SE LOGRA UBICACION DE GESTANTE INASISTE REFIRIENDO   QUE   SOLICITA CITA APARA EL 10/11/2022  14/12/2022 SE REALIZA LLAMADO  TEFONICO AGESTANTE INASISTE REFIERE REPROGRAMCION DE CITA PARA EL 16/12/2022 CON  RESULTADOS  DE EXAMENES </t>
  </si>
  <si>
    <t>URREA</t>
  </si>
  <si>
    <t>DERLY</t>
  </si>
  <si>
    <t xml:space="preserve">14/07/2022 SE REALIZA PRUBA TREPONEMICAM POSITIVA  18/07/2022 CONFIRMATOTIA CON VDRL  0 DILS  SE LLEVA A  URGENCIAS PARA INICIO  DE ANTIBIOTICO  </t>
  </si>
  <si>
    <t>FENEYI</t>
  </si>
  <si>
    <t xml:space="preserve">22/08/2022 SE REALIZA LLAMADO TELFONICOA A GESTANTE INASISTE A CONTROL REFIRIENDO QUE  SE ENNCUNTRA VIVIENDO EN ARMENIA YA REALIZO PORTABILIDAD PARA  SEGUIR  CON LOS CONTROLES PRENATALES EN SU  NUEVA RESIDENCIA 4/01/2023 GETANNTE REINICIA CONTROLES   PRENTALES    EN ESTE CENTRO   SE NCONTRABA  CON A TENCION  EN ARMENIA  NO APORTA EXAMENES  NI CARNET  DE VACUNAS   </t>
  </si>
  <si>
    <t>CINDI</t>
  </si>
  <si>
    <t>29/08/2022 SE REALIZA LLAMDO TELFONICOA  AGESTANTE INASISTE  Y  SE REPROGRAMA PARA  EL 1/09/2022  8/10/2022 SE REALIZA LAMDO TELEFONICOA A GESTANTE INASISTE  REFIRIENDO REPROGRAMCION DE CITA DE CPN  PARA  EL 11/10/2022</t>
  </si>
  <si>
    <t>ALEGRIA</t>
  </si>
  <si>
    <t>YOHANA</t>
  </si>
  <si>
    <t xml:space="preserve">27/09/2022 SE REALIZA LAMDO TELFONICOA A GETANTE INASISTE  REFIRIENDO   REPROGRAMAR  CITA  PARA  EL 1/10/2022 POR RESULTADOS  DE EXAMENES 7/10/2022 SE REALIZA LLAMADO TELFONICO A AGESTANTE INASISTE AL CPN  Y S REPROGRAMA PARA  EL DIA 11/10/2022 20/12/2022 SE REALIZA LMDO TELFONICO AGESTANTE INASISTE  PERO EL TEFEFONO  REPROTADO NO CONTESTA  26/12/2022 SE REALIZA BUSQUEDA ACTIVA CON PIC MUNICIPAL  CON REPROGRAMCION   DE CITA PARA EL 27/12/2022 20/01/2023 SE REPROGRAMA LA CITA PARA EL 25/01/2023 27/01/2023  PACIENTE REFIERE QUE NO VA A PODER AS ISRTIR  AL CONTROL  PRNATAL  POR QUE VA A SOLICITAR  TRASLADO PARA  OTRO   LUGAR NO REFIER EL LUGAR DE TRASLADO SOLAMENTE CUALGA EL TELFONO </t>
  </si>
  <si>
    <t>MARTINEZ</t>
  </si>
  <si>
    <t xml:space="preserve">POLINDARA </t>
  </si>
  <si>
    <t>JERALDIN</t>
  </si>
  <si>
    <t>RUBY</t>
  </si>
  <si>
    <t xml:space="preserve">30/08/2022 SE REALIZA LLAMADO TELFONICOA A POSIBLE  PUERPERA  PERO  ALOS TELFGONOS PERO NO CONTESTAN  </t>
  </si>
  <si>
    <t>BUESACO</t>
  </si>
  <si>
    <t>AIDA</t>
  </si>
  <si>
    <t xml:space="preserve">12/11/2022 SE REALIZ ALMADO TELFONICOA A GESTANTE INASISTE PERO EL TEFONO REPORTADO  EN BASE NO CONTESTA 17/11/2022 SE REALIZA LLAMADO TELEFONICO  A GESTANTE  PARA CITARA A VACUNACION Y  REFIERE QUE EL DIA  18/11/2022 ASISTIRA  20/12/2022 SE REALIZA LLAMDO TELFONICO A GESTANTE INASISTE PERO  REFIERE REPROGRAMACION PARA EL 22/12/2022 SE CITA A VACUNAS REFIER ASERCARSE EL SIA LUNES  16/12/2022 23/01/2023 SE REALIZA LMDO TELFONICO AGESTANTE INASISTE PERO EL TELFONO REPROTADO  SE ENCUENTRA APAGADO 13/03/2023  SE REALIZA LALMDO TELEFONICOA AGESTANTE INASISTE PERO  EL  TELEFONO REPORTADO   NO CONTESTA </t>
  </si>
  <si>
    <t>TATIANA</t>
  </si>
  <si>
    <t xml:space="preserve">1/12/2022  SE REALIZA LLAMADO  TELFONICO A AGESTANTE  INASISTE AL CONTROL  Y REFIER REPROGRAMACION  PARA  EL SABADO 3/12/2022 14/01/2023 SE REALIZA LAMDO TELEFONICO AGESTANTE INASISTE  PERO EL TELFONO SE ENCUENTRA  APAGADO 18/01/2023 SE REALIZA LMDO TELEFONICO A PUERPERA  Y REFIERE SENTIRSE  UN POCO  DELICADA CON LA CESARIA  Y   SOLICITA REPROGRAMACION DE CITA  DE  CONTROL </t>
  </si>
  <si>
    <t xml:space="preserve">FERNANDA BRAVO </t>
  </si>
  <si>
    <t>ÑANEZ</t>
  </si>
  <si>
    <t>PALADINES</t>
  </si>
  <si>
    <t>ELIANA</t>
  </si>
  <si>
    <t xml:space="preserve">6/09/2022 SE REALIZA LLAMADO TELFONICOA AGESTANTE PARA TOMA DE LABORATORIO CONTESTA LA HERMANA  Y REFIERE QUE LA VA A DAR LA INFORMACION   8/10/2022 SE REALIZA LLAMADO  TELEFONICO  REFIERE REPROGRAMCION DE CITA DECPN PARA EL 11/10/2022 12/11/2022 SE REALIZ LLAMADO TELEFONICOA A GESTANTE INASISTE PERO LE TELFONO REPORTADO  EN BASE CONTESTA LA HERMANA PERO   NO SABE DAR INFORMACION14/12/2022 SE REALIZA LLAMADO TELEFONICO AAGESDTANTE INASISTE CONTESTA LA HERMANA SIN DAR NINGUNA INFORMACION  20/12/2022 SE REALIZA LLAMDO TELFONICO AGESTANTE INASISTE PERO EL TELEFONO REPORTADO SE ENCUNTRA APAGADO26/12/2022 SE REALIZA LMDO TELEFONIC A GESTANTE INASISTE  CONTESTA LA HERMANA REFIRIENDO QUE ELLA LE DA LA INFORMACIN  DE LA REPROGRAMACION  DE CPN     2/01/2022 SE REALIZA LLAMDO TELEFONICO AGESTANTE INASISTENTE   CONTESTA LA SOBRINA REFIRIENDO QUE LE BRINDA INFORMACION  DE PROXIMA  CITA REPROGRAMADA PARA EL 4/01/2023 30/01/2023 SE REREALIZA  LLAMDO TELFONICO  A PUERPERA  PCONTETA  LA HERMANA  SIN TENER MAYOR INFORMACION   QUEDA PENDIENTE CITA DE CONTROL </t>
  </si>
  <si>
    <t>CHITO</t>
  </si>
  <si>
    <t>MILEIDY</t>
  </si>
  <si>
    <t xml:space="preserve">12/11/2022 SE REALIZA LMDO TELFONICOA A GESTANTE INASISTE PERO EL TELEFONO REPORTAD EN BASEB S ENCUNTRA APAGADO  2/01/2023 SE REALIZA LLAMDO TELFONICO AGESTANTE INASISTE PERO  EL TELFONO REPORTADO S ENCUNTRA APAGADO   10/01/2023SE REALIZA LLAMDO TELFONICO A GESTANTE INASISTE PERO  EL TELFONO REPORTADO S ENCUNTRA APAGADO  </t>
  </si>
  <si>
    <t xml:space="preserve">GOMEZ </t>
  </si>
  <si>
    <t xml:space="preserve">QUIÑONEZ </t>
  </si>
  <si>
    <t>SOLANYI</t>
  </si>
  <si>
    <t xml:space="preserve">10/09/2022  NO SE REALIZA TOMA DE VIH POR NO HABER REACTIVO  PENDIENTE TOMA </t>
  </si>
  <si>
    <t>JOAQUI</t>
  </si>
  <si>
    <t xml:space="preserve">NARVAEZ </t>
  </si>
  <si>
    <t xml:space="preserve">GESTANTE REFIERE SE ENCONTRABA PLANIFICANDO    CON PASTILLAS MICROGINOL   SUAVE 20/10/2022 SE REALIZA LALMDO TELFONICOA A  GESTANTE   PARA LA APLICACIÓN  DE VACUAS REFIRIENDO  QUE  SE ASERCA EL DIA SABADO  22/10/2022 27/02/2023 PUERPERA  INGESA SOLA AL CONTROL DE PUERPERIO  LAS NIÑAS SE ENCUNTRAN   EN NEONATOS </t>
  </si>
  <si>
    <t>NAVARRO</t>
  </si>
  <si>
    <t xml:space="preserve">YOHANA </t>
  </si>
  <si>
    <t>BRAVO</t>
  </si>
  <si>
    <t>24/11/2022 SE REALIZA LAMDO TELFONICOA A GESTANTE INASISTE PERO  LE TELFONO  SE ENCUENTRA SIN SEÑAL  1/12/2022 SE REALIZA LMDO TELFONICOA AGESTANTE INASISTE PERO EL TELFONO REPORTADO SE  ENCUNTRA SIN SEÑAL  16/01/2023 SE REALIZA LLAMADO TELFONICO A GESTANTE INASISTE PERO LOS TELEFONOS  SE  ENCUENTRAN APAGADOS</t>
  </si>
  <si>
    <t>YAMILE</t>
  </si>
  <si>
    <t xml:space="preserve">GAVIRIA </t>
  </si>
  <si>
    <t>JURADO</t>
  </si>
  <si>
    <t xml:space="preserve">GESTANTE REFIER HABER ESTADO   PLANIFICANDO   CON PLASTILLAS  FORMULADAS POR GINECOLOGIA  </t>
  </si>
  <si>
    <t>ALONSO</t>
  </si>
  <si>
    <t>26/12/2022 SE REALIZA LMDO TELFEFONIC A GESTANTE IANSISTE RESPOND LA ABUELA REFIRIENDO  QUE SE LE REPRPGRAME CITA PARA EL  29/12/2022 30/12/2022 SE REALIZA LALMDO TELEFONICO AGESTANTE  CONTESTA LA ABUELA  REFIRIENDO QUE S ENNCUNTRA EN BALBOA 2/01/2022 SE REALIZA LMDO TELFONICO A GESTANTE INASISTENTE PERO EL  TELFONO  REPORTADO EN BASE SE ENCUNTRA PAGADO  10/01/2023    SE REALIZA LLAMDO TELEFONICO AGESTANTE INASISTE   PERO EL TELFONO REPORTADO  SE ENCUNTRA APAGADO  14/01/2023 SE REALIZA LLAMADO TELEFONICO A GESTANTE INASISTE  Y REFIERE LA ABUELA  QUE SE ENCONTRABA HOSPITALIZADA EN POPAYAN  SE LOGRA COMUNICACION  CON ESPOSO REFIRIENDO  QUE  VANA HA REALIZAR  PORTABILIDAD PARA  BALBOA CAUCA</t>
  </si>
  <si>
    <t>GUECHE</t>
  </si>
  <si>
    <t>SALAZAR</t>
  </si>
  <si>
    <t>HOYOS</t>
  </si>
  <si>
    <t>LUISA</t>
  </si>
  <si>
    <t>G</t>
  </si>
  <si>
    <t>GAVIRIA</t>
  </si>
  <si>
    <t>BOLAÑOZ</t>
  </si>
  <si>
    <t>11/11/2022 SE REALIZA LLAMADO TELFONICO A GESTANTE SIN TOMA DE LABORATORIOS EL TELEFONO REPORTADO  EN HC SE ENCUENTRA EQUIVOCADO 23/03/2023 S REALIZA LLAMADO TELEFONICO A GESDTANTE INASISTE  PERO  EL TELFONO  REPORTADO  SE NCUNTRA  AQUIVOCADO</t>
  </si>
  <si>
    <t xml:space="preserve">GUERRERO </t>
  </si>
  <si>
    <t>NIKOOL</t>
  </si>
  <si>
    <t>23/11/2022 GESTANTE INGRESA A ALOS CONTROLES  PRENATALES TARDIOS  POR   TEMOR A REACCION   DE SUS PADRES</t>
  </si>
  <si>
    <t>QUIÑONEZ</t>
  </si>
  <si>
    <t>RUIZ</t>
  </si>
  <si>
    <t xml:space="preserve">26/12/2022 SE REALIZA LAMDO TELEFONIC A AGESTANTE INASISTENTE PERO   NO CONTESTA </t>
  </si>
  <si>
    <t>RUT</t>
  </si>
  <si>
    <t>MARGARITA</t>
  </si>
  <si>
    <t>30/01/2023 SE REALIZA LLAMDO TELFONICO A  GESTANTE INASISTE REFIERE   HABER TENIDO A ABORTO   Y  SE DA CITA PARA PLANIFICACION  EL 31/1/2023</t>
  </si>
  <si>
    <t>VIDAL</t>
  </si>
  <si>
    <t>CAROLINA</t>
  </si>
  <si>
    <t xml:space="preserve">20/01/2023 GESTANTE INASISTE  REFIER QUE NO PUEDE VENIR A L CONTROL PRENATAL  POR QUE S ENCUENTRA ESTUDIANDO </t>
  </si>
  <si>
    <t>YURANI</t>
  </si>
  <si>
    <t>PAYAN</t>
  </si>
  <si>
    <t>CERON</t>
  </si>
  <si>
    <t xml:space="preserve">CERON  </t>
  </si>
  <si>
    <t>YONAI</t>
  </si>
  <si>
    <t xml:space="preserve">ASTUDILLO </t>
  </si>
  <si>
    <t>SEMANATE</t>
  </si>
  <si>
    <t xml:space="preserve">DEISY </t>
  </si>
  <si>
    <t>11/01/2023  GESTANTE INGRESSA AL CONTROL PRENATAL   CON  LIGADURA DE TROMPAS HACE  UN  AÑO Y MEDIO  REFIERE</t>
  </si>
  <si>
    <t xml:space="preserve">MARCELA </t>
  </si>
  <si>
    <t>QUISCUALTUD</t>
  </si>
  <si>
    <t>JENNIFER</t>
  </si>
  <si>
    <t>HERRERA</t>
  </si>
  <si>
    <t>GUERRA</t>
  </si>
  <si>
    <t>GERALDYN</t>
  </si>
  <si>
    <t xml:space="preserve">3/03/2023 GESTANTE  FIRMA DESENTIMIENTO   PARA CITOLOGIA </t>
  </si>
  <si>
    <t xml:space="preserve">PALTA </t>
  </si>
  <si>
    <t xml:space="preserve">8/02/2023 GESTANTE SE  REALIZA  PRUEBA DE VDRL  CON RESULTADO  DE 8 DILS SE REALIZA INICIO  DE TRATAMIENTO  PARA   LA GESTANTE Y  LA PAREJA </t>
  </si>
  <si>
    <t>GUETIO</t>
  </si>
  <si>
    <t>GRAZON</t>
  </si>
  <si>
    <t xml:space="preserve">SANCHEZ </t>
  </si>
  <si>
    <t>DANIELA</t>
  </si>
  <si>
    <t>QUISOBONI</t>
  </si>
  <si>
    <t>ROSVITA</t>
  </si>
  <si>
    <t xml:space="preserve">ALONSO </t>
  </si>
  <si>
    <t>MARIELA</t>
  </si>
  <si>
    <t xml:space="preserve">ESE HOSPITAL TIMBIO </t>
  </si>
  <si>
    <t>III TRIM FALTA AL 23/12/2022</t>
  </si>
  <si>
    <t>torch ?</t>
  </si>
  <si>
    <t>YENNY</t>
  </si>
  <si>
    <t xml:space="preserve">  </t>
  </si>
  <si>
    <t>correode voz</t>
  </si>
  <si>
    <t>SIN PF AL 03/04/2023</t>
  </si>
  <si>
    <t>torch09/02/2023 ?</t>
  </si>
  <si>
    <t>FANORY</t>
  </si>
  <si>
    <t>HURTADO</t>
  </si>
  <si>
    <t>ORDEN DE POMEROY</t>
  </si>
  <si>
    <t>GUAMPE</t>
  </si>
  <si>
    <t>MIDOYOJANA</t>
  </si>
  <si>
    <t>VASQUEZ</t>
  </si>
  <si>
    <t>DEFINIR</t>
  </si>
  <si>
    <t>PENAGOS</t>
  </si>
  <si>
    <t>GUTIERREZ</t>
  </si>
  <si>
    <t>LINETH</t>
  </si>
  <si>
    <t>II TRIM FALTA AL 23/12/2022</t>
  </si>
  <si>
    <t>ALVAREZ</t>
  </si>
  <si>
    <t>LIBIA</t>
  </si>
  <si>
    <t>YEIMI</t>
  </si>
  <si>
    <t>ctog</t>
  </si>
  <si>
    <t>DELGADO</t>
  </si>
  <si>
    <t>falta III trim al 30/03/2023</t>
  </si>
  <si>
    <t>PAREDES</t>
  </si>
  <si>
    <t>ASTUDILLO</t>
  </si>
  <si>
    <t>ERLINDA</t>
  </si>
  <si>
    <t>dpta ac al 06/02/2023</t>
  </si>
  <si>
    <t>SARRIA</t>
  </si>
  <si>
    <t>ANYI</t>
  </si>
  <si>
    <t>ctog 14/03/2023</t>
  </si>
  <si>
    <t>VILMA</t>
  </si>
  <si>
    <t>ADIELA</t>
  </si>
  <si>
    <t>LISBETH</t>
  </si>
  <si>
    <t>BENACHI</t>
  </si>
  <si>
    <t>LLANTEN</t>
  </si>
  <si>
    <t>LICETH</t>
  </si>
  <si>
    <t>completar datos</t>
  </si>
  <si>
    <t>ECOGRAFIA</t>
  </si>
  <si>
    <t>YEXICA</t>
  </si>
  <si>
    <t>BASTO</t>
  </si>
  <si>
    <t>LUCY</t>
  </si>
  <si>
    <t>sin  II trim</t>
  </si>
  <si>
    <t>NORIEGA</t>
  </si>
  <si>
    <t>MONTILLA</t>
  </si>
  <si>
    <t>NELLY</t>
  </si>
  <si>
    <t>dpta ac al 03/04/2023</t>
  </si>
  <si>
    <t>dpta ac al 29/03/2023</t>
  </si>
  <si>
    <t>NATALIA</t>
  </si>
  <si>
    <t>NAYLEN</t>
  </si>
  <si>
    <t xml:space="preserve">MARTINEZ </t>
  </si>
  <si>
    <t xml:space="preserve">ARBOLEDA </t>
  </si>
  <si>
    <t xml:space="preserve">GARZON </t>
  </si>
  <si>
    <t xml:space="preserve">CLARA </t>
  </si>
  <si>
    <t>INES</t>
  </si>
  <si>
    <t>YENY</t>
  </si>
  <si>
    <t>LESLLY</t>
  </si>
  <si>
    <t>ANYELA</t>
  </si>
  <si>
    <t>dpta ac al 15/03/2023</t>
  </si>
  <si>
    <t>ARARAT</t>
  </si>
  <si>
    <t>JINNE</t>
  </si>
  <si>
    <t>2 ANMBRIONADOS</t>
  </si>
  <si>
    <t>ZAPATA</t>
  </si>
  <si>
    <t>LEYDY</t>
  </si>
  <si>
    <t>POLINDARA</t>
  </si>
  <si>
    <t>EDITH</t>
  </si>
  <si>
    <t xml:space="preserve"> </t>
  </si>
  <si>
    <t>ESE HOSPITAL EL TAMBO</t>
  </si>
  <si>
    <t>SE REALIZA LLAMADA DE SEGUIMIENTO EL DIA 12/08/2022 Y PACIENTE NO RESPONDE ,SE LLAMA DE NUEVO EL DIA 30/08/2022 Y PACIENTE NO RESPONDE POR LO CUAL SE ACTIVA BUSQUEDA POR PERSONAL EXTRAMURAL</t>
  </si>
  <si>
    <t>GLADIS MINA</t>
  </si>
  <si>
    <t>VALENCIA</t>
  </si>
  <si>
    <t xml:space="preserve">CARABALI </t>
  </si>
  <si>
    <t xml:space="preserve">LAURA </t>
  </si>
  <si>
    <t>PACIENTE A QUIEN SE LE ENCARGA BUSQUEDA POR PARTE DE LA GESTORA DE AIC EL DIA</t>
  </si>
  <si>
    <t>CHOCUE</t>
  </si>
  <si>
    <t>NEYI</t>
  </si>
  <si>
    <t>PACIENTE QUIEN SE LLAMA EN REPETIDAS OCACIONES YA QUE ESTA PRESENTA INASISTENCIA A SUS CONTROLES PRENATALES Y NO ES POSIBLE LA COMUNICACION  POR LO CUAL ME COMUNICO CON GESTORA DE LA AIC Y REFIERE QUE ESTA LA ESTAN ATENDIENDO EN SANTANDER DE QUILICHAO EN LA IPS ACIN</t>
  </si>
  <si>
    <t>BUENO</t>
  </si>
  <si>
    <t>BERMUDEZ</t>
  </si>
  <si>
    <t>GLADIS MINA RODALLEGA AUXILIAR DE ENFERMERIA</t>
  </si>
  <si>
    <t>PACIENTE QUIEN SE LLAMA EN REPETIDAS OCACIONES  EL DIA 27/12/2022YA QUE AUN NO SE REALIZA EN SU TOTALIDAD PARACLINICOS DE INGRESO Y NO RESPONDE POR LO CUAL QUEDA COMORESPONZABILIDAD LA TOMA PARA EL DIA DE CONTROL ,SE REALIZA LLAMADA DE SEGUIMIENTO EL DIA 11/01/2023 ,POT INANSITENCIA Y NO RESPONDE ,PACIENTE INASISTENTE QUIEN SE LLAMA EN REPETIODAS OCACIONES AL NUMERO TELEFONICO QUE DEJO REGISTRADO EN LA ESE Y NO RESPONDE , SE HA REALIZADO BUSQUEDA EXTRAMURAL Y NO A SIDO POSIBLE LOCALIZARLA , TAMBIEN SE REALIZO LLAMADA A ENCARGADA DE LA ACIN DE LAS DELICIAS LA SEÑORA LIBIA AL NUMERO 3105191500 PARA PEDIR INFORMACION SOBRE LA GESTANTE Y NO SE LOGRA COMUNICACION</t>
  </si>
  <si>
    <t>OTERO</t>
  </si>
  <si>
    <t xml:space="preserve">VIVEROS </t>
  </si>
  <si>
    <t xml:space="preserve">LINA </t>
  </si>
  <si>
    <t>FAJARDO</t>
  </si>
  <si>
    <t>CHICO</t>
  </si>
  <si>
    <t>DAMARIS</t>
  </si>
  <si>
    <t>ROSA BALANTA</t>
  </si>
  <si>
    <t>GALARCE</t>
  </si>
  <si>
    <t>BRICEIDA</t>
  </si>
  <si>
    <t xml:space="preserve">PARIO EN EL HOSPITAL FRANCIACO DE PAULA SANTANDER NO REALIZA CONTROL DE PUERPERIO POR CREENCIAS AN CESTRALES </t>
  </si>
  <si>
    <t xml:space="preserve">MARLIN </t>
  </si>
  <si>
    <t>PENDIENTE CON SULTA CON GINECOLOGIANACIDO PE</t>
  </si>
  <si>
    <t>MORA</t>
  </si>
  <si>
    <t>GARCES</t>
  </si>
  <si>
    <t>PEN DIENTE VALORACION POR GINECOLOGIA CAMBIO DE IPS</t>
  </si>
  <si>
    <t>PENDIENTE CONSULTA CON GINECOLOGIA , NUTRICION , UROCULTIVO , VACUNA DE INFUENSA CAMBIO DE IPS</t>
  </si>
  <si>
    <t>PEREZ</t>
  </si>
  <si>
    <t>ELEJALDE</t>
  </si>
  <si>
    <t>LILLEY</t>
  </si>
  <si>
    <t>PENDIENTE ECOGRAFIA , GINECOLOGIA ,  UROCULTIVO ,  PSICOLOGIA , VACUNA DE INFUENZA A LAS 14 SEMANAS DE GESTACION GESTANTE INASISTENTE AL CONTROL PRENATAL</t>
  </si>
  <si>
    <t>MERY</t>
  </si>
  <si>
    <t xml:space="preserve">PENDIENTE DATOS DEL PARTO </t>
  </si>
  <si>
    <t>GESTANTE INASISTENTE AL CONTROL PRENATAL  SE FUE PARA OTROMUNICIPIO EL DIA 25/01/2023</t>
  </si>
  <si>
    <t>PAULA</t>
  </si>
  <si>
    <t>GESTANTE INASISTENTE AL CONTROL PRENATAL SE REALIZA LLAMADA TELEFONICA Y REFIERE QUE CAMBIO DE DOMICILIO EL DIA 5 /12/2022 PARA EL HUILA Y POR LO TANTO REALIZO PORTAVILIDA PAR DICHO MUNICIPIO</t>
  </si>
  <si>
    <t>NOAP</t>
  </si>
  <si>
    <t xml:space="preserve">ALEXANDRA </t>
  </si>
  <si>
    <t xml:space="preserve">GESTANTE INA SISTENTE AL CONTROL PRENATAL GESTANTE VIVE EN ZONA ALEJADA DEL DIAMANTE SE REALIZA LLAMADA TELEFONICA SIN RESPUESTA A REALIZADO SOLAMENTE DOS CONTROLES PRENATALES GESTANTE VIVE EN ZONA ALEJADA DEL DIAMANTE EN LA VEREDA LA PAILA SE RECOMIENDA BUSQUEDA A PERSONAL DE TERRENO ,GESTANTE EN ESPERA DEL PARTO IMPOSIBLE COMUNICACION CON ELLA TELEFONO A PAGADO </t>
  </si>
  <si>
    <t>ELVIA</t>
  </si>
  <si>
    <t>MARI</t>
  </si>
  <si>
    <t xml:space="preserve">GESTANTE QUE LA IPS LE CAMBIA EL PUNTO DE ATENCION </t>
  </si>
  <si>
    <t>PICHICUE</t>
  </si>
  <si>
    <t>MILDRE</t>
  </si>
  <si>
    <t>YAMILETH</t>
  </si>
  <si>
    <t>PENDIENTE ECOGRAFIA , GINECOLOGIA, CONSULTA CON NUTRICION , SPICOLOGIA ,</t>
  </si>
  <si>
    <t>SONIA</t>
  </si>
  <si>
    <t>PUERPERA NO REALIZA CONTROL DE PUERPERIO POR LEJANIA Y CRENCIAS ANCESTRALES</t>
  </si>
  <si>
    <t>BALTAZAR</t>
  </si>
  <si>
    <t>PENDIENTE EXAMENES DE INGRESO ,CONSULTA CON GINECOLOGIA , TOMA DE ECOGRAFIA , VACUNA DE INFUENZA,CONSULTA CON PSCOLOGIA</t>
  </si>
  <si>
    <t>NIAXA</t>
  </si>
  <si>
    <t>AIZAMA</t>
  </si>
  <si>
    <t>ISABEL</t>
  </si>
  <si>
    <t>SUAREZ</t>
  </si>
  <si>
    <t>ESE NORTE 1 BUENOS AIRES</t>
  </si>
  <si>
    <t>ESE NORTE 2 CORINTO</t>
  </si>
  <si>
    <t xml:space="preserve">RAMIREZ </t>
  </si>
  <si>
    <t xml:space="preserve"> MILLAN</t>
  </si>
  <si>
    <t xml:space="preserve">KAREN </t>
  </si>
  <si>
    <t xml:space="preserve"> PORTILLA</t>
  </si>
  <si>
    <t>DAIREN</t>
  </si>
  <si>
    <t xml:space="preserve">ZAMBRANO </t>
  </si>
  <si>
    <t>CARLOSAMA</t>
  </si>
  <si>
    <t>JESSICA</t>
  </si>
  <si>
    <t xml:space="preserve"> CEBALLOS </t>
  </si>
  <si>
    <t xml:space="preserve"> PARDO</t>
  </si>
  <si>
    <t xml:space="preserve">ANLLY </t>
  </si>
  <si>
    <t>PATIÑO</t>
  </si>
  <si>
    <t>KAREM</t>
  </si>
  <si>
    <t>MELISSA</t>
  </si>
  <si>
    <t xml:space="preserve">TOMBE </t>
  </si>
  <si>
    <t xml:space="preserve"> RENGIFO</t>
  </si>
  <si>
    <t xml:space="preserve"> PAJA </t>
  </si>
  <si>
    <t xml:space="preserve"> CHILHUESO</t>
  </si>
  <si>
    <t xml:space="preserve"> YATACUE</t>
  </si>
  <si>
    <t xml:space="preserve">YULIETH </t>
  </si>
  <si>
    <t>CHANTRE</t>
  </si>
  <si>
    <t xml:space="preserve">LUZ </t>
  </si>
  <si>
    <t xml:space="preserve">MARY </t>
  </si>
  <si>
    <t>JESSICA MANTILLA</t>
  </si>
  <si>
    <t>IDENTIFICACIÓN CONSULTA EXTERNA</t>
  </si>
  <si>
    <t>PISARE</t>
  </si>
  <si>
    <t>MOÑA</t>
  </si>
  <si>
    <t>GUILLERMINA</t>
  </si>
  <si>
    <t>MARCELA TORRES</t>
  </si>
  <si>
    <t>OBISPO</t>
  </si>
  <si>
    <t>01/07/2022 paciente se encuentra inasistente al programa de maternidad segura se logro establecer comunicación con ella donde la hija manifiesta que su madre ya tuvo el bebe. Se interroga como se encuentra la madre y el bebe lo cual no da ninguna iformacion sobre ellos.</t>
  </si>
  <si>
    <t>TOVAR</t>
  </si>
  <si>
    <t>YANIRA</t>
  </si>
  <si>
    <t>MALAGA</t>
  </si>
  <si>
    <t>PIZARE</t>
  </si>
  <si>
    <t>ELSA</t>
  </si>
  <si>
    <t>HUESO</t>
  </si>
  <si>
    <t>CHIRIPUA</t>
  </si>
  <si>
    <t>SIXTA</t>
  </si>
  <si>
    <t>23/11/2022 se realiza llamada telefonica a la paciente que se encuentra inasistente al programa de maternidad segura   se intento varias veces establecer comunicación con ella y no fue posible. cel: 3157812943 aux jessica mantilla</t>
  </si>
  <si>
    <t>MOYA</t>
  </si>
  <si>
    <t>BARQUEÑO</t>
  </si>
  <si>
    <t>27/09/2022 paciente fue inasistenta al programa de maternidad segura donde se hace busqueda activa por medio de oficios para la busqueda de la misma</t>
  </si>
  <si>
    <t>RIASCOS</t>
  </si>
  <si>
    <t>CELENI</t>
  </si>
  <si>
    <t>HUEZO</t>
  </si>
  <si>
    <t>KATTY</t>
  </si>
  <si>
    <t>YINI</t>
  </si>
  <si>
    <t>MEJIA</t>
  </si>
  <si>
    <t>CLARA</t>
  </si>
  <si>
    <t>MOÑO</t>
  </si>
  <si>
    <t xml:space="preserve">CLARISA </t>
  </si>
  <si>
    <t>DANNI</t>
  </si>
  <si>
    <t>paciente inasistente al programa de maternida d segura se manda oficio con el gurda de seguridad de la ese occidente para que n os ayude con la informacion de la misma.ya que se encuenta muy retirado al municipio</t>
  </si>
  <si>
    <t>NAPI</t>
  </si>
  <si>
    <t>CUAMA</t>
  </si>
  <si>
    <t>paciente inasistente al programa de maternida d segura se manda oficio con el gurda de seguridad de la ese occidente para que n os ayude con la informacion de la misma.</t>
  </si>
  <si>
    <t>QUINTERO</t>
  </si>
  <si>
    <t>JULIA</t>
  </si>
  <si>
    <t>RENTERIA</t>
  </si>
  <si>
    <t>PERTIAGA</t>
  </si>
  <si>
    <t>LETICIA</t>
  </si>
  <si>
    <t>ARBOLEDA</t>
  </si>
  <si>
    <t>RAQUEL</t>
  </si>
  <si>
    <t>ESE OCCIDENTE LOPEZ DE MICAY</t>
  </si>
  <si>
    <t>HIZO PORTABILIDAD DE EPS PARA MOCOA PTYO</t>
  </si>
  <si>
    <t>AUXILIAR DE ENFERMERIA</t>
  </si>
  <si>
    <t>JACANAMEJOY</t>
  </si>
  <si>
    <t>13/</t>
  </si>
  <si>
    <t>MOJOMBOY</t>
  </si>
  <si>
    <t>NERY</t>
  </si>
  <si>
    <t>SALIO POR PARTO</t>
  </si>
  <si>
    <t>EMBUS</t>
  </si>
  <si>
    <t>SE TRASLADO A LA CIUDAD DE MOCOA PTYO</t>
  </si>
  <si>
    <t>RAMIREZ</t>
  </si>
  <si>
    <t>MUTUMBAJOY</t>
  </si>
  <si>
    <t>GEIDY</t>
  </si>
  <si>
    <t>YURLEI</t>
  </si>
  <si>
    <t>aUXILIAR DE ENFERMERIA</t>
  </si>
  <si>
    <t>MESIAS</t>
  </si>
  <si>
    <t>DELLANIRE</t>
  </si>
  <si>
    <t>NARIQUIAZA</t>
  </si>
  <si>
    <t>SIAGAMA</t>
  </si>
  <si>
    <t>YESSICA</t>
  </si>
  <si>
    <t>NENGARABE</t>
  </si>
  <si>
    <t>NORA</t>
  </si>
  <si>
    <t>QUEJUAN</t>
  </si>
  <si>
    <t>ROSERO</t>
  </si>
  <si>
    <t>BEATRIZ</t>
  </si>
  <si>
    <t>AGREDA</t>
  </si>
  <si>
    <t>MAVISOY</t>
  </si>
  <si>
    <t>YENNIFER</t>
  </si>
  <si>
    <t>PINZA</t>
  </si>
  <si>
    <t>DIECY</t>
  </si>
  <si>
    <t>MAYURI</t>
  </si>
  <si>
    <t>CUATINDIOY</t>
  </si>
  <si>
    <t>CHINDOY</t>
  </si>
  <si>
    <t>MARLY</t>
  </si>
  <si>
    <t>BARRIGA</t>
  </si>
  <si>
    <t>AVILA</t>
  </si>
  <si>
    <t>YUDENY</t>
  </si>
  <si>
    <t>EYDI</t>
  </si>
  <si>
    <t>INGA</t>
  </si>
  <si>
    <t>SEVILLA</t>
  </si>
  <si>
    <t>ESE POPAYAN P.A. PIAMONTE</t>
  </si>
  <si>
    <t>AGUDELO</t>
  </si>
  <si>
    <t>TRUJILLO</t>
  </si>
  <si>
    <t>CLAVIJO</t>
  </si>
  <si>
    <t>SANDOVAL</t>
  </si>
  <si>
    <t xml:space="preserve">PEÑA </t>
  </si>
  <si>
    <t>MACIAS</t>
  </si>
  <si>
    <t>TAPIA</t>
  </si>
  <si>
    <t>KATHERINE</t>
  </si>
  <si>
    <t>YIVI</t>
  </si>
  <si>
    <t xml:space="preserve">
HORA 12-10
SE REALIZA LLAMADO TELEFÓNICO A NUMERO QUE APARECE REGISTRADO EN HISTORIA CLÍNICA A  USUARIA GESTANTE DE 18 AÑOS DE EDAD  PARA CONSULTA DE SEGUIMIENTO Y CUIDADO DE CONTROL PRENATAL  INASISTENTE EL CUEL NO SE LOGRA COMUICACION LA PERSONA QUE RESPONDE REFIERE ES NUMERO EQUIVOCADO.</t>
  </si>
  <si>
    <t>SICERIS</t>
  </si>
  <si>
    <t>PERDOMO</t>
  </si>
  <si>
    <t>YORLADY</t>
  </si>
  <si>
    <t xml:space="preserve">07-2-2023
HORA 14-39
SE RECIBE MENSAJE VIA WHATSSAP  EL DIA 23-01-2023 DE USUARIA GESTANTE DE 19 AÑOS EDAD EDAD QUIEN SOLO REFIERE SE SE ENCUENTRA EN CONTROL EN LA CIUDAD DE PUERTO ASIS PUTUMAYO. </t>
  </si>
  <si>
    <t>ELIZABEHT</t>
  </si>
  <si>
    <t>PUENTES</t>
  </si>
  <si>
    <t>RODULFO</t>
  </si>
  <si>
    <t>MAYOLI</t>
  </si>
  <si>
    <t xml:space="preserve">23-01-2023
HORA 15:23
SE REALIZA LLAMADO TELEFÓNICO A NUMERO QUE APARECE REGISTRADO EN HISTORIA CLÍNICA A  USUARIA GESTANTE DE 39  AÑOS DE EDAD  PARA CONSULTA DE SEGUIMIENTO Y CUIDADO DE CONTROL PRENATAL QUIEN RESPONDE  AL LLAMADAO SE IDENTIFICA COMO HERMANA DE LA USUARIA YULISA POLOCHE  REFIERE SU HERMANA SE ENCUENTRA BIEN DE SALUD,  SE INFORMA EL MOTIVO DE LLAMADA YA QUE USUARIA NO HA ASISTIDO A CONTROLES PRENATALES DESDE EL MES DE NOVIEMBRE QUIEN REFIERE QUE USUARIA SE ENCUENTRA VIVIENDO ACTUALMENTE EN ORITO PUTUMAYO Y QUE REALIZO PORTABILIDAD EN DICHO MUNICIPIO PARA CONTINUAR CON SUS CONTROLES AYA , SE BRINDA EDUCACIÓN SOBRE CUIDADOS Y PREVENCIÓN DE COVID 19, AISLAMIENTO SOCIAL, USO DE TAPABOCAS  Y LAVADO DE MANOS CONSTANTEMENTE CUIDADOS DE VIRUELA SIMICA, QUIEN ENTIENDE Y ACEPTA.
</t>
  </si>
  <si>
    <t>POLOCHE</t>
  </si>
  <si>
    <t>PINTO</t>
  </si>
  <si>
    <t>KARLA</t>
  </si>
  <si>
    <t>MARINELI</t>
  </si>
  <si>
    <t>RODRIGUEZ</t>
  </si>
  <si>
    <t>ARTUNDUAGA</t>
  </si>
  <si>
    <t>YECICA</t>
  </si>
  <si>
    <t>OME</t>
  </si>
  <si>
    <t>CALDERON</t>
  </si>
  <si>
    <t>MUCHAVISOY</t>
  </si>
  <si>
    <t>YESI</t>
  </si>
  <si>
    <t>YARA</t>
  </si>
  <si>
    <t>LIGIA</t>
  </si>
  <si>
    <t>CAMPOS</t>
  </si>
  <si>
    <t>CRISTINA</t>
  </si>
  <si>
    <t>VARGAS</t>
  </si>
  <si>
    <t>PALACIO</t>
  </si>
  <si>
    <t>CUARAN</t>
  </si>
  <si>
    <t>ARACELI</t>
  </si>
  <si>
    <t>BECERRA</t>
  </si>
  <si>
    <t>REVELO</t>
  </si>
  <si>
    <t>GRIJALBA</t>
  </si>
  <si>
    <t>YADIRA</t>
  </si>
  <si>
    <t>MARITZA</t>
  </si>
  <si>
    <t>JARA</t>
  </si>
  <si>
    <t>CLAROS</t>
  </si>
  <si>
    <t>LEDY</t>
  </si>
  <si>
    <t>ANDRY</t>
  </si>
  <si>
    <t>XIOMARA</t>
  </si>
  <si>
    <t>YUBELY</t>
  </si>
  <si>
    <t>CABRERA</t>
  </si>
  <si>
    <t>CAIPE</t>
  </si>
  <si>
    <t>YARLY</t>
  </si>
  <si>
    <t>ARTEAGA</t>
  </si>
  <si>
    <t>LEDESMA</t>
  </si>
  <si>
    <t>KERLY</t>
  </si>
  <si>
    <t>GUANGA</t>
  </si>
  <si>
    <t>YOJANA</t>
  </si>
  <si>
    <t>PARRA</t>
  </si>
  <si>
    <t>MARIELENA</t>
  </si>
  <si>
    <t xml:space="preserve">RENGIFO </t>
  </si>
  <si>
    <t>CHAREN</t>
  </si>
  <si>
    <t>LORENA HUILA</t>
  </si>
  <si>
    <t>GURRUTE</t>
  </si>
  <si>
    <t>RUALES</t>
  </si>
  <si>
    <t>ANYELY</t>
  </si>
  <si>
    <t>IBARRA</t>
  </si>
  <si>
    <t>CAMACHO</t>
  </si>
  <si>
    <t>DILSA</t>
  </si>
  <si>
    <t>PECHENE</t>
  </si>
  <si>
    <t>CALDON</t>
  </si>
  <si>
    <t>CORREA</t>
  </si>
  <si>
    <t>DANYELI</t>
  </si>
  <si>
    <t>TUTALCHA</t>
  </si>
  <si>
    <t>CHIRIMUSCAY</t>
  </si>
  <si>
    <t>LAME</t>
  </si>
  <si>
    <t>KATHY</t>
  </si>
  <si>
    <t>LIA</t>
  </si>
  <si>
    <t>CTG- PROBLEMAS CON LA PORTABILIDAD</t>
  </si>
  <si>
    <t>CAICEDO</t>
  </si>
  <si>
    <t>GLADEVIS</t>
  </si>
  <si>
    <t>GLORIA</t>
  </si>
  <si>
    <t>GALINDEZ</t>
  </si>
  <si>
    <t xml:space="preserve">SIRLEY </t>
  </si>
  <si>
    <t>BAHOS</t>
  </si>
  <si>
    <t>DANEYI</t>
  </si>
  <si>
    <t>YERALDIN</t>
  </si>
  <si>
    <t>LULIGO</t>
  </si>
  <si>
    <t xml:space="preserve">MONCAYO </t>
  </si>
  <si>
    <t>BRIYIDTH</t>
  </si>
  <si>
    <t>IRENE</t>
  </si>
  <si>
    <t>MABY</t>
  </si>
  <si>
    <t>YICELA</t>
  </si>
  <si>
    <t>KATHERINNE</t>
  </si>
  <si>
    <t xml:space="preserve">LIDA </t>
  </si>
  <si>
    <t>MOROCHO</t>
  </si>
  <si>
    <t>ROJAS</t>
  </si>
  <si>
    <t>MELENJE</t>
  </si>
  <si>
    <t>EILEEN</t>
  </si>
  <si>
    <t>PIEDRA</t>
  </si>
  <si>
    <t>DICUE</t>
  </si>
  <si>
    <t>NORAIDA</t>
  </si>
  <si>
    <t>PUAMA</t>
  </si>
  <si>
    <t>NILVIA</t>
  </si>
  <si>
    <t>ÑAÑEZ</t>
  </si>
  <si>
    <t>24/01/2023 SERVI SALUD DEL CAUCA IPS SAS_CAUCA</t>
  </si>
  <si>
    <t>QUIGUA</t>
  </si>
  <si>
    <t>BRYITH</t>
  </si>
  <si>
    <t xml:space="preserve">INGRID </t>
  </si>
  <si>
    <t>SHIRLEY</t>
  </si>
  <si>
    <t>COMETA</t>
  </si>
  <si>
    <t>ULCHUR</t>
  </si>
  <si>
    <t>DEIBY</t>
  </si>
  <si>
    <t>ITAZ</t>
  </si>
  <si>
    <t>COQUE</t>
  </si>
  <si>
    <t xml:space="preserve">TEJEDA </t>
  </si>
  <si>
    <t>VILLANO</t>
  </si>
  <si>
    <t>PAJA</t>
  </si>
  <si>
    <t>06/03/2023 SERVI SALUD DEL CAUCA IPS SAS_CAUCA</t>
  </si>
  <si>
    <t>BONILLA</t>
  </si>
  <si>
    <t>SHERYN</t>
  </si>
  <si>
    <t>LONDOÑO</t>
  </si>
  <si>
    <t>LEDEZMA</t>
  </si>
  <si>
    <t>MAYRA</t>
  </si>
  <si>
    <t>ALBAN</t>
  </si>
  <si>
    <t>YANETH</t>
  </si>
  <si>
    <t>YOLIMA</t>
  </si>
  <si>
    <t>ANGUCHO</t>
  </si>
  <si>
    <t>CONEJO</t>
  </si>
  <si>
    <t>LEYTON</t>
  </si>
  <si>
    <t>INGRIHT</t>
  </si>
  <si>
    <t xml:space="preserve">MAIRA </t>
  </si>
  <si>
    <t>VIVEROS</t>
  </si>
  <si>
    <t>30/11/2022 ESE OCCIDENTE LOPEZ DE MICAY</t>
  </si>
  <si>
    <t>PETIAGA</t>
  </si>
  <si>
    <t xml:space="preserve">PACHONGO </t>
  </si>
  <si>
    <t>QUILINDO</t>
  </si>
  <si>
    <t xml:space="preserve">VARGAS </t>
  </si>
  <si>
    <t xml:space="preserve">YUGUE </t>
  </si>
  <si>
    <t xml:space="preserve">CASO </t>
  </si>
  <si>
    <t>IDALIA</t>
  </si>
  <si>
    <t>SANTIAGO</t>
  </si>
  <si>
    <t>CALAPSU</t>
  </si>
  <si>
    <t>ZUÑIGA</t>
  </si>
  <si>
    <t>PARDO</t>
  </si>
  <si>
    <t>RUBIELA</t>
  </si>
  <si>
    <t>02/02/2023ESE SUR OCCIDENTE - BOLIVAR-CAUCA</t>
  </si>
  <si>
    <t>ZEMANATE</t>
  </si>
  <si>
    <t>ASMIND</t>
  </si>
  <si>
    <t>GRICELA</t>
  </si>
  <si>
    <t>JALVIN</t>
  </si>
  <si>
    <t>WENDI</t>
  </si>
  <si>
    <t>ALIX</t>
  </si>
  <si>
    <t>COQUI</t>
  </si>
  <si>
    <t>MILDRED</t>
  </si>
  <si>
    <t xml:space="preserve">ERAZO </t>
  </si>
  <si>
    <t xml:space="preserve">LEYTON </t>
  </si>
  <si>
    <t>VIANEY</t>
  </si>
  <si>
    <t>CORDOBA</t>
  </si>
  <si>
    <t>JARY</t>
  </si>
  <si>
    <t>BARQUERO</t>
  </si>
  <si>
    <t xml:space="preserve">PATRICIA DEL </t>
  </si>
  <si>
    <t xml:space="preserve"> ANYI</t>
  </si>
  <si>
    <t>QUINA</t>
  </si>
  <si>
    <t>DIDA</t>
  </si>
  <si>
    <t>LIZBETH</t>
  </si>
  <si>
    <t>26/01/2023ESE OCCIDENTE - TIMBIQUI</t>
  </si>
  <si>
    <t>CRIRIPUA</t>
  </si>
  <si>
    <t>MILEIDI</t>
  </si>
  <si>
    <t>VALDERRAMA</t>
  </si>
  <si>
    <t>LINDA</t>
  </si>
  <si>
    <t>JILDA</t>
  </si>
  <si>
    <t xml:space="preserve">SOFIA </t>
  </si>
  <si>
    <t>YIBERLLY</t>
  </si>
  <si>
    <t>QUIMBOA</t>
  </si>
  <si>
    <t>PASOS</t>
  </si>
  <si>
    <t>MOLINA</t>
  </si>
  <si>
    <t>ALISSON</t>
  </si>
  <si>
    <t>ASTRID</t>
  </si>
  <si>
    <t>MANQUILLO</t>
  </si>
  <si>
    <t>MELFI</t>
  </si>
  <si>
    <t xml:space="preserve">ALEGRIA </t>
  </si>
  <si>
    <t xml:space="preserve">ANACONA </t>
  </si>
  <si>
    <t>MAROLY</t>
  </si>
  <si>
    <t>VALLEJO</t>
  </si>
  <si>
    <t>DANNA</t>
  </si>
  <si>
    <t>NAYELI</t>
  </si>
  <si>
    <t>LORENA HUIL</t>
  </si>
  <si>
    <t>LIZCANO</t>
  </si>
  <si>
    <t>LIZ</t>
  </si>
  <si>
    <t>ROMERO</t>
  </si>
  <si>
    <t>YULY</t>
  </si>
  <si>
    <t>YANDY</t>
  </si>
  <si>
    <t>MABEL</t>
  </si>
  <si>
    <t>LUVI</t>
  </si>
  <si>
    <t>MERLY</t>
  </si>
  <si>
    <t>MUELAS</t>
  </si>
  <si>
    <t>KARLYN</t>
  </si>
  <si>
    <t>SAL</t>
  </si>
  <si>
    <t xml:space="preserve">GUZMAN </t>
  </si>
  <si>
    <t>BAMBAGUE</t>
  </si>
  <si>
    <t>CHAVES</t>
  </si>
  <si>
    <t>HEATHER</t>
  </si>
  <si>
    <t>SERNA</t>
  </si>
  <si>
    <t>MONIKA</t>
  </si>
  <si>
    <t xml:space="preserve">PEREZ </t>
  </si>
  <si>
    <t>SAMI</t>
  </si>
  <si>
    <t>CHILITO</t>
  </si>
  <si>
    <t>MOPAN</t>
  </si>
  <si>
    <t>PAPAMIJA</t>
  </si>
  <si>
    <t>LAURA</t>
  </si>
  <si>
    <t>DALI</t>
  </si>
  <si>
    <t>QUISCUE</t>
  </si>
  <si>
    <t>CUETOCUE</t>
  </si>
  <si>
    <t>LEBAZA</t>
  </si>
  <si>
    <t>LEVAZA</t>
  </si>
  <si>
    <t>LEIDA</t>
  </si>
  <si>
    <t>DAZA</t>
  </si>
  <si>
    <t>YISEL</t>
  </si>
  <si>
    <t>03/04/2023SERVI SALUD DEL CAUCA IPS SAS_CAUCA</t>
  </si>
  <si>
    <t>MONTANO</t>
  </si>
  <si>
    <t>PAEZ</t>
  </si>
  <si>
    <t>MAZABUEL</t>
  </si>
  <si>
    <t>ELISABET</t>
  </si>
  <si>
    <t>KENNY</t>
  </si>
  <si>
    <t>MOMPOTES</t>
  </si>
  <si>
    <t>DULLY</t>
  </si>
  <si>
    <t>03/04/2023CABILDO MAYOR DEL PUEBLO YANACONA</t>
  </si>
  <si>
    <t>SERBA</t>
  </si>
  <si>
    <t>PINO</t>
  </si>
  <si>
    <t>KAROL</t>
  </si>
  <si>
    <t>NICOL</t>
  </si>
  <si>
    <t>FISUS</t>
  </si>
  <si>
    <t>OTECA</t>
  </si>
  <si>
    <t>YARITZA</t>
  </si>
  <si>
    <t>GESTANTE ECUATORIANA</t>
  </si>
  <si>
    <t>ZULY</t>
  </si>
  <si>
    <t>loRENA HUILA</t>
  </si>
  <si>
    <t>TOBAR</t>
  </si>
  <si>
    <t>QUIÑONES</t>
  </si>
  <si>
    <t>ESPINOSA</t>
  </si>
  <si>
    <t>CHAGUENDO</t>
  </si>
  <si>
    <t>MARIBEL</t>
  </si>
  <si>
    <t xml:space="preserve">CHARFUELAN </t>
  </si>
  <si>
    <t>MOSCA</t>
  </si>
  <si>
    <t xml:space="preserve">JADY </t>
  </si>
  <si>
    <t xml:space="preserve">CAROLINA </t>
  </si>
  <si>
    <t>ACOSTA</t>
  </si>
  <si>
    <t>MARIACA</t>
  </si>
  <si>
    <t>GUAINAS</t>
  </si>
  <si>
    <t>YACUECHIME</t>
  </si>
  <si>
    <t>PISSO</t>
  </si>
  <si>
    <t xml:space="preserve">ANA </t>
  </si>
  <si>
    <t>AMANDA</t>
  </si>
  <si>
    <t>MALES</t>
  </si>
  <si>
    <t>MAJIN</t>
  </si>
  <si>
    <t>ESE POPAYAN</t>
  </si>
  <si>
    <t>YENIFFER ASTAIZA</t>
  </si>
  <si>
    <t>SIMALES</t>
  </si>
  <si>
    <t xml:space="preserve">17/1/23 SE LLAMA PACIENTE YA QUE SE ENCINETRA INASISTENTE AL CONTROL PRENATAL PERO NO SE LOGRA COMUNICACION CON ELLA  SE PROSIGUE EN LA BUSQUEDA </t>
  </si>
  <si>
    <t xml:space="preserve">PACIENTE A LA CUAL SE LE HA LLAMADO Y LE HAN HECHO BUSQUEDA PERO NO SE LOGRADO UBICAR  </t>
  </si>
  <si>
    <t>CHARIS</t>
  </si>
  <si>
    <t>OLAVE</t>
  </si>
  <si>
    <t>GUAUÑA</t>
  </si>
  <si>
    <t xml:space="preserve">17/1/23  SE LLAMA PACIENTE Y ME CONTESTA EL ESPOSO EL CUAL REFIERE QUE LE ENVIA LA HISTORIA A PALETARA EL DIA JUEVES YA QUE VA AL CONTROL </t>
  </si>
  <si>
    <t>MELENGE</t>
  </si>
  <si>
    <t>QUENAN</t>
  </si>
  <si>
    <t>PACIENTE LA CUAL CAMBIO DE DOMICILIO  PARA LA CIUDAD DE CALI</t>
  </si>
  <si>
    <t>FINCE</t>
  </si>
  <si>
    <t>DIOSELINA</t>
  </si>
  <si>
    <t xml:space="preserve">24/1/23 SE LLAMA PACIENTE LA CUAL ESTA INASISTENTE PERO NO SE LOGRA COMUNICACIÓN  </t>
  </si>
  <si>
    <t>CONTROL PUERPERIO EN CASA ROSADA EL DIA 13/2/23</t>
  </si>
  <si>
    <t xml:space="preserve">CUASTUMAL </t>
  </si>
  <si>
    <t xml:space="preserve">TUTALCHA </t>
  </si>
  <si>
    <t>GINA</t>
  </si>
  <si>
    <t>AVIRAMA</t>
  </si>
  <si>
    <t xml:space="preserve">PACIENTE LA CUAL ESTA PROGRAMA PARA VISITA DOMICILIARAIA EL DIA  LUNES 19/12/22  SE LLAMA LA APCIENTE PARA REALIZARLE LA VISISTA Y REFIERE QUE ELLA SE VA A IR PARA EL MIRADOR QUE NO NOS ESPERA SE LE DICE QUE POR FAVOR SE ESPERE Y NO SALE HACIA LA VEREDA SIN ESPERAR LA VISITA QUE YA TEBIA PROGRAMA ELLE REFERIA QUE  NO PODIA ANDAR EN MOTO MAS SIN EMBARGO SE TRASLADO EN MOTO  SE LE INFORMA ALA JEFE DE LA SECRETARIA SOLANIA CAMPO Y LA JEFE DE PUNTO LUISA BOTERO PARA QUE TENGAN CONOCIMIENTO DEL CASO  PACIENTE LA CUAL SE LE SACA CITA PARA EL DIA 24 DE DICIEMBTE YA QUE LA SOLICITO PERO NUNCA LLEGO AL CONTROL SE LE LLAMO Y NO SE RESIBIO RESPUESTA  NUEVAMENTE SE NOTIFICA  17/1/23 SE LLAMA PACIENTE YA QUE SE ENCINETRA INASISTENTE AL CONTROL PRENATAL PERO NO SE LOGRA COMUNICACION CON ELLA  SE PROSIGUE EN LA BUSQUEDA </t>
  </si>
  <si>
    <t>OSMARA</t>
  </si>
  <si>
    <t xml:space="preserve">9/3/23 PACIENTE LA CUAL SE ENCUNETRA EN POPAYAN YA QUE SE DESPLAZO POR QUE ESTA PROXIMA AL PARTO POR ESA RAZON NO A PASADO AL CONTROL  </t>
  </si>
  <si>
    <t xml:space="preserve">9/3/23 PACIENTE LA CUAL SE LE REALZIA VISITA DOMICILIARIA  Y REFIERE QUE YA PASO AL CONTROL CON EL GINECOLOGO Y LA PROGRAMARON PARA EL DIA 15 EL PARTO   EL MEDICO LE A enviado a tomar metformina de 850 ya que ñlas cifras de azucar estan altas  refiere que se va para popayan y que x eso no va a pasar al control  aca  6/3/23 SE LLAMA GESTANTE LA CUAL ESTA INASISTENETE Y REFIERE QUE NO HA PASADO POR QUE ESTA EN UN CONTROL CON GINECOLOGIA YA QUE LE ENVIARON UN SEGUIMIENTO DE GLUCOSA QUE EL DIA 8/3/23 TIENE LA CITA PARA QUE S ELO LE HAN Y LE DEFINAN SI LE ADLENTAN EL PARTO QUE SINO ELLA ESTARIA PASANDO EN LA SEMANA 17/1/23 SE LLAMA PACIENTE YA QUE SE ENCINETRA INASISTENTE AL CONTROL PRENATAL PERO NO SE LOGRA COMUNICACION CON ELLA  SE PROSIGUE EN LA BUSQUEDA </t>
  </si>
  <si>
    <t>SULEYMA</t>
  </si>
  <si>
    <t xml:space="preserve">29/3/233PACIENTE LA CUAL LA TIENEN HOSPITALIZADA ESPERANDO QUE TENGA EL TIEMPO PARA EL PARTO /2/23PACIENTE LA CULA FUE REMITIDA DE CONSULAT EXTERNA A URGENCIAS X CIFRAS TENCIONALES ALTAS  PERO LA PACIENTE SE EVADE DEL SERVICIO </t>
  </si>
  <si>
    <t>CARMEN</t>
  </si>
  <si>
    <t>CECILIA</t>
  </si>
  <si>
    <t>PILLIMUR</t>
  </si>
  <si>
    <t>TOTE</t>
  </si>
  <si>
    <t>YACE</t>
  </si>
  <si>
    <t>PACIENTE LA CUAL TIENE TRASLADO DE OTRO MUNICIPIO Y EL DIA DE HOY PASA PARA CONTINUAR CON LOS CONTROLES PRENATALES EN NUESTRA INSTITUCION SIENDO SU 4 CONTROL CON 27 2 SEMANAS PACIENTE QUE NO APORTA EN ESTE CONTROL LABORATORIOS EN ESPERA DE RESULTADOS DE TOMA DE LOS DE ACA</t>
  </si>
  <si>
    <t>FANY</t>
  </si>
  <si>
    <t>MERCY</t>
  </si>
  <si>
    <t xml:space="preserve">JALVIN </t>
  </si>
  <si>
    <t xml:space="preserve">SE LLAMA PACIENTE QUE ESTA INASISTENTE PACIENTE LA CUAL SE TRASLADO PARA POPAYAN Y ESTA HACIENDO LOS CONTROLES EN CASA ROSA  </t>
  </si>
  <si>
    <t>KEIDYN</t>
  </si>
  <si>
    <t xml:space="preserve">COLLAZOS </t>
  </si>
  <si>
    <t>21/3/23 SE LLAMA  PACIENTE LA CUAL REFIERE QUE   REALIZO PORTABILIDAD Y YA ESTA PASANDO A CONTROLES EN LA CASA ROSADA SE REVISA EN LA PAGINA DE AIC DONDE REPORTA QUE EFECTIVAMENTE ESTA CON POTABILIDAD</t>
  </si>
  <si>
    <t>CHARFUELAN</t>
  </si>
  <si>
    <t>JADY</t>
  </si>
  <si>
    <t>CUAJI</t>
  </si>
  <si>
    <t xml:space="preserve">PACIENTE LA CUAL ESTA CON TRATAMIENTO HIPERTENCIVO CON ASA </t>
  </si>
  <si>
    <t>GUAÑARITA</t>
  </si>
  <si>
    <t>FLORESMIRA</t>
  </si>
  <si>
    <t>GRANDE</t>
  </si>
  <si>
    <t>ARACELY</t>
  </si>
  <si>
    <t>TATI</t>
  </si>
  <si>
    <t>PACIENTE QUIEN NO ASISTE A VALORACION CON ESPECIALISTA, NUTRICION NI PSICOLOGIA ECOGRAFIA Y TORCH</t>
  </si>
  <si>
    <t>LEIBY LEGARDA</t>
  </si>
  <si>
    <t>YOINO</t>
  </si>
  <si>
    <t>MENZA</t>
  </si>
  <si>
    <t>LICY</t>
  </si>
  <si>
    <t>MAGNOLIA</t>
  </si>
  <si>
    <t>TUNUBALA</t>
  </si>
  <si>
    <t>16-03-2023 REALIZO LLAMADA TELEFONICA A USUARIA CON EL FIN DE QUE ASISTA A CPN. PERO TELEFONOS: 3223109924 -3135688734 SE ENCUENTRAN APAGADOS. 18-03-2023 SE ENVIA RAZON CON SU MADRE PARA QUE ASISTA A CPN REFIERE QUE DON DE SE NCUENTRA SU HIJA NO HAY SEÑAL . 24-03-2023 REALIZO LLAMADA TELEFONICA  A USUARIA AL 3135688734 TIMBRA PERO NO RESPONDE.</t>
  </si>
  <si>
    <t>HUITASCUE</t>
  </si>
  <si>
    <t>MARIA DEL CARMEN ORDONEZ</t>
  </si>
  <si>
    <t>DEMANDA ESPONTANEA</t>
  </si>
  <si>
    <t xml:space="preserve">JENNIFER </t>
  </si>
  <si>
    <t xml:space="preserve">ASTRID </t>
  </si>
  <si>
    <t>QUIRA</t>
  </si>
  <si>
    <t>YACUMAL</t>
  </si>
  <si>
    <t>MARY</t>
  </si>
  <si>
    <t>ZULEIMA</t>
  </si>
  <si>
    <t>YICEL</t>
  </si>
  <si>
    <t>ESE POPAYAN P.A. PURACE</t>
  </si>
  <si>
    <t xml:space="preserve">20-06-2022 GESTANTE LA CUAL SELLAMA AL NUMERO TELEFONICO Y SE ENCUENTRA APAGADO , SE LE INFORMA A LA AUXLIAR D ELA ZONA PARA QUE REALICE  LA RESPECTIVA BUSQUEDA </t>
  </si>
  <si>
    <t>CHAPARRAL</t>
  </si>
  <si>
    <t xml:space="preserve"> 13-10-2022 GESTANTE LA CUAL VUELVE A CONTINUAR SUS CONTROLES , SE REALIZO VISITA DOMICILIARIA 10 -06 2022  LA CUAL REFIERE QUE SE REALIZO IVE Y QUE NO SE ENCONTRABA EN EMBARAZO, NEGANDONOS QUE NO SE ENCUENTRA EN EMBARAZO</t>
  </si>
  <si>
    <t>INGUILAN</t>
  </si>
  <si>
    <t>ROCCY</t>
  </si>
  <si>
    <t>02-01-2023 SE BRINDA EDUCACION SOBRE LOS METODOS DE PLANIFICACION , PERO LA PUERPERA COMENTA QUE NO QUIERE PLANIFICAR POR EL MOMENTO , QUE ELLA DESPUES INICIARA UN METODO .</t>
  </si>
  <si>
    <t xml:space="preserve">07-02-2023 LLAMO A LA PUERPERA AL NUMERO TELFONICO 3133517702 PARA BRINDAR EDUCACION DE LO IMPORTANTE QUE ES ASISTIR A SU CONTROL DE PUERPERIO Y AL CONTROL DEL RN QUE LE CORREPONDE DE 3 A 5 DIAS , ELLA REFIERE QUE  SE ENCUENTRA EN PANIQUITA Y POR SU CULTURA ELLA NO SALE DE SU CASA ASTA QUE NO CUMPLA SU DIETA QUE ES ASTA LOS 30 DIAS YA QUE MANIFIESTA QUE AL TERCER DIA SE REALIZO BAÑOS CON PLANTAS MEDICINALES PARA ELLA SU BB Y LA PARTERA LA SOBO PARA ARRREGLARLE LA MATRIZ, POR ESE MOTIVO ELLA NO ASISTE AL HOSPITAL , SE BRINDA EDUCACION SOBRE LOS SIGNOS DE ALARMA </t>
  </si>
  <si>
    <t xml:space="preserve"> 26-08-2022 SELLAMA A LA SEÑORA AL NUMERO TELEFONICO QUE SE ENCUENTRA EN LA HC Y SE ENCUTRA APAGADO SE INSISTE EN VARIAS OCASIONES  Y NO CONTESTA , SE LE IFORMA A LA AUXILIAR DE LA VEREDA  PARA QUE REALICE LA RESPECTIVA VISITA DOMICILIARIA </t>
  </si>
  <si>
    <t>CHARID</t>
  </si>
  <si>
    <t>LLAMO A LA PUERPERA AL NUMERO TELEFONICO QUE APARECE EN LA HC PARA BRINDAR EDUCACION DE LO IMPORTANTE QUE ES ASISTIR A SU CONTROL DEL PUERPERIO Y AL CONTROL DE RN QUE LE CORRESPONDE DE 3A 5 DIAS,ELLA REFIERE QUE SE ENCUENTR EN LA VEREDA LA UNION Y QUE POR SU CULTURA ELLA NO SALE DE SU CASAASTA QUE CUMPLA SU DIETA QUE ES ASTA LOS 30 DIAS YA QUE MANIFIESTA QUE AL TERCER DIA SE REALIZA BAÑO CON PLANTAS MEDICINALES PARA ELLA Y SU BB Y LA PARTERA LA SOBA PARA ARREGLAR LA MATRIZ POE ESO NO ASISTE AL HOSPITAL SE BRINDA EDUCACION SOBRE LOS SIGNOS DE ALARMA</t>
  </si>
  <si>
    <t>AYDA</t>
  </si>
  <si>
    <t>DILIA</t>
  </si>
  <si>
    <t xml:space="preserve">01-04-2023 llamo a la puerpera la cual refiere que se encuentra en el hospital universitario sanjose refiere que el dia de ayer nacio su bb con unpeso de 4500 por eso se le dejaron en el servicio de hospitalizacion pediatria para vigilancia medica y que a ella le realizaran pomeroy , se brinda educacion de li importanate que es su control de puerperio y rn , refiere entender. se brinda signos de alarma </t>
  </si>
  <si>
    <t>DEISI</t>
  </si>
  <si>
    <t>TERESA</t>
  </si>
  <si>
    <t>MAURA</t>
  </si>
  <si>
    <t>LLAMO A LA PUERPERA AL NUMERO TELEFONICO 3136074921 PARA BRINDAR EDUCACION  DE LO IMPORTANTE QUE ES ASISTIR A SU CONTROL DEL PUERPERIO Y AL CONTROL DEL RN QUE LE CORRESPONDE DE 3 A 5 DIAS ,ELLA REFIERE QUE SE ENCUENETRA EN LA VEREDA NOVIRAO Y QUE POR SU CULTURA ELLA NO SALE DE SU CASA ASTA QUE CUMPLA SU DIETA QUE ES ASTA LOS 30 DIAS  YA QUE MANIFIESTA QUE AL TERCER DIA SE REALIZA BAÑO CON PLANTAS MEDICINALES PARA ELLA Y SU BB Y LA PARTERA LA SOBA PARA ARREGLAR LA MATRIZ POR ESO ELLA NO ASISTE AL HOSPITAL , SE BRINDA EDUCACION SOBRE LOS SIGNOS DE ALARMA</t>
  </si>
  <si>
    <t>LLAMO A LA PUERPERA AL NUMERO TELEFONICO 3116566521 PARA BRINDAR EDUCACION  DE LO IMPORTANTE QUE ES ASISTIR A SU CONTROL DEL PUERPERIO Y AL CONTROL DEL RN QUE LE CORRESPONDE DE 3 A 5 DIAS ,ELLA REFIERE QUE SE ENCUENETRA EN LA VEREDA GUAYAQUIL Y QUE POR SU CULTURA ELLA NO SALE DE SU CASA ASTA QUE CUMPLA SU DIETA QUE ES ASTA LOS 30 DIAS  YA QUE MANIFIESTA QUE AL TERCER DIA SE REALIZA BAÑO CON PLANTAS MEDICINALES PARA ELLA Y SU BB Y LA PARTERA LA SOBA PARA ARREGLAR LA MATRIZ POR ESO ELLA NO ASISTE AL HOSPITAL , SE BRINDA EDUCACION SOBRE LOS SIGNOS DE ALARMA</t>
  </si>
  <si>
    <t>LICENIA</t>
  </si>
  <si>
    <t xml:space="preserve">GESTANTE LA CUAL SE LLAMA PARA BRINDAR EDUCACION DE LO IMPORTANTE QUE ES REALIZAR EL CONTROL DE PUERPERIO Y RN , ELLA REFIERE QUE NO ASISTE POR SU CULTURA ELLA NO SALE DE LA CASA ASTA QUE NO CUMPLA LA DIETA Y SE HA REALIZADO BAÑOS CON PLANTAS MEDICINALES , SE BRINDA EDUCACION SOBRE LACTANCIA MATERNA, METODOS DE PLANIFICACION, REFIERE ENTENDER </t>
  </si>
  <si>
    <t>LLAMO A LA PUERPERA AL NUMERO TELEFONICO QUE APARECE EN LA HC PARA BRINDAR EDUCACION DE LO IMPORTANTE QUE ES ASISTIR A SU CONTROL DEL PUERPERIO Y AL CONTROL DE RN QUE LE CORRESPONDE DE 3A 5 DIAS,ELLA REFIERE QUE SE ENCUENTR EN LA VEREDA PANIQUITA Y QUE POR SU CULTURA ELLA NO SALE DE SU CASAASTA QUE CUMPLA SU DIETA QUE ES ASTA LOS 30 DIAS YA QUE MANIFIESTA QUE AL TERCER DIA SE REALIZA BAÑO CON PLANTAS MEDICINALES PARA ELLA Y SU BB Y LA PARTERA LA SOBA PARA ARREGLAR LA MATRIZ POE ESO NO ASISTE AL HOSPITAL SE BRINDA EDUCACION SOBRE LOS SIGNOS DE ALARMA</t>
  </si>
  <si>
    <t>EINY</t>
  </si>
  <si>
    <t xml:space="preserve">GUETIO </t>
  </si>
  <si>
    <t>ROSA</t>
  </si>
  <si>
    <t xml:space="preserve">VALENCIA </t>
  </si>
  <si>
    <t>CANENCIO</t>
  </si>
  <si>
    <t>JHANNY</t>
  </si>
  <si>
    <t>IVANA</t>
  </si>
  <si>
    <t>FRANCIA</t>
  </si>
  <si>
    <t xml:space="preserve">LLAMO A LA USUARIA AL NUMERO TELEFONICO  Y SE ENCUENTRA APAGADO , LE INFORMA  ALA AUXILIAR D ELAVEREDA ALBA VELASCO PARA QUE REALICE LA REPECTIVA VISIITA DOMIICLIARIA Y BRINDE EDUCACION SOBRE LOS SIGNOS DE ALARMA </t>
  </si>
  <si>
    <t>ZORAIDA</t>
  </si>
  <si>
    <t>VAINAS</t>
  </si>
  <si>
    <t>LEIDI</t>
  </si>
  <si>
    <t>DARLIS</t>
  </si>
  <si>
    <t>MARLENI</t>
  </si>
  <si>
    <t xml:space="preserve">21-03-2023 llamo a la puerpera al numero telefonico que se encuentra rejistrado en la hc y ella me refiere que por su cultura pasa en su casa valorada por la partera en su control de puerperio y los baños que le realizan con plantas medicinales baños para ella y su bb , que se encuentra muy bien , no ha presentado sangrado abundante, no fiebre, y su bb tolera la via oral , se brinda educacion sobre lactancia materna y cuidados al RN , refiere entender los signos de larma </t>
  </si>
  <si>
    <t>DUNIFACIA</t>
  </si>
  <si>
    <t xml:space="preserve">28-02-2023 llamo a la puerpera al numero telefonico que se encuentra rejistrado en la hc y ella me refiere que por su cultura pasa en su casa valorada por la partera en su control de puerperio y los baños que le realizan con plantas medicinales baños para ella y su bb , que se encuentra muy bien , no ha presentado sandrado abundante, no fiebre, y su bb tolera la via oral , se brinda educacion sobre lactancia materna y cuidados al RN , refiere entender los signos de larma </t>
  </si>
  <si>
    <t>DEIVY</t>
  </si>
  <si>
    <t>ALBANY</t>
  </si>
  <si>
    <t>RENGIFO</t>
  </si>
  <si>
    <t>LLAMO A LA PUERPERA AL NUMERO TELEFONICO 3006893277 PARA BRINDAR EDUCACION  DE LO IMPORTANTE QUE ES ASISTIR A SU CONTROL DEL PUERPERIO Y AL CONTROL DEL RN QUE LE CORRESPONDE DE 3 A 5 DIAS ,ELLA REFIERE QUE SE ENCUENETRA EN LA VEREDA CAMPO ALEGRE Y QUE POR SU CULTURA ELLA NO SALE SE RELIZO UNOS BAÑOS CON HIERVAS PARA ELLA Y SU BB , Y LA ESTA VALORANDO LA PARTERA</t>
  </si>
  <si>
    <t>YOLIANI</t>
  </si>
  <si>
    <t>ESPERANZA</t>
  </si>
  <si>
    <t>AQUITE</t>
  </si>
  <si>
    <t>YURI</t>
  </si>
  <si>
    <t xml:space="preserve">INICIO CONTROL PRENATAL EN LA IPS TOTOGUAMPA EN EL MES DE JULIO Y EL DIA DE HOY 23-01-2023 SOLICITO TRASLADO PAR LA ESE POPAYAN HOSPITAL TOTORO </t>
  </si>
  <si>
    <t xml:space="preserve">07-02-2023 SELLAMA A LA PUERPER AL NUMERO TELEFONICO 3206809823 PARA BRINDAR EDUCACION  DE LO IMPORTANTE QUE ES ASISTIR A SU CONTROL DEL PUERPERIO Y AL CONTROL DEL RN QUE LE CORRESPONDE DE 3 A 5 DIAS , ELLA REIERE QUE SE ENCUENTRA EN LA VEREDA ALTO MORENO Y QUE POR SU CULTURA ELLA NO SALE DE SU CASA ASTA QUE NO CUMPLA SU DIETA QUE ES ASTA LOS 30 DIAS YA QUE MANIFIESTA QUE AL TERCER DIA SE REALIZA BAÑO ON PLANTAS MEDICINALES PARA ELLA Y SU BB Y LA PARTERA LA SOBA PARA ARREGLAR LA MATRIZ POR ESO ELLA NO ASISTE AL HOSPITAL .SE BRINDA EDUCACION SOBRE LOS SIGNOS DE ALARMA , REFIERE ENTENDER </t>
  </si>
  <si>
    <t>AIDEE</t>
  </si>
  <si>
    <t>BRILLIT</t>
  </si>
  <si>
    <t>DEISY</t>
  </si>
  <si>
    <t>KEREN</t>
  </si>
  <si>
    <t xml:space="preserve">SANDRA </t>
  </si>
  <si>
    <t>BELLO</t>
  </si>
  <si>
    <t xml:space="preserve">15-02-2023 GESTANTE QUE INCIA SUS CONTROLES PRENATALES TARDIO YA QUE TUVO INCONVENIENTES CON LA PORTABILIDAD, ANTERIORMENTE RECIDIA  EN EL MUNICIPIO DE LA VEGA </t>
  </si>
  <si>
    <t>LUDIVIA</t>
  </si>
  <si>
    <t>LEYDA</t>
  </si>
  <si>
    <t>CAREN</t>
  </si>
  <si>
    <t>QUINTANA</t>
  </si>
  <si>
    <t>FLORENCIA</t>
  </si>
  <si>
    <t>ESE POPAYAN P.A. TOTORO</t>
  </si>
  <si>
    <t>VIVIANA VILLEGAS</t>
  </si>
  <si>
    <t>GASCA</t>
  </si>
  <si>
    <t>AMU</t>
  </si>
  <si>
    <t>APONZA</t>
  </si>
  <si>
    <t>MARISOL</t>
  </si>
  <si>
    <t>PUERPERIO PTE NO ASISTIO A CITA PROGRAMADA PARA LA ATENCION DE LOS 5 DIAS EL 02/02/2023</t>
  </si>
  <si>
    <t>ABONIA</t>
  </si>
  <si>
    <t>VALERIA</t>
  </si>
  <si>
    <t>2023 BUSQUEDA ENERO</t>
  </si>
  <si>
    <t>MARZO BUSQUEDA 2023</t>
  </si>
  <si>
    <t>MENDOZA</t>
  </si>
  <si>
    <t>DEOROPEZA</t>
  </si>
  <si>
    <t>EMILY</t>
  </si>
  <si>
    <t>CARDONA</t>
  </si>
  <si>
    <t>ALZATE</t>
  </si>
  <si>
    <t xml:space="preserve">PUERPERIO PTE NO PASA A CONSULTA POR QUE GUARDA LA DIETA 40 DIAS </t>
  </si>
  <si>
    <t>FLORANIA</t>
  </si>
  <si>
    <t>TAQUINAS</t>
  </si>
  <si>
    <t>PASSU</t>
  </si>
  <si>
    <t>PUERPERIO-PTE SE QUEDO EN CALI</t>
  </si>
  <si>
    <t>NICHOL</t>
  </si>
  <si>
    <t>RIERA</t>
  </si>
  <si>
    <t>LAGUNA</t>
  </si>
  <si>
    <t>MAOLIS</t>
  </si>
  <si>
    <t>VARELA</t>
  </si>
  <si>
    <t>BARONA</t>
  </si>
  <si>
    <t>SE LLAMA PTE CONTESTA CUÑADA REFIERE QUE YA NACIO EL BEBE EL 27/01/2023 PERO LA SEÑAL ES MUY INESTABLE Y NO SENTIENDE NADA</t>
  </si>
  <si>
    <t>BAZURDO</t>
  </si>
  <si>
    <t>HILDA</t>
  </si>
  <si>
    <t>NO DESEA METODOS HORMONALES POR TRADICION CULTUTRAL DESUS COMUNIDAD , UTILIZA OTRO METODOS COMO PLANTAS MEDICINALES</t>
  </si>
  <si>
    <t>YONDA</t>
  </si>
  <si>
    <t>PITO</t>
  </si>
  <si>
    <t>SE LLAMA PTE INASISTENTE A LOS CONTROLES CONTESTA CUÑADA REFIERE QUE ELLA ESTA DONDE EL COMPAÑERO EN ARAUCA Y N O TIENEN TELEFONO SE HACE REPORTE A EAPB</t>
  </si>
  <si>
    <t>CHICAME</t>
  </si>
  <si>
    <t>PTE GESTANTE SIN APLICACION DE DPT QUIEN EN CONSULTA LE MANIFESTO A LA DRA QUE LE DABAN MIEDO LAS VACUNAS SE REALIZAN 5 LLAMADAS Y NO CONTESTA</t>
  </si>
  <si>
    <t>MONTERO</t>
  </si>
  <si>
    <t>MEIBI</t>
  </si>
  <si>
    <t>ESTRADA</t>
  </si>
  <si>
    <t>LASSO</t>
  </si>
  <si>
    <t>ANGELY</t>
  </si>
  <si>
    <t>GINNA</t>
  </si>
  <si>
    <t>ESPAÑA</t>
  </si>
  <si>
    <t>DUQUE</t>
  </si>
  <si>
    <t>EVELIN</t>
  </si>
  <si>
    <t>NO SE DA CITA POR QUE GUARDA LA DIETA</t>
  </si>
  <si>
    <t>TOCONAS</t>
  </si>
  <si>
    <t>GEMBUEL</t>
  </si>
  <si>
    <t>NO SABIA QUE ESTABA EN EMBARAZO</t>
  </si>
  <si>
    <t>SE LLAMA PTE GESTANTE QUE NO REPORTA TOMA DE LA BORATORIO DONDE MANIFIESTA QUE CUANDO FUE AUTORIZAR SE LOS AUTORIZARON PARA EL LABORATORIO DE LA AIC Y QUE YA SE LOS TOMO EL VIERNES AYA QUE ESTA ESPERANDO EL RESULTADO</t>
  </si>
  <si>
    <t>GESTANTE QUE NO SE HA TOMADO LOS EXAMENES DE CPN SE LLAMA SE CONPROMETE A TOMARCELOS EL SABADO POR QUE LE QUEDA MAS FACIL</t>
  </si>
  <si>
    <t>OSSA</t>
  </si>
  <si>
    <t>GONZALIAS</t>
  </si>
  <si>
    <t>CLARISSA</t>
  </si>
  <si>
    <t>LARRAHONDO</t>
  </si>
  <si>
    <t xml:space="preserve">INASISTENTE SE REPROGRAMA CITA </t>
  </si>
  <si>
    <t>KARAN</t>
  </si>
  <si>
    <t>MARZO BUSQUEDA 2023/FUR DESCONOCIDA</t>
  </si>
  <si>
    <t xml:space="preserve">GESTANTE QUE NO SE HA TOMADO LOS EXAMENES DE CPN SE LLAMA REFIERE QUE EL DIA DE MAÑANA SE LOS IRA A TOMAR SE DA EDUCACION </t>
  </si>
  <si>
    <t xml:space="preserve">SE ESTABLE COMUNICACION CON PTE REFIERE QUE MESTA PLANIFICANDO ACI MENSUAL PARTICULAR QUE NO HA VENIDO A CONSULTA Y TAMPOCO QUIERE VENIR SE HABAL DEL PROGRAMA DE PRECONCEPCIONAL MANIFIESTA QUE YA LO CONOCE QUE ANTES DE QUEDAR EN EMBARAZO LOS REALIZA SE DA EDUCACION </t>
  </si>
  <si>
    <t>PORTILLA</t>
  </si>
  <si>
    <t>SIERRA</t>
  </si>
  <si>
    <t>CARABALI</t>
  </si>
  <si>
    <t>ASLY</t>
  </si>
  <si>
    <t>ESE QUILISALUD SANTANDER</t>
  </si>
  <si>
    <t xml:space="preserve">LABORATORIOS: PACIENTE REFIERE QUE POR LA LEJANIA DE SU VIVIENDA NO SE HA PODIDO ACERCAR A TOMARSE LOS LABORATORIOS. VACUNAS: PACIENTE REFIERE QUE SE APLICO LAS VACUNAS EN EL HUILA. </t>
  </si>
  <si>
    <t xml:space="preserve">AUX LUIS JAVIER </t>
  </si>
  <si>
    <t>TISOY</t>
  </si>
  <si>
    <t xml:space="preserve">HOYOS </t>
  </si>
  <si>
    <t xml:space="preserve">LABORATORIOS: PACIENTE REFIERE QUE POR LA LEJANIA DE SU VIVIENDA NO SE HA PODIDO ACERCAR A TOMARSE LOS LABORATORIOS  CAMBIO DE RESIDENCIA: PACIENTE INFORMA QUE TENIA ECOGRAFIA PARA EL 02/02/2023 Y QUE POR LA DIFICULTAD PARA VIAJAR DECIDE QUEDARSE EN LA CIUDAD DE POPAYAN A ESPERAR SU PARTO ALLA. POR TAL MOTIVO NO SEGUIRA ASISTIENDO A LOS DEMAS CONTROLES EN EL PÚNTO   </t>
  </si>
  <si>
    <t>AUX NICOL</t>
  </si>
  <si>
    <t>PUNTO DE ATENCION BOLIVAR</t>
  </si>
  <si>
    <t>AUX MIREYA ALVARADO</t>
  </si>
  <si>
    <t>SAMBONI</t>
  </si>
  <si>
    <t xml:space="preserve">CAMBIO DE RESIDENCIA: AUX DE ZONA REFIERE QUE LA GESTANTE VIAJO A LA CIUDAD DE POPYAN A TOMARSE UNA ECOGRAFIA Y POR LA DIFICULTAS PARA VIAJAR DECIDIO QUEDARSE ALLA A ESPERAR EL NACIMIENTO DE SU BEBE YA QUE TIENE PROGRAMADA LA FECHA PARA SU PARTO PARA EL DIA 01/03/2023. </t>
  </si>
  <si>
    <t>AUX YINA ALEJANDRA CAJAS</t>
  </si>
  <si>
    <t xml:space="preserve">CAMBIO DE RESIDENCIA: PACIENTE REFIERE QUE SE TRASLADO A LA CIUDAD DE POPAYAN Y QUE VA A ESPERAR  A PASAR SU PARTO ALLA.                                       CONTROL DE PUERPERIO: SE LLAMA A PACIENTE EL DIA 21/03/2023 INFORMA QUE ELLA ASISTIO AL HOSPITAL SUSANA LOPEZ DE VALENCIA. PORQUE AUN SE ENCONTRABA EN LA CIUDAD DE POPAYAN Y QUE SE VA A QUEDAR POR UN TIEMPO ALLA.    METODO DE PLANIFICACION : PACIENTE REFIERE QUE EN EL HOSPITAL SUSANA LOPEZ DE VALENCIA LE OFRECIERON LOS METODOS DE PLANIFICACION PERO QUE ELLA NO DESEA PLANIFICAR AUN, SE LE EXPLICA LA IMPORTANCIA DE INCIAR CON UN METODO DE PLANIFICACION LO MAS RAPIDO POSIBLE PARA EVITAR UN NUEVO EMBARAZO. </t>
  </si>
  <si>
    <t>AUX LUIS JAVIER</t>
  </si>
  <si>
    <t>RUANO</t>
  </si>
  <si>
    <t xml:space="preserve">CAMBIO DE RESIDENCIA: AUX DE ZONA REFIERE EL DIA 08/02/2023 QUE LA PACIENTE SE TRASLADO A LA CIUDAD DE POPAYAN Y QUE SE QUEDARA ALLA HASTA TENER SU BEBE. </t>
  </si>
  <si>
    <t>AUX DEISY SAMBONI</t>
  </si>
  <si>
    <t xml:space="preserve">MACIAS </t>
  </si>
  <si>
    <t>GUACA</t>
  </si>
  <si>
    <t>LABORATORIOS: PACIENTE REFIERE QUE POR LA LEJANIA DE SU VIVIENDA NO SE HA PODIDO ACERCAR A TOMARSE LOS LABORATORIOS</t>
  </si>
  <si>
    <t>ALVARADO</t>
  </si>
  <si>
    <t xml:space="preserve">AUX CLARA LOPEZ </t>
  </si>
  <si>
    <t>CHIMBORAZO</t>
  </si>
  <si>
    <t>JUVELI</t>
  </si>
  <si>
    <t>HERLINDA</t>
  </si>
  <si>
    <t xml:space="preserve">CONTROL DE PUERPERIO Y RECIEN NACIDO: SE LLAMA A LA PACIENTE EL DIA 20/02/2023 REFIERE QUE SE ENCUENTRA AUN EN POPAYAN PORQUE A  SU BEBE LO DEJARON HOSPITALIZADO POR LA INFECCION DE VIAS URINARIAS QUE ELLA PRESENTO Y QUE ADEMAS SE ENCUENTRA EN EL PROGRAMA MAMA CANGURO. POR ESE MOTIVO NO HA REALIZADO LOS CONTROLES. </t>
  </si>
  <si>
    <t>CATUCHE</t>
  </si>
  <si>
    <t>LENDIR</t>
  </si>
  <si>
    <t>CONSUELO</t>
  </si>
  <si>
    <t>AUX NANCY NOGUERA</t>
  </si>
  <si>
    <t>AUX JACKELINE ACOSTA</t>
  </si>
  <si>
    <t>MARLADY</t>
  </si>
  <si>
    <t>CELMIRA</t>
  </si>
  <si>
    <t xml:space="preserve">ODONTOLOGIA: GESTANTE NO TIENE LOS SERVICIOS PARA EL PUNTO DE ATENCION BOLIVAR, LOS TIENE PARA LA CLINICA NUESTRA SELORA DE LOS REMEDIOS. </t>
  </si>
  <si>
    <t>YANA</t>
  </si>
  <si>
    <t xml:space="preserve">ODONTOLOGIA: PACIENTE NO TIENE LOS SERVICIOS PARA EL PUNTO DE ATENCION BOLIVAR, LOS TIENE PARA LA CLINICA NUESTRA SEÑORA DE LOS REMEDIOS. </t>
  </si>
  <si>
    <t>ARGENIS</t>
  </si>
  <si>
    <t>AUX MILY YULIETH</t>
  </si>
  <si>
    <t>VIVIAN</t>
  </si>
  <si>
    <t>SACANAMBOY</t>
  </si>
  <si>
    <t>CAJIAO</t>
  </si>
  <si>
    <t>AUX MAIRA GAVIRIA</t>
  </si>
  <si>
    <t>BUITRON</t>
  </si>
  <si>
    <t>JACKELINE</t>
  </si>
  <si>
    <t>MAYELINE</t>
  </si>
  <si>
    <t xml:space="preserve">NGRESO TARDIO: GESTANTE ASISTE A SU CONTROL #2 AL PUNTO DE ATENCION BOLIVAR EL DIA29/03/2023. MANIFESTANDO QUE REALIZO SU PRIMER CONTROL EN EL CORREGIMIENTO DE SAN JUAN PERO CON EL CABILDO INDIGENA. Y QUE DECIDIO CAMBIAR LA PORTABILIDAD PARA EL PUNTO DE ATENCION BOLIVAR PARA SEGUIR CON SUS CONTROLES ACA. SE REGISTRA CON LA FECHA EN QUE INGRESO ALLA QUE FUE EL DIA13/01/2023 Y TAMBIEN SE REGISTRAN LOS RESULTADOS DE LOS LABORATORIOS QUE ELLA TRAE DE SU PRIMER TRIMESTRE, Y SE LE ENVIAN LOS CORRESPONDIENTES AL 2 TRIMESTRE. </t>
  </si>
  <si>
    <t xml:space="preserve">SAMBONI  </t>
  </si>
  <si>
    <t>ESE SUR OCCIDENTE BOLIVAR</t>
  </si>
  <si>
    <t>PARTO EN POPAYAN DIA 07/01/2023,USUARIA NO ASISTE A CONTROL DE POSPARTO,RN</t>
  </si>
  <si>
    <t xml:space="preserve">LILIANA BUESAQUILLO </t>
  </si>
  <si>
    <t>YUBELI</t>
  </si>
  <si>
    <t xml:space="preserve">GESTANTE EN TRABAJO DE PARTO </t>
  </si>
  <si>
    <t>DIEGO ANDRES MARTINEZ</t>
  </si>
  <si>
    <t>BERMEO</t>
  </si>
  <si>
    <t>DORELY</t>
  </si>
  <si>
    <t>PARTO EN POPAYAN,USUARIA NO CONTESTA TELEFONO NO SE PUEDE ACTUALIZAR DATOS DE PARTO</t>
  </si>
  <si>
    <t>ESTA EN POPAYAN</t>
  </si>
  <si>
    <t>ANGELA MARIA NARVAEZ</t>
  </si>
  <si>
    <t>JEIRA</t>
  </si>
  <si>
    <t>PACIENTE NO ACEPTA TOMA DE CITOLOGIA.USUARIA DESDE ENERO SE ENCUENTRA EN POPAYAN PARTO EL DIA 11/03/2023 CON RN HOSPITALIZADO CON IDX ICTERICIA NEONATAL</t>
  </si>
  <si>
    <t>DILA</t>
  </si>
  <si>
    <t>PARTO DOMICILIARIO</t>
  </si>
  <si>
    <t>EDELNERY QUINAYAS</t>
  </si>
  <si>
    <t>BAQUIAZA</t>
  </si>
  <si>
    <t>PACIENTE TIENE CITA PARA ECOGRAFIA EL DIA 21/03/2023</t>
  </si>
  <si>
    <t>PARTOEL 09/03/2023 SUSANA LOPEZ DE VALENCIA</t>
  </si>
  <si>
    <t>WILSON MORALES</t>
  </si>
  <si>
    <t>LESNY</t>
  </si>
  <si>
    <t>AMALFI</t>
  </si>
  <si>
    <t>PACIENTE SE ENCUENTRA EN POPAYAN DEL FEBRERO 2023</t>
  </si>
  <si>
    <t>ARNOL GOMEZ</t>
  </si>
  <si>
    <t xml:space="preserve">OMEN </t>
  </si>
  <si>
    <t>ELISBETH</t>
  </si>
  <si>
    <t>INGTID CAROLINA CERRANO</t>
  </si>
  <si>
    <t>REMITIDA A SEGUNDO NIVEL USUARIA NO CONTESTA TELEFONO PARA ACTUALIZAR DATOS.</t>
  </si>
  <si>
    <t>BRENDA GIRALDO</t>
  </si>
  <si>
    <t>ROSELBINA</t>
  </si>
  <si>
    <t>PARTO EL DIA 12/01/2023.FECHA DE FUM NO ES CONFIABLE RN NACE DE 37.5 SEMANAS POR ECO</t>
  </si>
  <si>
    <t>OMEN</t>
  </si>
  <si>
    <t>IDALI</t>
  </si>
  <si>
    <t>13/03/2023 pendiente resultados de curva</t>
  </si>
  <si>
    <t>PENDIENTE ECOGRAFIAS Y VALORACION CON GINECOLOFIA NUTRICION,PSICOLOGIA,ODONTOLOGIA</t>
  </si>
  <si>
    <t>KEILA SUAREZ</t>
  </si>
  <si>
    <t>CHIMUNJA</t>
  </si>
  <si>
    <t>DIEGO MARTINEZ</t>
  </si>
  <si>
    <t>MARIAM</t>
  </si>
  <si>
    <t>SIFILIS GESTACIONAL YA CON MANEJO FARMACOLOGICO.PENDIENTE RESULTADO DE LABORATORIOS</t>
  </si>
  <si>
    <t>pendiente resultados de laboratorio tomados el dia 25/03/2023</t>
  </si>
  <si>
    <t>LINA MARIA GUEERERO</t>
  </si>
  <si>
    <t>PENDIENTE EXAMENES DE INGRESO AL PROGRAMA</t>
  </si>
  <si>
    <t>ESE SUR ORIENTE ALMAGUER</t>
  </si>
  <si>
    <t>SE LLAMA A  LA GESTANTE 02/03/2023, PARA SABER EL MOTIVO DE QUE NO REGRESO AL CONTROL PACIENTE REFIERE SE ENCUENTRA EN CONTROL CON GINECOLOGIA POR PRESENTAR EN EL CORAZON DEL BEBE QUISTES.SE RECOMIENDA QUE DEBE ASISTIR AL CONTROL DE PRIMER NIVEL PACIENTE REFIERE QUE ASISTIRA EL SABADO 05/03/2023. PACIENTE REFIERE ENTENDER 
CONTROL 22/11/2022
INICIO CONTROL 27/09/2022</t>
  </si>
  <si>
    <t>ENF. ELIZABETH ORDOÑEZ</t>
  </si>
  <si>
    <t xml:space="preserve">PALECHOR </t>
  </si>
  <si>
    <t>AUSECHA</t>
  </si>
  <si>
    <t>NEXI</t>
  </si>
  <si>
    <t>CONTROL 01/03/2023
CONTROL 01/02/2023
CONTROL 01/01/2023
INICIO DE CONTROL 30/12/2022</t>
  </si>
  <si>
    <t>ENF. CONSTANZA RIVERA</t>
  </si>
  <si>
    <t>INICIO DE CONTROL 13/03/2023</t>
  </si>
  <si>
    <t>LENY</t>
  </si>
  <si>
    <t>INICIO DE CONTROL 30/03/2023</t>
  </si>
  <si>
    <t>YIBEILY</t>
  </si>
  <si>
    <t>INICIO DE CONTROL 27/03/2023</t>
  </si>
  <si>
    <t>MARLENY</t>
  </si>
  <si>
    <t>SE REALIZA LLAMADA TELEFONICA A AUSUARIA PARA LA TOMA DE LABOTARORIOS Y REFIER QUE ASISTIRA  EL DIA 05/04/2023                                                                                                                                                                                                                                                  
INICIO CONTROL 09/03/2023</t>
  </si>
  <si>
    <t xml:space="preserve">CAMPO </t>
  </si>
  <si>
    <t>CONTRO 10/03/2023
CONTROL 10/02/2023
CONTROL 11/01/2023
SE REALIZA LLAMADA TELEFONICA A USUARIA  AL NUMERO 3155458955  DONDE ES INPOSIBLE LA COMINICACION
CONTROL  06/12/2022
CONTROL 04/11/2022
NICIO 27/09/2022</t>
  </si>
  <si>
    <t xml:space="preserve">ELLEN </t>
  </si>
  <si>
    <t>CONTROL 10/03/2023
CONTROL 10/02/2023
CONTROL 11/01/2023
SE REALIZA LLAMADA TELEFONICA A USUARIA DONDE NO ES POSIBLE  LA COMUNICACIÓN  TELEFONO SIN SEÑAL 3126183842
INICIO DE CONTROL 09/12/2022</t>
  </si>
  <si>
    <t>MARIANA</t>
  </si>
  <si>
    <t>CONTROL 10/03/2023
CONTROL 10/02/2023
CONTROL 13/01/2023
CONTROL 06/12/2022
CONTROL 17/11/2022
CONTROL 14/10/2022
INICIO CPN 19/08/2022</t>
  </si>
  <si>
    <t>CONTROL 17/03/2023
CONTROL 11/02/2023
CONTROL 11/01/2023
CONTROL 09/12/2022
CONTROL 08/11/2022
INICIO CONTROL 08/10/2022</t>
  </si>
  <si>
    <t xml:space="preserve">MAJIN </t>
  </si>
  <si>
    <t>MELIDA</t>
  </si>
  <si>
    <t>CONTROL 23/03/2023
CONTROL 15/02/2023
CONTROL 15/01/2023
CONTROL 15/12/2022
INICIO DE CONTROL 19/11/2022</t>
  </si>
  <si>
    <t xml:space="preserve">GALINDEZ </t>
  </si>
  <si>
    <t xml:space="preserve">NORY </t>
  </si>
  <si>
    <t>ELVIRA</t>
  </si>
  <si>
    <t>CONTROL 30/03/2023
CONTROL 15/03/2023
CONTROL 16/02/2022
CONTROL 16/01/2023
CONTROL 12/12/2022
CONTROL 14/11/2022
CONTROL 14/10/2022
INICIO 14/09/2022</t>
  </si>
  <si>
    <t>CONTROL 18/03/2023
CONTROL 18/02/2023
INICIO DE CONTROL 18/01/2023</t>
  </si>
  <si>
    <t xml:space="preserve">SANTIAGO </t>
  </si>
  <si>
    <t xml:space="preserve">CASTILLO </t>
  </si>
  <si>
    <t xml:space="preserve">SOLANYI </t>
  </si>
  <si>
    <t>CONTROL 21/03/2023
CONTROL 20/02/2023
CONTROL 21/01/2023
CONTROL  21/12/2022
CONTROL 21/11/2022
INICIO CONTROL 21/10/2022</t>
  </si>
  <si>
    <t>DOMITILA</t>
  </si>
  <si>
    <t>CONTROL 28/03/2023
CONTROL 27/02/2023
CONTROL 22/12/2022
INICIO CONTROL 08/11/2022</t>
  </si>
  <si>
    <t xml:space="preserve">CHICANGANA </t>
  </si>
  <si>
    <t>YORELI</t>
  </si>
  <si>
    <t>CONTROL 22/03/2023
CONTROL 24/02/2023
INICIO DE CONTROL  24/01/2023</t>
  </si>
  <si>
    <t>UNI</t>
  </si>
  <si>
    <t>ERICA</t>
  </si>
  <si>
    <t>CONTROL 24/03/2023
CONTROL 25/02/2023
CONTROL 26/01/2023
CONTROL 30/12/2022
CONTROL 26/11/2022
CONTROL 26/10/2022
INICIO 26/09/2022</t>
  </si>
  <si>
    <t>CONTROL 27/03/2023
CONTROL 27/02/2023
INGRESA GESTANTE AL PROGRAMA 16/01/23,FUM 15/08/22,FPP:22/05/23</t>
  </si>
  <si>
    <t xml:space="preserve">AUX NERCY PALECHOR NARVAEZ </t>
  </si>
  <si>
    <t>CONTROL 13/03/2023
COTROL 11/02/2023
CONTROL 11/01/2023
INICIO DE CONTROL 07/12/2022</t>
  </si>
  <si>
    <t>COMNTROL 17/03/2023
INGRESA GESTANTE AL RPOGRAMA EL DIA 31/01/23 FUM:16/11/22 ,FPP:23/08/23</t>
  </si>
  <si>
    <t>INICIO DE CONTROL 31/03/2023</t>
  </si>
  <si>
    <t xml:space="preserve">MABEL </t>
  </si>
  <si>
    <t>INICIO CONTROL 07/03/2023</t>
  </si>
  <si>
    <t>ARCE</t>
  </si>
  <si>
    <t>CONTROL 10/03/2023
USUARIA SE REALIZA LLAMADA EN REPETIDAS OCACIONES Y NO COSNTESTA 06/03/2023
INICIO DE CONTROL  05/02/2023</t>
  </si>
  <si>
    <t>CONTROL 28/03/2023
INICIO DE CONTROL 28/02/2023</t>
  </si>
  <si>
    <t>CONTROL 06/03/2023
INICIO DEL CONTROL 03/02/2023</t>
  </si>
  <si>
    <t>JULIAN</t>
  </si>
  <si>
    <t>ESE SUR ORIENTE LA VEGA</t>
  </si>
  <si>
    <t>GESTANTE QUE REALIZA TRANSLADOS DE SERVICIOS DE SALUD A POPAYAN EN LO CUAL NO ASISTE A CONTROL AL C.S.VALENCIA</t>
  </si>
  <si>
    <t>ANDREA JOAQUI</t>
  </si>
  <si>
    <t>PENDIENTE LOS LABORATORIOS SE LLAMA A PACIENTE Y REFIERE ASISTIR EL SABADO 25/06/2022</t>
  </si>
  <si>
    <t>HOSPITAL SAN SEBASTIAN</t>
  </si>
  <si>
    <t xml:space="preserve">MARISEL </t>
  </si>
  <si>
    <t>SE ENCUENTRA EN LA CIUDAD DE POPAYAN</t>
  </si>
  <si>
    <t>GUATIN</t>
  </si>
  <si>
    <t>INSCRIPCION</t>
  </si>
  <si>
    <t>CENTRO DE SALUD VALENCIA</t>
  </si>
  <si>
    <t>BRIYID</t>
  </si>
  <si>
    <t>PACIENTE FEMENINA DE 31 AÑOS EN ESTADO DE GESTACION QUIEN ASISTE AL SERVICIO DE URGENCIAS QUIEN REFIERE PERDIDA DE LIQUIDO Y DOLOR BAJITO EL DIA 19/03/2023 QIEN LA MEDICO DE TURNO REFIERE COMENTARLA AL SEGUNDO NIVEL POR RUPTURA PREMATURA DE MEMBRANAS</t>
  </si>
  <si>
    <t>DIOLIMA</t>
  </si>
  <si>
    <t>GUZMAN</t>
  </si>
  <si>
    <t>LEOVIGILDA</t>
  </si>
  <si>
    <t>CENTRO DE SALUD ROSAL</t>
  </si>
  <si>
    <t>LINDELIA</t>
  </si>
  <si>
    <t>IJAJI</t>
  </si>
  <si>
    <t xml:space="preserve"> ANACONA</t>
  </si>
  <si>
    <t>DILANEY</t>
  </si>
  <si>
    <t>GUAMANGA</t>
  </si>
  <si>
    <t>INGRESO</t>
  </si>
  <si>
    <t>DEICY ÑAÑEZ</t>
  </si>
  <si>
    <t>CONSULTA EXTERNA</t>
  </si>
  <si>
    <t>YUBERICA</t>
  </si>
  <si>
    <t>ELVA</t>
  </si>
  <si>
    <t>22/03/2023 SE REALIZA LLAMADA TELEFONICA A LA GESTANTE DERLY EN LA CUAL CONTESTA Y SE BRINDA EDUCACION PARA QUE ASISTA AL CONTROL CORRESPONDIENTE AL MES DE MARZO Y REFIERE QUE SE ENCUENTRA EN LA CIUDAD DE POPAYAN DELICADA DE SALUD POR LA RAZON  NO PUEDE ASISTIR AL CONTROL.</t>
  </si>
  <si>
    <t>YENNI</t>
  </si>
  <si>
    <t>CONTROL</t>
  </si>
  <si>
    <t>LEONOR</t>
  </si>
  <si>
    <t>MARYLU</t>
  </si>
  <si>
    <t>CHANCHI</t>
  </si>
  <si>
    <t xml:space="preserve">INSCRIPCION, SE ENVIA PARACLINICOS Y REMIIOSNES A ESPECIALIDADES DE CONTROL </t>
  </si>
  <si>
    <t>LORNY</t>
  </si>
  <si>
    <t>ZEMANTE</t>
  </si>
  <si>
    <t>ESE SUR ORIENTE SAN SEBASTIAN</t>
  </si>
  <si>
    <t>TIENE AIC, NO TIENE PUNTO DE ATENCION EN LA ESE</t>
  </si>
  <si>
    <t>ROSA SALAZAR</t>
  </si>
  <si>
    <t>ESE TIERRADENTRO INZA</t>
  </si>
  <si>
    <t>QUINTO</t>
  </si>
  <si>
    <t>CUNACUE</t>
  </si>
  <si>
    <t>PARTO DOMICILIARIO 10/11/2022</t>
  </si>
  <si>
    <t>FRANCY VILLAQUIRAN</t>
  </si>
  <si>
    <t>PUCHE</t>
  </si>
  <si>
    <t>FLORA</t>
  </si>
  <si>
    <t>PARTO 02/01/2023</t>
  </si>
  <si>
    <t>SANDY SANCHEZ</t>
  </si>
  <si>
    <t xml:space="preserve">CUETOCUE </t>
  </si>
  <si>
    <t>MUERTE INTRAUTERINA</t>
  </si>
  <si>
    <t>JOEL CALAMBAS</t>
  </si>
  <si>
    <t>SONIA QUISCUE</t>
  </si>
  <si>
    <t>CHA</t>
  </si>
  <si>
    <t xml:space="preserve">AYDE </t>
  </si>
  <si>
    <t>CALDERAS</t>
  </si>
  <si>
    <t xml:space="preserve">ESE TIERRADENTRO PAEZ </t>
  </si>
  <si>
    <t xml:space="preserve">PARDO </t>
  </si>
  <si>
    <t xml:space="preserve">PIÑACUE </t>
  </si>
  <si>
    <t xml:space="preserve">LEYDY </t>
  </si>
  <si>
    <t xml:space="preserve">MAYERLINE VANEGAS </t>
  </si>
  <si>
    <t>FRANYERLI</t>
  </si>
  <si>
    <t>MARIA LIBIA YACUECHIME</t>
  </si>
  <si>
    <t xml:space="preserve">CUETOCHAMBO </t>
  </si>
  <si>
    <t>YONDAPIZ</t>
  </si>
  <si>
    <t>SANICETO</t>
  </si>
  <si>
    <t>ALEIDA</t>
  </si>
  <si>
    <t>TUMBO</t>
  </si>
  <si>
    <t>ABEL JORGE</t>
  </si>
  <si>
    <t>CUETUMBO</t>
  </si>
  <si>
    <t>USUARIA QUE VIENE DE SAN VICENTE DE RICAURTE Y QUE PASA EN LA ESE T. A SU 4 CPN.</t>
  </si>
  <si>
    <t>NIVIA QUINTO</t>
  </si>
  <si>
    <t>GUAGAS</t>
  </si>
  <si>
    <t>PAME</t>
  </si>
  <si>
    <t>ANA RUBIELA JORGE</t>
  </si>
  <si>
    <t>IQUIRA</t>
  </si>
  <si>
    <t>YACUE</t>
  </si>
  <si>
    <t>DORA LUZ PUCHICUE</t>
  </si>
  <si>
    <t>GESTANTE QUE INGRESA EL DIA 11/01/2023 Y QUE LUEGO CAMBIA PUNTO DE ATRENCION PARA LA IPS NASA CXHACXHA 03/02/2023.</t>
  </si>
  <si>
    <t>GESTANTE CON ATENCION EN LA PLATA HUILA. ESE SAN SEBASTIAN (05/11/2022)</t>
  </si>
  <si>
    <t>FIOLE</t>
  </si>
  <si>
    <t>MERA</t>
  </si>
  <si>
    <t>CUCHIMBA</t>
  </si>
  <si>
    <t>MARIA LUDIVIA TRIANA</t>
  </si>
  <si>
    <t>CUCHA</t>
  </si>
  <si>
    <t>ROXANA IPIA</t>
  </si>
  <si>
    <t>JORGE</t>
  </si>
  <si>
    <t>BELALCAZAR</t>
  </si>
  <si>
    <t xml:space="preserve">DINAMIZADOR  REFIERE  QUE LA GESTANTE LE REFIERE QUE ELLA VIVE EN PIEDAMO HACE 5 AÑOS Y POR TAL RAZON YA PIDIO LA PORTABILIDAD PARA HAYA PERO VA A INICIAR CONTROLES ACA EN LA IPS YA QUE TODAVIA NO SE VE REFLEJADA LA PORTABILIDAD.                                                    PENDIENTE, VALORACION POR GINEDOLOGO, POR NUTRICION , LAS VACUNAS </t>
  </si>
  <si>
    <t>YOHANA PIAMBA</t>
  </si>
  <si>
    <t>PENDIENTE, VALORACION POR GINEDOLOGO, POR NUTRICION , LAS VACUNAS                                                              GINECOLOGO  OEDENA CONTROL    DE PERFIL BIOFISICO EN DOS SEMANAS CONTROL POR GINECOLOGIA                                                   GESTANTE CON INFECCION EN LAS IVU  SE ORDENA AMPICILINA DE 500 MG CADA 8 HORA POR VIA ORAL POR 7 DIAS DE LE ORDENA EL TOXO MENSUA             talla 52cm</t>
  </si>
  <si>
    <t>VIVANA OSSA</t>
  </si>
  <si>
    <t>CHINDICUE</t>
  </si>
  <si>
    <t>ORFELINA</t>
  </si>
  <si>
    <t>DINAMIZADOR REFIERE QUE LA GESTANTE PRESENTO SANGRADO EL DIA 22/01/2023  DONDE FUE REMITIDA AL SERVICIO DE URGENCIA DE HAY FUE REMITIDA  ALA PLATA HUILA EL DIA 23/1/2023 LE REALIZAN EL DEGRADO           PENDIENTE, VALORACION POR GINEDOLOGO, POR NUTRICION , LAS VACUNAS                                                             GESTANTE CON INFECCION EN LAS IVU  SE ORDENA AMPICILINA DE 500 MG CADA 8 HORA POR VIA ORAL POR 7 DIAS DE LE ORDENA EL TOXO MENSUA                                               GINECOLOGO UTERO AUMENTADO DE TAMAÑO CON SACO GESTACIONAL BIEN IMPLANTADO EN FONDO DEL UTERO  26MM NO SE VISUALIZA EMBRION SEGUIERE ECOGRAFIA TRASVAGINAL</t>
  </si>
  <si>
    <t>YANINE GUEGIA</t>
  </si>
  <si>
    <t xml:space="preserve">PENDIENTE, VALORACION POR GINEDOLOGO, POR NUTRICION , LAS VACUNAS </t>
  </si>
  <si>
    <t>DANIELA ALFARO</t>
  </si>
  <si>
    <t>SANZA</t>
  </si>
  <si>
    <t xml:space="preserve">NANCY  </t>
  </si>
  <si>
    <t>PENDIENTE, VALORACION POR GINEDOLOGO, POR NUTRICION , LAS VACUNAS                                                                        DINAMIZADOR REFIERE QUE LA GESTANTE YA NO QUIERE ASISTIR ALOS CONTROLES PRENATALES  YA QUE ES DE ZONA DISPERZA  Y QUIERE QUE PARTO SEA DOLMICILIARIO             TALLA 50</t>
  </si>
  <si>
    <t>ISLENY VOLVERAS</t>
  </si>
  <si>
    <t xml:space="preserve">PANCHO </t>
  </si>
  <si>
    <t>LEMECHE</t>
  </si>
  <si>
    <t>PENDIENTE, VALORACION POR GINEDOLOGO, POR NUTRICION , LAS VACUNAS                                                       GESTANTE QUE REALIZA LA PORTABILIDAD PARA EL HUILA YA HACE 4 MESES</t>
  </si>
  <si>
    <t>YOHANA GUAINAS FAJARDO</t>
  </si>
  <si>
    <t>PENDIENTE, VALORACION POR GINEDOLOGO, POR NUTRICION , LAS VACUNAS                                                                                    GESTANTE  QUE SE ENVCUENTRA AFILIADA A LA ESE TIERRADENTRO DESDE EL MES DE ENERO</t>
  </si>
  <si>
    <t>LUZ MELIDA</t>
  </si>
  <si>
    <t>VIVANA</t>
  </si>
  <si>
    <t xml:space="preserve">PENDIENTE, VALORACION POR GINEDOLOGO, POR NUTRICION , LAS VACUNAS                                                                    DINAMIZADOR REFIERE QUE LA CITO AL CONTROL PRENATAL PARA EL DIA 31/1/2023 PERO LA GESTANTE NO ASISTIO SE LE REALIZARON VARIAS LLAMADAS TELEFONICAS PERO FUE IMPOSIBLE COMUNICARSE CON ELLA </t>
  </si>
  <si>
    <t>PENCUE</t>
  </si>
  <si>
    <t>PENDIENTE, VALORACION POR GINEDOLOGO, POR NUTRICION , LAS VACUNAS                                                       DINAMIZADORA REFIERE QUE CITO A LA GESTANTE PARA  4/1/2023 QUE ACUDIERA AL CONTROL EN INZA YA QUE ELLA NO TENIA CUPO EN EL TERRITORIO PERO LA GESTANTE MANIFIESTA QUE NO LO PUEDE HACER YA QUE NO TIENE RECUERSOS</t>
  </si>
  <si>
    <t>AQUINO</t>
  </si>
  <si>
    <t>DERLIS</t>
  </si>
  <si>
    <t xml:space="preserve"> GESTANTE QUE REFIERE QUE ESTUVO EN URGENCIAS EL DIA 12/1/2023  DONDE FUE REMITIDA AL HOSPITAL SAN JOSE  POR PRESENTAR CIFRAS ELEVADAD DONDE ESTUVO HOSPITALIZADA EN OBSERVACION.                                                            FUE  VALORADA POR MEDICINA INTERNA EN EL HOSPITAL DE LA PLATA EL DIA  4/1/2023 POR PRESENTAR  TENCIONES EN VALORES DE LA NORMALIDAD  AUN SIN TRATAMIENTO.                     FUE VALORADA POR GINECOLOGIA QUIEN ORDENA TRATAMIENTO CON METRONIDAZOL DE 500 1 OVULO VAGINAL EN LAS NOCHES POR 7 DIAS                                                PENDIENTE, VALORACION POR GINEDOLOGO, POR NUTRICION , LAS VACUNAS </t>
  </si>
  <si>
    <t>CUELLO</t>
  </si>
  <si>
    <t xml:space="preserve">CALAMBAS </t>
  </si>
  <si>
    <t xml:space="preserve">PENDIENTE  ODONTOLOGIA, VALORACION POR GINEDOLOGO, POR NUTRICION , LAS VACUNAS </t>
  </si>
  <si>
    <t>CLAREN</t>
  </si>
  <si>
    <t>PENDIENTE, VALORACION POR GINEDOLOGO, POR NUTRICION , LAS VACUNAS                 TALLA 50cm</t>
  </si>
  <si>
    <t>ELCIRA FERNANDEZ</t>
  </si>
  <si>
    <t>HUETOCUE</t>
  </si>
  <si>
    <t>VERONIA</t>
  </si>
  <si>
    <t>PENDIENTE   ODONTOLOGIA, VALORACION POR NUTRICION , ECOGRAFIA, LAS VACUNAS       GINECOLOGO ORDENA ECOGRAFIA DE TALLE ANATOMICO, CURVA DE TOLERANCIA</t>
  </si>
  <si>
    <t>CAROLINA GUEGIA</t>
  </si>
  <si>
    <t>PIÑACUE</t>
  </si>
  <si>
    <t xml:space="preserve">PENDIENTE, VALORACION POR GINEDOLOGO, POR NUTRICION , LAS VACUNAS                                                             GESTANTE CON INFECCION EN LAS IVU  SE ORDENA AMPICILINA DE 500 MG CADA 8 HORA POR VIA ORAL POR 7 DIAS DE LE ORDENA EL TOXO MENSUAL                                             EN LA ECOGRAFIA GINECOLOGA  ENCUENTRA DILATACION VENTRICULA LATERAL DE 13ML SUGUERE ECIGRAFIA DETALLA ANATOMICA, VALORACION POR PERINATOLOGIA         TALLA 46                                                           </t>
  </si>
  <si>
    <t xml:space="preserve">YOHANA GUAINAS FAJARDO                              </t>
  </si>
  <si>
    <t>GUAZA</t>
  </si>
  <si>
    <t>DILZA</t>
  </si>
  <si>
    <t>YASMIN</t>
  </si>
  <si>
    <t>TROCHES</t>
  </si>
  <si>
    <t>MILCA</t>
  </si>
  <si>
    <t>MARY LUZ HIO</t>
  </si>
  <si>
    <t>PESAY</t>
  </si>
  <si>
    <t>MONICA THALIA</t>
  </si>
  <si>
    <t xml:space="preserve">PENDIENTE, VALORACION POR NUTRICION , LAS VACUNAS   GINECOLO ORDENA EXAMEN DE FRESCO VAGINAL MONITOREO FETAL Y CONTROLA EN 1 MES </t>
  </si>
  <si>
    <t xml:space="preserve">TALLA 48cm                                                                                                                                                                                                                                                                                                                                                                                                                                                                                                                                                                                                                                                                                                                                                                                                                                                                                                                </t>
  </si>
  <si>
    <t>FLOR SANCHO</t>
  </si>
  <si>
    <t>JEROMITO</t>
  </si>
  <si>
    <t>PENDIENTE, VALORACION POR GINEDOLOGO, POR NUTRICION , LAS VACUNAS                                                                 GINECOLOGO ORDENA CONTROL ECOGRAFICO Y VALORACION EN TRE SEMANAS PARA VALORAR PESO FETAL</t>
  </si>
  <si>
    <t>MARIA HIO</t>
  </si>
  <si>
    <t>HIO</t>
  </si>
  <si>
    <t>PENDIENTE, VALORACION POR GINEDOLOGO, POR NUTRICION , LAS VACUNAS                                                             GESTANTE CON INFECCION EN LAS IVU  SE ORDENA AMPICILINA DE 500 MG CADA 8 HORA POR VIA ORAL POR 7 DIAS DE LE ORDENA EL TOXO MENSUAL</t>
  </si>
  <si>
    <t>OINO</t>
  </si>
  <si>
    <t>PENDIENTE, VALORACION POR GINEDOLOGO, POR NUTRICION , LAS VACUNAS                                                              CUENTA CON 10,5 SEMANAS  QUIEN SE ENCUENTRA EN DELICADO ESTADO DE SALUD EN EL VIENTRE  EL DIA 4/11/2022 SE LE REALIZA LA CITOLOGIA  DESDE ESE MOMENTO LLEGO ENFERMA A SU VIVIENDA,  EN DONDE EL DINAMIZADOR LA REMITE AL SERVICIO DE URGENCIAS,                  EL DIA 9/12/2022 SE LE REALIZA LA VISITA  A GESTANTE YA QUE MANIFIESTA QUE EL DIA 8/12/2022 LE DIERON LA SALIDA DEL HOSPITAL CON DIAGNOSTICO CON IVU  CON MEDICAMENTO METRONISAZOL 500MG TOMAR UNA TABLETA EN LA MAÑANA Y LA OTRA EN LA TARDE , ACIDO ASCORBICO500MG UNA DIARIA, Y AMPICILINA UNA DIARIA   14/12/2022 DINAMIZADOR REALIZA VISITA A GESTANTE QUIEN LE REFIERE QUE ESTA PRESENTANDO SANGRADO LA CUAL FUE REMIRIDA AL SERVICIO DE URGENCIAS  PERO LA GESTANTE SE NIEGA YA QUE LE INFORMA QUE ELLA ESTA CON MEDICINA TRADICIONAL Y EL MAYOR LE DIJO QUE TODO ESTA BIEN SOLO QUE NO DEBIA TOMARSE TODO EL MEDICAMENTO PORQUE LE PODIA HACER DAÑO AL BEBE     18/12/2023 DINAMIZADOR MANIFIESTA QUE REALIZA LA VISITA A GESTANTE DONDE PRESENTO SANGRADO VAGINAL CONTABA CON 12 SEMANAS DE GESTACION DONDE ELLA LA REMITE PARA LA URGENCIAS DONDE EN EL HOSPITAL LA TRASLADAN A LA PLATA EN DONDE LE DIAGNOSTICAN ABORTO ESPONTANEO INCOMPLETO SIN COMPLICACIONES  DONDE LE REALIZAN EL DEGRADO  DINAMIZADOR QUEDA PENDIENTE APENAS LLEGUE AL TERRITORIO YA QUE TIENE QUE PASAR POR GINECOLOGIA EN 8 DIAS.</t>
  </si>
  <si>
    <t>BLANCA  QUIGUANAS</t>
  </si>
  <si>
    <t>CUSCUE</t>
  </si>
  <si>
    <t>ORFAN  ANDELA JORGE</t>
  </si>
  <si>
    <t xml:space="preserve">GINECOLOGA ORDENA ECOGRAFIA EN TRES MESES PARA VALORAR PESO FETAL                                                                                    PENDIENTE  ODONTOLOGIA, VALORACION POR GINEDOLOGO, POR NUTRICION , ECOGRAFIA, LAS VACUNAS </t>
  </si>
  <si>
    <t>MULCUE</t>
  </si>
  <si>
    <t>CAROL</t>
  </si>
  <si>
    <t xml:space="preserve"> GINECOLOGO  DICE QUE NO SE EVIDENCIA  CAMARA GASTRICA  AL MOMENTO DE LA ECOGRAFIA                                                         FUE ORDENADO TRATAMIENTO DE METRONIDAZOL OVULOS POR 7 DIAS  EN LA NOCHE                                                                    PENDIENTE  ODONTOLOGIA, VALORACION POR GINEDOLOGO, POR NUTRICION , LAS VACUNAS </t>
  </si>
  <si>
    <t>PENDIENTE  ODONTOLOGIA, VALORACION POR GINEDOLOGO, POR NUTRICION , LAS VACUNAS  talla47</t>
  </si>
  <si>
    <t>PENDIENTE   ODONTOLOGIA, VALORACION POR GINEDOLOGO, POR NUTRICION , ECOGRAFIA, LAS VACUNAS DINAMIZADOR REFIERE QUE CITO A LA GESTANTE PARA  PARA QUE ASISTIERA AL CONROL EN EL MES DE OCTUBRE PERO NO CUMPLIO</t>
  </si>
  <si>
    <t>MUSE</t>
  </si>
  <si>
    <t>NELSY</t>
  </si>
  <si>
    <t>VIRGINIA</t>
  </si>
  <si>
    <t>MARCELA ARANDA</t>
  </si>
  <si>
    <t>BALCERO</t>
  </si>
  <si>
    <t>ZAPALLO</t>
  </si>
  <si>
    <t>PENDIENTE  ODONTOLOGIA, VALORACION POR GINEDOLOGO, POR NUTRICION , LAS VACUNAS    TALLA 53 cm</t>
  </si>
  <si>
    <t>NELIA</t>
  </si>
  <si>
    <t>PENDIENTE  ODONTOLOGIA, VALORACION POR GINEDOLOGO, POR NUTRICION , LAS VACUNAS                               GESTANTE QUE NO A MINGRESADO A SUS CONTROLES PRENATALES A PESAR DEL QUE EL DINAMIZADOER LA CITA PARA EL DIA 13/10/12022                                                                      DINAMIZADOR REFIERE QUE NO SE LE REALIZA EL SEGUIMIENTO  YA QUE ELLA SE ENCUNTERA VIVIENDO EN OTRO TERRITORIO Y APENAS REGRESA EL MES DE FEBRERO   TALLO 49cm</t>
  </si>
  <si>
    <t xml:space="preserve">GINECOLOGO ORDENA  URUCULTIVO ECOGRAFIA DE TALLA ANATOMICA ORDENA  CURVA, CITA CUANDO TENGA LOS LABORATORIAS                                                                                           PENDIENTE   VALORACION , POR NUTRICION , LAS VACUNAS </t>
  </si>
  <si>
    <t>SANCHO</t>
  </si>
  <si>
    <t>ULTENGO</t>
  </si>
  <si>
    <t>NAIRI</t>
  </si>
  <si>
    <t>PENDIENTE  ODONTOLOGIA, VALORACION POR GINEDOLOGO, POR NUTRICION , LAS VACUNAS  TALLA 53 CM</t>
  </si>
  <si>
    <t xml:space="preserve">MELBA </t>
  </si>
  <si>
    <t>PENDIENTE  ODONTOLOGIA, VALORACION POR GINEDOLOGO, POR NUTRICION , LAS VACUNAS    talla 48 cm</t>
  </si>
  <si>
    <t>OMAIRA PAME</t>
  </si>
  <si>
    <t>LUCINDA</t>
  </si>
  <si>
    <t>PENDIENTE VALORACION POR GINEDOLOGO, POR NUTRICION , ECOGRAFIA, LAS VACUNAS TALLA: 47 CM</t>
  </si>
  <si>
    <t>GUEVARA</t>
  </si>
  <si>
    <t>PENDIENTE  ODONTOLOGIA, VALORACION  POR NUTRICION , LAS VACUNAS                                                                                   GINECOLOGO ORDENA METRONIDAZOL OVULOS POR 7 DIAS INTRAVAGINAL Y 1 FROTIS VAGINAL</t>
  </si>
  <si>
    <t>LOURDES ANDELA</t>
  </si>
  <si>
    <t>PANCHO</t>
  </si>
  <si>
    <t>KENI</t>
  </si>
  <si>
    <t>PENDIENTE  ODONTOLOGIA, VALORACION POR GINEDOLOGO, POR NUTRICION , LAS VACUNAS                           21/1/2023 dinamizador refiere que la gestante fue al control mensual el dia 21/1/2023 donde ella pasa al control con el medico guido y es hay donde el medico le encuentre la presion alterial 150/80 y edema en los pies donde el la remite al servicio de urgencias donde la gestante manifiesta que ella no va aingresasr la servicio de uegencias ya que el año pasado la hicieron ir hasta popayan y todos los examenes le salieron bien en donde le manifestaron que el edema en el cuerpo era por el peso  se le brinda la educacion y todas las complicaciones que ella puede tener si no asiste a urgencias ya que ella a lo ultimo comprende  donde la dinamizadora la deja en el servicio de urgencias                                                                30/1/2023 Dinamizador refiere que reliza visita a puerpera quien apenas infresa al territorio  quien refiere se encontraba hospitalizada por preclancia cevera la cual sale con medicamentos cefalexina casula 1 tabl via oral cada 6 horas, acetaminofen de 500 1 tableta via oral, nifenipino de 39gm tomar una tableta via oral cada 8 horas , segun lo que observa la dinamizadora la puerpera no se encuentra tomando los medicamentos, se le brinda educacion y se motiva a al importancia de tomarselos , puerpera refiere que despues del parto presento hemorragia pos parto  y preclancia cevera  dinamizador refiere que  en la visita de los 10 dia la madre se encuentra estable y se le brinda educacion</t>
  </si>
  <si>
    <t>PENDIENTE  ODONTOLOGIA, VALORACION POR GINEDOLOGO,  ECOGRAFIA, LAS VACUNAS                         NITRICIONISTA REFIERE  AUMENTO EXESIVO DE PESO EN EL EMBARAZO ORDENA DIETA ADECUADA CITA A CONTROL POSTERIOR                                                                                               GESTANTE INASISTENTE AL CONTROL 6/10/2022 YA QUE SE ENCONTRABA EN POPAYAN EN DILIGENCIAS PERSONALES</t>
  </si>
  <si>
    <t>SULMAN</t>
  </si>
  <si>
    <t>PENDIENTE VACUNA, ECOGRAII, PEN GINECO, NUTRICION          GINECOLOGO ORDENA ECOGRAFIA EN 1 MES PARA VALORAR POSICION FETAL            TALLA 50 cm</t>
  </si>
  <si>
    <t>GUETOCUE</t>
  </si>
  <si>
    <t>REINELIA</t>
  </si>
  <si>
    <t xml:space="preserve">PENDIENTE VALORACION POR GINEDOLOGO, POR NUTRICION , ECOGRAFIA, LAS VACUNAS                                                  GESTANTE QUE NO PASO A SU CONTROL PRENATAL ESTE MES YA QUE OARA ESE DIA TENIA UNAS CITAS EN LA PLATA </t>
  </si>
  <si>
    <t>JEIDY  FERMANDEZ</t>
  </si>
  <si>
    <t>PENDIENTE VALORACION POR GINEDOLOGO, POR NUTRICION ,                                                                                 GINECOLOGO ORDENA METROMIDAZOL OVULOS POR 7 DIAS EN LAS NOCHES  HEMOGRAM, VIH, TOXO Y CONTROL EN 1 MES                                                                                                       DINAMIZADOR DE LA ZONA REFIERE QUE LA GESTANTE NO PASO A SU CONTROL PRENATAL EL DIA 6/2/2023 EL VARIAS OCACIONES QUE LA VISITO YA QUE ELLA SE ENCONTRABA EN LA  LA PLATA HUILA</t>
  </si>
  <si>
    <t>ULE</t>
  </si>
  <si>
    <t>LUNA</t>
  </si>
  <si>
    <t xml:space="preserve">4/2/2023 DINAMIZADOR REFIERE QUE  LE REALIZO LA VISITA DOMICILIARIA A GESTANTE DONDE SU MADRES LE REFIERE QUE ELLA NO SE ENCUENTRA EN LA CASA EL DIA ANTERIOR PRESENRO MUCHO DOLOR BAJITO EL CUAL FUE REMITIDA AL SERVICIO DE URGENCIA  DONDE LA HOSPITALIZARON Y LA TRASLADARON A LA CLINICA HISTANCIA  SE LLAMA AL FAMILIAR CON QUIEN ESTA ACOMPAÑADA PERO ELLA MANIFIESTA QUE YA SE ENCUENTRA ESTABLE  Y NO SE SABE CUANDO LE DAN LA SALIDA                                                                             17/2/2023DINAMIZADOR REFIERE QUE MEDIANTE LLAMADA TELEFONICA SE COMUNICA CON EL FAMILIAR DONDE LE INFORMA QUE Y  DIO A LUZ EN HORAS DE LA M AÑANA Y POR TAL RAZON NO ASISTIO AL CONTROL PRENATAL EL DIA 20/2/2023                                                                  VALORACION  ECOGRAFIA, GINEC,NUTRI, PEND VACUCUNAS, ODONTOLOGIA,                                                                                                                                                                                                                                                                                               GESTANTE QUE TUVO ABORTO EN FEBRERO PERO NUENVAMENTE ES GESTANTE                                                         </t>
  </si>
  <si>
    <t xml:space="preserve">GINECOLOGO ORDENA  TOXO TRAER RESULTADOS DE PARACLINICOS, CURBVA DE TOLERANCIA Y CONTROL EN 1 MES                                                                                                         PENDIENTE   ODONTOLOGIA, VALORACION POR GINEDOLOGO, POR NUTRICION , ECOGRAFIA, LAS VACUNAS </t>
  </si>
  <si>
    <t xml:space="preserve">PENDIENTE VALORACION POR GINEDOLOGO, POR NUTRICION , ECOGRAFIA, LAS VACUNAS                                              DINAMIZADOR REFIERE QUE LA GESTANTE SE FUE A VIVIR A MEXICO  POR TAL RAZON YA ESTA EN TRAMITES LA PORTABILIDAD                             </t>
  </si>
  <si>
    <t>PENDIENTE VALORACION POR GINEDOLOGO, POR NUTRICION , ECOGRAFIA, LAS VACUNAS                                                       DINAMIZADOR REFIERE QUE POR VIA TELEFONICA  HABLA CON LA GESTANTE Y ELLA LE REFIERE QUE SE ENCUENTRA BIEN  HASTA EL MOMENTO  Y LE COMENTA QUE ESTE MES NO ASISTIRA A L CONROL PRENATAL  YA QUE NO HAY VIA PORQUE ELLA VIVE ES EN EL HUILA POR LA OLA INVERNA Y NO TIENE LOS RECURSOS PARA TRASLADARSE HASTA ACA   TALLA 49</t>
  </si>
  <si>
    <t>ALFARO</t>
  </si>
  <si>
    <t xml:space="preserve"> 13/12/2022DINAMIZADOR DE LA ZONA REFIERE QUE LA GESTANTE FIRMA EL DISENTIMIENTO YA QUE ELLA SE TRASLADA PARA  FLOREENCIA CAQUETA  YA QUE ELLA MANIFIESTA QUE ASUME LOS RIESGOS QUE PUEDA PASAR EN EL OTRO DEPARTAMENTO                                                                                       PENDIENTE  ODONTOLOGIA, VALORACION POR GINEDOLOGO, POR NUTRICION , ECOGRAFIA, LAS VACUNAS </t>
  </si>
  <si>
    <t>MARIA EUGENIA PASTUSO</t>
  </si>
  <si>
    <t xml:space="preserve">MARISOL  </t>
  </si>
  <si>
    <t xml:space="preserve">PENDIENTE VALORACION POR GINEDOLOGO, POR NUTRICION , ECOGRAFIA, LAS VACUNAS </t>
  </si>
  <si>
    <t xml:space="preserve">GINECOLOGA ORDENA METRONIDAZOL OVULOS  INTRAVAGINAL POR 7 DIAS PENDIENTE    VALORACION POR GINEDOLOGO, POR NUTRICION , ECOGRAFIA, LAS VACUNAS  talla 52cm </t>
  </si>
  <si>
    <t xml:space="preserve">PENDIENTE   ODONTOLOGIA, VALORACION POR GINEDOLOGO, POR NUTRICION , ECOGRAFIA, LAS VACUNAS </t>
  </si>
  <si>
    <t xml:space="preserve">PENDIENTE   ODONTOLOGIA, VALORACION POR  POR NUTRICION , ECOGRAFIA, LAS VACUNAS                                        GINECOLOGO ORDENA METRONIDAZOL OVULOS INTRAVAGINAL PARA MANEJO DE VAGINOSIS  Y FROTIS VAGINAL 7 DIAS DESPUES DE TERMINAR EL TRATAMIENTO   FUE VALORADA POR NUTRICION  PEND POR IMC POR DEBAJO DE LO NORMAL PARA LAS SEMANAS GESTACIONALES AUMENTO PEQUEÑO EN EL EMBARAZO  PLAN DE EDUCACION Y DIETA HIPERPROTEICA Y ASISTIR A CONTROL EN 2 MESES.                                                                                                                          DINAMIZADOR REFIERE QUE LA GESTANTE EN VARIAS OCACIONES FUE VISITADA PERO NO SE ENCONTRABA EN SU VIVIENDA UN FAMILIAR REFIERE QUE ELLA ESTA EN EL CABUYO PARA CITARLA AL CONTROL DEL MES DE OCTUBRE  PERO SU TIA MANIFIESTA QUE ELLA NO PUEDO ASISTIR AL CONTROL PRENATAL EL DIA 8/10/2022 YA QUE SU OTRA HIJA SE ENCONTRABA ENFERMA </t>
  </si>
  <si>
    <t>YORLY</t>
  </si>
  <si>
    <t>PENDIENTE   ODONTOLOGIA, VALORACION, POR NUTRICION , ECOGRAFIA, LAS VACUNAS  ORDENA ECOGRAFIA DE TALLA ANATOMICA VOLVER CON RESULTADOS EN 1 MES              TALLA 51 cm</t>
  </si>
  <si>
    <t>PENDIENTE   ODONTOLOGIA, VALORACION POR   ECOGRAFIA I, LAS VACUNAS TDP          GINECOLOGO POR ESTAR EN SOBRE PESO ORDENA PLAN DE MANEJO               DINAMIZADOR REFIERE QUE LA GESTANTE NO SE ENCUNTRA EN EL TERRITORIO POR TAL RAZON NO SE LE REALIZA EL SEGUIMIENTO YA QUE SE FUE PARA LA VIRGINO RESGUARDO DE YAQUIVA</t>
  </si>
  <si>
    <t>LEYDI</t>
  </si>
  <si>
    <t>PENDIENTE   ODONTOLOGIA, VALORACION POR GINEDOLOGO, POR NUTRICION , ECOGRAFIA, LAS VACUNAS .GESTANTE QUE INGRESA AL SERVICIO DE URGENCIAS POR INFECCION URINARIA CON ALTO RIESGO DE ABORTO EL DIA DOMINGO 21/8/2022   TALLA 48 cm</t>
  </si>
  <si>
    <t xml:space="preserve">PENDIENTE   ODONTOLOGIA, VALORACION POR GINEDOLOGO, POR NUTRICION , ECOGRAFIA, LAS VACUNAS DINAMIZADOR DELA ZONA REFIERE QUE QUE EN VARIAS OCACIONES VISITO A LA GESTANTE PERO ELLA NO  SE ENCONTRABA EN EL TERRITORIO MANIFIESTA U NFAMILIAR DE IGUAL MANERA SE LE INFORMA LA FECHA DEL CONTROL PARA QUE LE INFORMARAN PERO TAMPOCO ASISTIO </t>
  </si>
  <si>
    <t>CHIMENS</t>
  </si>
  <si>
    <t>SHIRLY</t>
  </si>
  <si>
    <t>PENDIENTE  , VALORACION  POR NUTRICION , ECOGRAFIA, LAS VACUNAS                                GINECOLOGO ANALISIS PRIMIGESTANTES VAGINOSIS BACTERIANA IVU QUIEN ORDENA TRATAMIENTO  NITROFURANTOINA 100 MG CADA 8 HORAS X 10 DIAS, AZITROMICINA 500  2 POR 3 DIAS, METRONIDAZOL OVULOS 1 POR CADA NOCHE DURANTE 10 DIAS,, GINECOLOGO ORDENA FROTIS VAGINAL Y URUCULTIVO VALORACION APEANAS TENGA LOS RESULTADOS</t>
  </si>
  <si>
    <t xml:space="preserve">GESTANTE QUE SE TRASLADO A LA CIUDAD DE CALI Y YA PIDIO LA PORTABILIDAD PARA HAYA SE VA A QUEDAR POR VARIOS MESES. </t>
  </si>
  <si>
    <t>OSORIO</t>
  </si>
  <si>
    <t>IDAGARRA</t>
  </si>
  <si>
    <t xml:space="preserve">PENDIENTE   VALORACION POR GINEDOLOGO, POR NUTRICION , ECOGRAFIA, LAS VACUNAS </t>
  </si>
  <si>
    <t>LIDIA</t>
  </si>
  <si>
    <t>14/8/2022 DINAMIZADOR REFIERE QUE LA GESTANTE LE INFORMA POR MENSAJE DE TEXTO QUE SE ENCUNTRA EN EL SERVICIO DE URGENCIAS DE LA ESE TIERRADENTRO POR PRESENTAR DOLOR BAJITO Y SANGRADO VAGINAL, EL DIA 15/8/2022 FUE REMITIDA PARA LA PLATA YA QUE PRESENTA UNA UNFECCION URINARIA  YA QUE PRESENTA AMENAZA DE ABORTO   EL DIA 16/8/2022GESTANTE REFIERE QUE SE LE REALIZO EL LEGRADO YA QUE PRESENTABA ABORTO RETENIDO.</t>
  </si>
  <si>
    <t>PENDIENTE   ODONTOLOGIA, VALORACION, POR NUTRICION , ECOGRAFIA, LAS VACUNAS  GINECOLOGO ORDENA URUCULTIVO CONTROL EN 1 MES</t>
  </si>
  <si>
    <t>ABEJON</t>
  </si>
  <si>
    <t>LAURELINA</t>
  </si>
  <si>
    <t>PENDIENTE   ODONTOLOGIA, VALORACION POR GINEDOLOGO, POR NUTRICION , ECOGRAFIA, LAS VACUNAS       GINECOLO REALIZA SEGUIMIENTO POR ALTO RIESGO OBSTETRICO CRECIMIENTO FETAL ADECUADO PORDENA CONTROL CLINICO ECOGRAFIA EN 7SEMANAS ORDENA ECOGRAFIA OBSTETRICA TRANSABDOMINAL  TALLA 50 CM</t>
  </si>
  <si>
    <t xml:space="preserve"> VALORACION  ECOGRAFIA, GINEC,NUTRI,ODONTOLOGIA, PEND VACU TD, PSOCO                                                                 16/10/2022 GESTANTE REFIERE DISMINUCION DE LOS MOVIMIENTOS FETALES DE UNA SEMANA DE EVOLUCION EN LA TOMA DE SIGNOS VITALES EN LA ATENCION SE ENCUENTRA UNA TENCION ALTERIAL DE 180/100   EN LA ATENCION NO SE ENCONTRO LA FRECUENCIA  CARDIACA FETAL TANTO SE REMITE AL SERVICIO DE URGENCIAS DEL HOSPITAL DE INZA                                                                                                    UTERO AUMENTADO DE TAMAÑO CON SACO GESTACIONAL BIEN IMPANTADO EN FONDO UTERINO SE  SUGUIERE ECOGRAFIA GENETICA A LAS 14 SEMANAS</t>
  </si>
  <si>
    <t>PALMITO</t>
  </si>
  <si>
    <t>ELIA</t>
  </si>
  <si>
    <t>PENDIENTE   ODONTOLOGIA, VALORACION POR GINEDOLOGO, POR NUTRICION , ECOGRAFIA, LAS VACUNAS                 INICIA PROFILAXIS CON ASA 1 TABLETA DIARIA SE CITA A CONTROL CON RESULTADOS  TALLA 49 CM</t>
  </si>
  <si>
    <t xml:space="preserve"> VALORACION  ECOGRAFIA, GINEC,NUTRI,ODONTOLOGIA, PEND VACU   GESTANTE QUE NO ASISTIO A CONTROL EÑL DIA 7/10/2022 DINAMIDOR LA CITA PARA EL DIA 19/10/2022 PERO NO HUBO MEDICO EN LA JORNDA</t>
  </si>
  <si>
    <t>PENDIENTE , VALORACION POR GINEDOLOGO, POR NUTRICION , ECOGRAFIA, LAS VACUNAS   tala 49cm</t>
  </si>
  <si>
    <t>NUSCUE</t>
  </si>
  <si>
    <t xml:space="preserve"> VALORACION  ECOGRAFIA, PEND VACU   TALLA 51</t>
  </si>
  <si>
    <t>FINSCUE</t>
  </si>
  <si>
    <t xml:space="preserve"> VALORACION  ECOGRAFIA, GINEC,NUTRI, PEND VACU            GESTASTE   GESTANTE QUE NO ASISTIO CONTROL PRENATAL YA QUE CAMBIARON LA FECHA Y NO SE INFORMAR   TALLA 55</t>
  </si>
  <si>
    <t xml:space="preserve"> VALORACION  ECOGRAFIA, GINEC,NUTRI, PEND VACU  TALLA 51 CM</t>
  </si>
  <si>
    <t xml:space="preserve"> VALORACION  ECOGRAFIA,NUTRI,PEND VACU                             ORDENA TTA  CON METRONIDAZOL OVULOS GENERALES POR  7 DIAS            GINECOLOGO ORDENA CURVA DE TOLERANCIA                      TALLA 52cm</t>
  </si>
  <si>
    <t>PENDIENTE   ODONTOLOGIA, VALORACION POR GINEDOLOGO, POR NUTRICION , ECOGRAFIA, LAS VACUNAS                         GINECOLOGO ORDENA ECOGRAFIA DE TDETALLE ANATOMICO                                                                                           FUE VALORADA POR MEDICINA INTERNA EL DIA  5/9/2022 QUIEN ORENA  HOLTER DE 24 HORAS, PRUEVA DE ESFUERZO CARDIOVASCULAR HEMOGRAMA CON SINTOMAS DE ARRITMA CARDIACA NO ESPECIFICADA SE CITA A UN NUEVO CONTROL CON RESULTADOS                                         *FACTORES DEL REISGO E LA CONSULTA CON GINECOLOGIA EL DIA 29/9/2022 HEMORRAGIA POSPARTO PALPITACION DE ESTUDIO ORDENA ASA DE 100 MG 1 TABLE DARIA CONSULTA EN 1 MES  CON ECOGRAFIA DETALLE ANATOMICO Y SEGUIMIENTO POR MEDICINA INTERNA</t>
  </si>
  <si>
    <t>PENDIENTE  VALORACION  POR NUTRICION , LAS VACUNAS                   GINECOLOGO ORDENA METRONIDAZOL 1 OVULO INTRAVAGINAL POR LA NOCHE POR 7 DIAS  TINIDAZOL DE 500MG 1 TABLETA CADA 12 HORAS POR 4 DIAS  CITA CONTROL CON ESPECIUALIDAD EN 2 SEMANAS                 TALLA 51 cm</t>
  </si>
  <si>
    <t>YINED</t>
  </si>
  <si>
    <t>PENDIENTE  ODONTOLOGIA, VALORACION POR GINEDOLOGO, POR NUTRICION , LAS VACUNAS  talla 45cm</t>
  </si>
  <si>
    <t>PENDIENTE  ODONTOLOGIA, VALORACION POR GINEDOLOGO, POR NUTRICION , LAS VACUNAS                                              DINAMIZADOR REFIERE QUE LA GFESTANTE NO SE ENCUNTRA YA EN EL TERRITORIO YA REALIZOMPORTABILIDAD PARA SERVIVIO DE SALUD PARA SUR OCCIDENTE BOGOTA</t>
  </si>
  <si>
    <t>CASSO</t>
  </si>
  <si>
    <t>MARCY</t>
  </si>
  <si>
    <t xml:space="preserve">  GINECOLOGO ORDENA LA CUEBA DE TOLERANCIA  PORDENA ECOGRAFIA DETALLA ANATOMICA                                                   PENDIENTE  ODONTOLOGIA, VALORACIO  POR NUTRICION , LAS VACUNA   GESTANTE QUE REFIERE AL DINAMIZADOR  QUE AUN NO QUIERE PASAR ALOS CONTROLES PRENATALES YA QUE ES MUY RAPIDO PERO QUE SE CITO PARE EL DIA 13/10/2022 PERO NO ASISTIO</t>
  </si>
  <si>
    <t>RUNEIDY</t>
  </si>
  <si>
    <t>GINECOLOGO ORDENA URUCULTIVO Y ECOGRAFIA DE TALLA ANATOMICA  CONTROL CON RESULATADOS EN 1 MES                                PENDIENTE, VALORACION , POR NUTRICION , LAS VACUNAS                                                                 UTERO AUMENTADO DE TAMAÑO CON SACO GESTACIONAL BIEN IMPLANTADO EN FONDO UTERINO</t>
  </si>
  <si>
    <t>YERLI</t>
  </si>
  <si>
    <t xml:space="preserve">PENDIENTE, VALORACION POR GINEDOLOGO, POR NUTRICION , LAS VACUNAS                                                                 GINECOLOGO ORDENA ECOGRAFIA OSTETRICA Y LA CITA A CONTROL                                                                                                   NUTRICIONISTA PLAN DE EDUCACION Y RESTRICCION DE CARBOIDRATOS               </t>
  </si>
  <si>
    <t>CUETOCHAMBO</t>
  </si>
  <si>
    <t xml:space="preserve">DINAMIZADOR REFIERE QUE ÑLA GESTANTE NO SE ENCUNETRA EN EL TERRITORIO POR TAL RAZON NO SE LE REALIZA LOS SEGUIMIEMTOS YA QUE SE ENCUENTRA EN EL MUNICIPIO DE PAEZ                                                                                          PENDIENTE, VALORACION POR GINEDOLOGO, POR NUTRICION , LAS VACUNAS </t>
  </si>
  <si>
    <t>QUIGUAZU</t>
  </si>
  <si>
    <t>GUALDINA</t>
  </si>
  <si>
    <t xml:space="preserve"> GINECOLOGO ORDENA  HEMOGLOBINA CLICOSILADA,  ORDENA ECOGRAFIA OBSTETRICA Y LA CITYA PARA UN MES CON RESULTADOS                                                       PENDIENTE, VALORACION  POR NUTRICION , LAS VACUNAS </t>
  </si>
  <si>
    <t>PENDIENTE, VALORACION POR GINEDOLOGO, POR NUTRICION , LAS VACUNAS       talla 53cm</t>
  </si>
  <si>
    <t>OIDOR</t>
  </si>
  <si>
    <t xml:space="preserve">GINECOLOGO ORDENA ECOGRAFIA DETAKLLLE ANATOMICO ,CUERVA DE TOLERANCIA  TES DE SULLIVANPENDIENTE, VALORACION POR GINEDOLOGO, POR NUTRICION , LAS VACUNAS </t>
  </si>
  <si>
    <t>ROSALBA</t>
  </si>
  <si>
    <t>YURANY IBIS</t>
  </si>
  <si>
    <t>DUDY</t>
  </si>
  <si>
    <t>GABRIELA</t>
  </si>
  <si>
    <t>YUVENI</t>
  </si>
  <si>
    <t xml:space="preserve">4/2/2023 dinamizador refiere que recibe una llamada telefonica por parte de la suegra de la gestante rosalbina pancho que ella esta presentando mucho sangrado  de imediato de le pidela ambulancia donde fue  trasladada al servicio de urgencias  donde el mismo dia en las horas de la tarde fue remitida para la plata  para realizarle el degradoPENDIENTE, VALORACION POR GINEDOLOGO, POR NUTRICION , LAS VACUNAS </t>
  </si>
  <si>
    <t>MAGALY</t>
  </si>
  <si>
    <t>SANCHES</t>
  </si>
  <si>
    <t>ESNEDA</t>
  </si>
  <si>
    <t>PACHONGO</t>
  </si>
  <si>
    <t xml:space="preserve">HIO </t>
  </si>
  <si>
    <t>FLORINDA</t>
  </si>
  <si>
    <t xml:space="preserve"> DINAMIZADOR REFIERE QUE VISITO A LA GESTANTE EL DIA 7/3/2023 PERO SUHERMANA NORALBA REFIERE QUE EELA NO SE ENCUENTRANTRA EN EL TERRIUTORIO YA QUE VIAJO PARA TORIBIO POR TAL RAZON NO SE PUDO CITAR AL CONTROL PRENATAL                                                                                GINECOLO ORDENA  TOXO, CURVA DE TOLERANCIA ECOGRAFIA DE TALLE ANATOMICA ORDENA METRONIDAZOL  OVULO VAGINAL POR 7 DIAS, PENDIENTE, VALORACION POR GINEDOLOGO, POR NUTRICION  </t>
  </si>
  <si>
    <t xml:space="preserve">LECTAMO </t>
  </si>
  <si>
    <t xml:space="preserve">OINO </t>
  </si>
  <si>
    <t xml:space="preserve"> GINECOLOGO ORDENA METRONIDAZOL OVULOS  POR 7 DIAS CONTROL EN 1 MES  ORDENA ECOGRAFIA DE TALLA ANATOMICA  GESTANTE QUE NO RECLAMA MEDIVCAMENTOS ORDENADO POR GINECOLOGO POR LO0 TANTO NO A INICIADPO TRATAMIENTO                                                        PENDIENTE, VALORACION POR GINEDOLOGO, POR NUTRICION , LAS VACUNAS </t>
  </si>
  <si>
    <t>NUBIA</t>
  </si>
  <si>
    <t>IQUINAS</t>
  </si>
  <si>
    <t xml:space="preserve"> DINAMIZADOR REFIERE QUE VISITO A LA GESTANTE EL DIA 28/2/2023 DONDE ELLA LE REFIERE QUE ELLA SE SIENTE TRISTE YA QUE PERSIO EL BEBE EL DIA 21/2/2023  YA QUE SE DIO CUENTA CUANDO FUE AL BAÑO Y ESTABA SANGRANDO DONDE SE REMITE SE IMEDIATO PARA EL SERVIVIO DE URGENCIAS  DONDE ELLA MANIFIESTA QUE NO PRESENTABA NINGUNA ALTERACION EN SU ESTADO DE SALUD, DONDE EL MEDICO LE EXPLICA Y LE MANIFIESTA QUE ELLA  PRESENTA AMENZA DE ABORTO  RETENIDO DONDE FUE REMITIDA PARA LA PLATA HUILA DONDE LE REALIZAN EL DEGRADO  DONDE EL LE ORDENAN REMISION POR GINECOLOGIA, SPICOLOGIO, Y BIOPSIA DEL FETO  EN DONDE LA PUERPERA REFIERE QUE ELLA NO ASISTIRA A NINGUNA CITA PTROGRAMADA                                                                   PENDIENTE, VALORACION POR GINEDOLOGO, POR NUTRICION , LAS VACUNAS </t>
  </si>
  <si>
    <t>EYIN</t>
  </si>
  <si>
    <t>YISED</t>
  </si>
  <si>
    <t>PETINS</t>
  </si>
  <si>
    <t>GEROMITO</t>
  </si>
  <si>
    <t>EDIT</t>
  </si>
  <si>
    <t xml:space="preserve">GLORIA </t>
  </si>
  <si>
    <t>ALMENDRA</t>
  </si>
  <si>
    <t xml:space="preserve">GINECOLOGO ORDENA YTRATAMIENTO DE METRONIDAZOL   UNA TABLETA CADA 12 HORAS POR 7 DIAS  OEDENA URUCULTIVO Y CONTROL EN 3 SEMANAS PENDIENTE, VALORACION  POR NUTRICION , LAS VACUNAS </t>
  </si>
  <si>
    <t>MARBEL</t>
  </si>
  <si>
    <t>NASLY</t>
  </si>
  <si>
    <t>PAYA</t>
  </si>
  <si>
    <t>IDALID</t>
  </si>
  <si>
    <t>CARMENZA</t>
  </si>
  <si>
    <t xml:space="preserve">GINECOLOGO ENVIA TRATAMIENTO  POR PRESENTAR FROTIS VAGINAL  CORYNECBACTERIUN  MODERADO CON TRATAMIENTO DE METRONIDAZOL UNA TABLETA CADA 5 HORAS POR 7 DIAS, PORENA UROCULTIVO, CONTROL EN TRES SEMANAS MEDICO XDE LA CONSULTA INFORMA QUE NO A PEMPEZADOEL TRATAMIENTP PARA LA INFECCION                                 PENDIENTE, VALORACION  POR NUTRICION , LAS VACUNAS </t>
  </si>
  <si>
    <t>EDILMA</t>
  </si>
  <si>
    <t xml:space="preserve">GUAGAS </t>
  </si>
  <si>
    <t xml:space="preserve">AQUINO </t>
  </si>
  <si>
    <t>IPSI JUAN TAMA INZA</t>
  </si>
  <si>
    <t xml:space="preserve">SALE DEL PROGRAMA POR CAMBIO DE PUNTO DE ATENCION ESE POPAYAN - TOTORO, MOTIVO POR EL CUAL NO SE CONTA CON DATOS DE SU ATENCION. </t>
  </si>
  <si>
    <t>MAYERLY PERENGUEZ</t>
  </si>
  <si>
    <t xml:space="preserve">SALIO DEL PROGRAMA </t>
  </si>
  <si>
    <t>ELIAS BENACHI</t>
  </si>
  <si>
    <t>ZULI</t>
  </si>
  <si>
    <t>SALE DEL PROGRAMA POR PARTO</t>
  </si>
  <si>
    <t>MARLY CONEJO</t>
  </si>
  <si>
    <t>SIRLEY YURANI CONEJO</t>
  </si>
  <si>
    <t>VIKY</t>
  </si>
  <si>
    <t xml:space="preserve">SALE DEL PROGRAMA POR CAMBIO DE MUNICIPIO POR ENDE NO SE REGISTRAN DATOS DE ATENCION </t>
  </si>
  <si>
    <t>VENACHI</t>
  </si>
  <si>
    <t xml:space="preserve">MARTA </t>
  </si>
  <si>
    <t>SALE DEL PROGRAMA POR CAMBIO DE EPS POR ENDE NO SE REGISTRAN ACTIVIDADES</t>
  </si>
  <si>
    <t>YURANI CONEJO</t>
  </si>
  <si>
    <t>HUGO D CONEJO</t>
  </si>
  <si>
    <t>GRISELDA</t>
  </si>
  <si>
    <t xml:space="preserve">NAYELI MUSE </t>
  </si>
  <si>
    <t>MARGARA</t>
  </si>
  <si>
    <t>VIVANA LAME</t>
  </si>
  <si>
    <t>MARITZA CONEJO A</t>
  </si>
  <si>
    <t xml:space="preserve">ELSA </t>
  </si>
  <si>
    <t>PENDIENTE ESQUEMA DE VACUNACION.</t>
  </si>
  <si>
    <t>DAYANI</t>
  </si>
  <si>
    <t xml:space="preserve">YERSON GURRUTE </t>
  </si>
  <si>
    <t>SANCCHEZ</t>
  </si>
  <si>
    <t>ZULIED</t>
  </si>
  <si>
    <t xml:space="preserve">LUNA </t>
  </si>
  <si>
    <t xml:space="preserve">ULCUE </t>
  </si>
  <si>
    <t>GRACE</t>
  </si>
  <si>
    <t xml:space="preserve">LAME </t>
  </si>
  <si>
    <t xml:space="preserve">NILSA </t>
  </si>
  <si>
    <t>MIREYA</t>
  </si>
  <si>
    <t>HUGO CONEJO</t>
  </si>
  <si>
    <t>MARINELA</t>
  </si>
  <si>
    <t xml:space="preserve">QUILINDO </t>
  </si>
  <si>
    <t xml:space="preserve">DOLLY </t>
  </si>
  <si>
    <t>ESTHER</t>
  </si>
  <si>
    <t>MARIA EUGENIA BELLO</t>
  </si>
  <si>
    <t>PENDIENTE ESQUEMA DE VACUNCION, NUTRICION GINECOLOGIA Y ECOGRAFIA</t>
  </si>
  <si>
    <t>PAOLA SANCHEZ</t>
  </si>
  <si>
    <t>PENDIENTE NUTRICION, ODONTOLOGIA.</t>
  </si>
  <si>
    <t>BERTHA L BENACHI</t>
  </si>
  <si>
    <t>PENDIENTE VACUNACION</t>
  </si>
  <si>
    <t xml:space="preserve">PENDIENTE ESQUEMA DE VACUNCION,GINECOLOGIA, ODONTOLOGIA </t>
  </si>
  <si>
    <t xml:space="preserve">MARLY </t>
  </si>
  <si>
    <t xml:space="preserve">PENDIENTE ESQUEMA DE VACUNCION, NUTRICION GINECOLOGIA  ECOGRAFIA </t>
  </si>
  <si>
    <t>NORMA SANCHEZ</t>
  </si>
  <si>
    <t xml:space="preserve">PENDIENTE ESQUEMA DE VACUNCION, NUTRICION </t>
  </si>
  <si>
    <t>PENDIENTE ESQUEMA DE VACUNCION, NUTRICION</t>
  </si>
  <si>
    <t>TRINIDAD</t>
  </si>
  <si>
    <t>NINFA</t>
  </si>
  <si>
    <t xml:space="preserve">PENDIENTE ESQUEMA DE VACUNCION, </t>
  </si>
  <si>
    <t>PENDIENTE ESQUEMA DE VACUNCION, NUTRICION GINECOLOGIA Y ODONTOLOGIA.</t>
  </si>
  <si>
    <t>YENIFER SANCHEZ C</t>
  </si>
  <si>
    <t>CARDENAS</t>
  </si>
  <si>
    <t>LUANA</t>
  </si>
  <si>
    <t>YULIVIVIED</t>
  </si>
  <si>
    <t>BRISSI</t>
  </si>
  <si>
    <t>NIQUINAS</t>
  </si>
  <si>
    <t>YOLI</t>
  </si>
  <si>
    <t>YEIMI PILLIMUE</t>
  </si>
  <si>
    <t>DENCY</t>
  </si>
  <si>
    <t>PENDIENTE ESQUEMA DE VACUNCION, NUTRICION GINECOLOGIA  ECOGRAFIA Y LABORATORIOS II TRIMESTRE CURVA TOLERANCIA</t>
  </si>
  <si>
    <t>ANGELICA</t>
  </si>
  <si>
    <t>PENDIENTE ESQUEMA DE VACUNCION, NUTRICION GINECOLOGIA  ECOGRAFIA Y LABORATORIOS INICIO CPN</t>
  </si>
  <si>
    <t>ROSAURA</t>
  </si>
  <si>
    <t>PENDIENTE ESQUEMA DE VACUNCION, NUTRICION GINECOLOGIA  ECOGRAFIA</t>
  </si>
  <si>
    <t>PENDIENTE ESQUEMA DE VACUNCION, NUTRICION GINECOLOGIA  ECOGRAFIA.</t>
  </si>
  <si>
    <t>YULY CUASPUD</t>
  </si>
  <si>
    <t>DEDRIN</t>
  </si>
  <si>
    <t>MALVAZA</t>
  </si>
  <si>
    <t>UNIDAD DE CUIDADO NAMOI WARS TOTORO</t>
  </si>
  <si>
    <t>VIVIANA ANDELA</t>
  </si>
  <si>
    <t>EDNA</t>
  </si>
  <si>
    <t>18/12/2022. SE LE INFORMA ALA AUXILIAR QUE LA GESTANTE NO CAUDIO AL CONTROL PARA QUE LE HAGA SEGUIMIENTO.</t>
  </si>
  <si>
    <t xml:space="preserve">MARTHA LUCIA CUETUMBO </t>
  </si>
  <si>
    <t>YENY ACUE</t>
  </si>
  <si>
    <t>ESTER</t>
  </si>
  <si>
    <t>28/08/2022,SE LE INFORMA AL AUXILIAR DE LA ZONA QUE LA GESTANTE NO ASISTIO A SU CONTROL. PARA QUE LA PASE EL SIGUINETE MES23/06/2022.SE LE INFORMA A LA AUXILIAR SOBRE LA INSISTENCIA DE LA GESTANTE PARA QUE LA PASE HA CONTROL</t>
  </si>
  <si>
    <t>NIDIA MARGOTH YAQUI</t>
  </si>
  <si>
    <t>LIPONSE</t>
  </si>
  <si>
    <t>GUSTAVO CUCHIMBA</t>
  </si>
  <si>
    <t xml:space="preserve">ANDELA </t>
  </si>
  <si>
    <t>ROSALBINA</t>
  </si>
  <si>
    <t>22/2/2023SE LLAMA A LA AUXILIAR DE ENFERMERIA PARA QUE SE LE REALICE LA VISITA PARA VERIFICAR PARTO, TENIENDO EN CUENTA FEHA PROBABLE DE PARTO.</t>
  </si>
  <si>
    <t>MARLENY JIPIZ</t>
  </si>
  <si>
    <t>COPAQUE</t>
  </si>
  <si>
    <t>FANNYTA</t>
  </si>
  <si>
    <t>CUETETUCO</t>
  </si>
  <si>
    <t>OCA</t>
  </si>
  <si>
    <t>HEEDY</t>
  </si>
  <si>
    <t>24/11/2022.SE LE INFORMA ALA AUXILIAR QUE DEBE PASRA AL CONTROL HA ESTA GESTANTE</t>
  </si>
  <si>
    <t>TENGUENO</t>
  </si>
  <si>
    <t>YACUCHIME</t>
  </si>
  <si>
    <t>HERMENCIA</t>
  </si>
  <si>
    <t>YUBELY ALEJANDRA ANDELA</t>
  </si>
  <si>
    <t>ANDELA</t>
  </si>
  <si>
    <t xml:space="preserve">ERIKA </t>
  </si>
  <si>
    <t xml:space="preserve">24/11/2022.SE LE INFORMA ALA AUXILIAR QUE DEBE PASRA AL CONTROL HA ESTA GESTANTE </t>
  </si>
  <si>
    <t>GESTANTE QUE APARECE RETIRADO DEL AIC.GESTANTE QUE REALIZA ECOGRAFIA EL 15 DE 10 DE OCUBRE. CON LAS SIGUENTES OBSERVACIONES,NO SE VISUALIZAEMBARAZO INTRAUTERINO EN EL MOMENTO DEL EXAMEN,SE SUGUIERE ECOGRAFIA TRANVAGINAL EN 15 DIAS  Y VALORACION POR GINECOLOGIA,</t>
  </si>
  <si>
    <t>YANETH PETE</t>
  </si>
  <si>
    <t xml:space="preserve">YENY PERDOMO </t>
  </si>
  <si>
    <t>YURLEIDI</t>
  </si>
  <si>
    <t>ESTEFANY JORGE</t>
  </si>
  <si>
    <t>TIAFI</t>
  </si>
  <si>
    <t>CHUCUE</t>
  </si>
  <si>
    <t>HUETIA</t>
  </si>
  <si>
    <t>27/1/2023) SE LE INFORMA A LA AUXILIAR DE ENFERMERIA QUE DEBE  TRAER LA GESTANTE A CONSULTA MEDICA PARA INICIO D ETRATAMIENTO POR PRESENTAR SEROLOGIA ALTERADA(FTA ABS)</t>
  </si>
  <si>
    <t>MARLENI APIO</t>
  </si>
  <si>
    <t>GUAYOINDO</t>
  </si>
  <si>
    <t>FANYANI</t>
  </si>
  <si>
    <t>24/11/2022.SE LE INFORMA ALA AUXILIAR QUE DEBE PASRA AL CONTROL HA ESTA GESTANTE 26/09/2022,SE LE INFORMA ALA AUXILIAR QUE LA GESTANTE AUN NO HA PASADO AL CONTROL.PARA QUE HAGA EL FAVOR DE PASARMELA,</t>
  </si>
  <si>
    <t>KAREN ALEJANDRA MOREA</t>
  </si>
  <si>
    <t>TRIANA</t>
  </si>
  <si>
    <t>PAJOY</t>
  </si>
  <si>
    <t>LUIDA</t>
  </si>
  <si>
    <t>OTELA</t>
  </si>
  <si>
    <t>YORLI</t>
  </si>
  <si>
    <t>NIDIA OTELA</t>
  </si>
  <si>
    <t>TITIMBO</t>
  </si>
  <si>
    <t>DANITZA</t>
  </si>
  <si>
    <t>ESTER SULY VELASCO</t>
  </si>
  <si>
    <t>24/11/2022.SE LE INFORMA ALA AUXILIAR QUE DEBE PASRA AL CONTROL HA ESTA GESTANTE27/10/20222,SE LE INFORMA A LA AUXILIAR SOBRE LA INASISTENTE DE LA GESTANTE. ME INFORMA QUE ESTA EN NATAGA HUILA,</t>
  </si>
  <si>
    <t>ETSECUE</t>
  </si>
  <si>
    <t>NIRZA</t>
  </si>
  <si>
    <t>QUILCUE</t>
  </si>
  <si>
    <t>IVITO</t>
  </si>
  <si>
    <t>MELVA</t>
  </si>
  <si>
    <t>DALIA GIMENA PAYA</t>
  </si>
  <si>
    <t>ACHIPIZ</t>
  </si>
  <si>
    <t>CHACUE</t>
  </si>
  <si>
    <t>ACUE</t>
  </si>
  <si>
    <t>DOLLY</t>
  </si>
  <si>
    <t>22/08/2022.SE LE INFORMA ALA AUXILIAR DE LA ZONA QUE GESTANTE NO HA ASITIDO HA CONROL PARA LA PONGA AL DIA,LA AUXILIAR MANIFIESTA QUE  PASO HA CONSULTA EL 12 08/PORQUE AUN NO LE CORESPONDI SU CONTROL, 22/2/2023SE LLAMA A LA AUXILIAR DE ENFERMERIA PARA QUE SE LE REALICE LA VISITA PARA VERIFICAR PARTO, TENIENDO EN CUENTA FEHA PROBABLE DE PARTO.</t>
  </si>
  <si>
    <t>ADRIANA CASTAÑEDA</t>
  </si>
  <si>
    <t>QUISACUE</t>
  </si>
  <si>
    <t xml:space="preserve">LUCCELIDA CRISTOBAL </t>
  </si>
  <si>
    <t>GUGU</t>
  </si>
  <si>
    <t>SORANI</t>
  </si>
  <si>
    <t>YASNO</t>
  </si>
  <si>
    <t>MUCHICON</t>
  </si>
  <si>
    <t>DEICCY</t>
  </si>
  <si>
    <t>YURLEIDY</t>
  </si>
  <si>
    <t>MICEN YULIED PANCHO</t>
  </si>
  <si>
    <t>ZULBEL</t>
  </si>
  <si>
    <t>FLORESMIRA PERDOMO</t>
  </si>
  <si>
    <t>TIENE PORTABILIADA PARA LA ESE TIERRADENTRO,</t>
  </si>
  <si>
    <t>GUACAS</t>
  </si>
  <si>
    <t>20/10/2022,SE LE INFORMA ALA UAXILAIR QUE LA GESTANTE NO ASISTIO HA CONTROL,PARA ESTAR PENDIENTE Y PASARLA HA CONTRO</t>
  </si>
  <si>
    <t>VIA</t>
  </si>
  <si>
    <t>Paciente que al revisar la historia no parece anecedentes de HTA</t>
  </si>
  <si>
    <t>PRISILA PUMBA</t>
  </si>
  <si>
    <t>BENILDA</t>
  </si>
  <si>
    <t>DIANA CUETOCHAMBO</t>
  </si>
  <si>
    <t>26/09/2022,SE LE INFORMA ALA AUXILIAR QUE LA GESTANTE AUN NO HA PASADO AL CONTROL.PARA QUE HAGA EL FAVOR DE PASARMELA,</t>
  </si>
  <si>
    <t>MOSOY</t>
  </si>
  <si>
    <t>24/11/2022 SE LE INFORMA ALA AUXILIAR SOBRE  LA INASISTENCIA DE LA GESTANTE,26/09/2022,SE LE INFORMA ALA AUXILIAR QUE LA GESTANTE AUN NO HA PASADO AL CONTROL.PARA QUE HAGA EL FAVOR DE PASARMELA,</t>
  </si>
  <si>
    <t>GRACIELA QUISCUE IPIA</t>
  </si>
  <si>
    <t>KENI ISCO</t>
  </si>
  <si>
    <t>PUCHICUE</t>
  </si>
  <si>
    <t xml:space="preserve">MARI LUZ CHATE </t>
  </si>
  <si>
    <t>NORALBA HURTADO</t>
  </si>
  <si>
    <t>NEQUIPO</t>
  </si>
  <si>
    <t>VIVAS</t>
  </si>
  <si>
    <t>NIYI</t>
  </si>
  <si>
    <t>YURLENI</t>
  </si>
  <si>
    <t>TALAGA</t>
  </si>
  <si>
    <t>DARLEYI</t>
  </si>
  <si>
    <t>24/11/2022.SE LE INFORMA ALA AUXILIAR QUE DEBE PASRA AL CONTROL HA ESTA GESTANTE .22/08/2022. SE LE INFORMA ALA AUXILIAR DE LA ZONA QUE LA GESTANTE NO ASISTIO HA SU CONTROL PARA QUE LA PONGA AL DIA,</t>
  </si>
  <si>
    <t>ANA ILIA CUETOCUE</t>
  </si>
  <si>
    <t>POCHE</t>
  </si>
  <si>
    <t>OCCA</t>
  </si>
  <si>
    <t>ODILIA</t>
  </si>
  <si>
    <t>NES</t>
  </si>
  <si>
    <t>USNAS</t>
  </si>
  <si>
    <t xml:space="preserve">18/12/2022. SE LE INFORMA ALA AUXILIAR QUE LA GESTANTE NO CAUDIO AL CONTROL PARA QUE LE HAGA SEGUIMIENTO.(25/1/2023)se le informa a la auxiliar realizar afinamiento por presentar P.A en 199/60, se solicita vigilancia continua. 11/3/2023. SE LLAMA A LA AUXILIAR DE ENFERMERIA PARA VERIFICAR FECHA DE PARTO DONDE SE LE RECOMIENDA QUE SE DEBE REMITIR A LA MATERNA LA SERVICIO DE URGENCIA POR EDAD GESTACIONAL. 14/3/2023 </t>
  </si>
  <si>
    <t>CAPAZ</t>
  </si>
  <si>
    <t>ISCO</t>
  </si>
  <si>
    <t>18/12/2022. SE LE INFORMA ALA AUXILIAR QUE LA GESTANTE NO CAUDIO AL CONTROL PARA QUE LE HAGA SEGUIMIENTO.20/10/2022,SE LE INFORMA ALA UAXILAIR QUE LA GESTANTE NO ASISTIO HA CONTROL,PARA ESTAR PENDIENTE Y PASARLA HA CONTRO</t>
  </si>
  <si>
    <t>SILVA</t>
  </si>
  <si>
    <t>MILEYDY CUETOCHAMBO</t>
  </si>
  <si>
    <t>JOSEFINA</t>
  </si>
  <si>
    <t xml:space="preserve">28/08/2022.SE LE  INFORMA ALA AUXILIAR DE LA ZONA QUE LA GESTANTE AUN NO HA ASISTIDO HA CONTROL PARA QUE LA PONGA AL DIA, </t>
  </si>
  <si>
    <t>LUZ MARIELA TUMBO</t>
  </si>
  <si>
    <t>18/12/2022. SE LE INFORMA ALA AUXILIAR QUE LA GESTANTE NO CAUDIO AL CONTROL PARA QUE LE HAGA SEGUIMIENTO.28/08/2022. SE EL INFORMA A ALA AUXILIAR DE LA ZONA QUE LA GESTANTE AUN NO HA PASADO HA CONTROL PARA QUE LA PONGA AL DIA,</t>
  </si>
  <si>
    <t>LUCERITO VARGAS</t>
  </si>
  <si>
    <t>DASERLI</t>
  </si>
  <si>
    <t>DORA LIZ</t>
  </si>
  <si>
    <t>AYDE</t>
  </si>
  <si>
    <t>22/09/2022,REALIZO PORTABILIDAD PARA TOTOGUAMPA SILVIA.</t>
  </si>
  <si>
    <t>AIDE HURTADO</t>
  </si>
  <si>
    <t>MARLIN</t>
  </si>
  <si>
    <t>18/12/2022. SE LE INFORMA ALA AUXILIAR QUE LA GESTANTE NO CAUDIO AL CONTROL PARA QUE LE HAGA SEGUIMIENTO.22/08/2022. SE LE INFORMA ALA AUXILIAR DE LA ZONA QUE LA GESTANTE NO ASISTIO HA SU CONTROL PARA QUE LA PONGA AL DIA. SE HACE LA CONSULTA A LA AUXILIAR DE LA ZONA PARA SABER SI TIENEN MP O ABORTOS, PENDIENTE CONFIRMACION</t>
  </si>
  <si>
    <t>YIMI YESID FINCUE</t>
  </si>
  <si>
    <t>TOCOCHE</t>
  </si>
  <si>
    <t>24/11/2022.SE LE INFORMA ALA AUXILIAR PARA QUE ESTE PENDIENTE DE ESTA GESTANTE  YA QUE NO PSO AL CONTROL ME MANIFIESTA QUE ESTA EN CALI.20/10/2022,SE LE INFORMA ALA UAXILAIR QUE LA GESTANTE NO ASISTIO HA CONTROL,PARA ESTAR PENDIENTE Y PASARLA HA CONTRO22/07/20222 SE LE IMFORMA ALA AUXILIAR SOBRE AL LA INSSISTEN</t>
  </si>
  <si>
    <t>YULIETH ATILLO</t>
  </si>
  <si>
    <t>ATILLO</t>
  </si>
  <si>
    <t>HERMELINDA</t>
  </si>
  <si>
    <t>20/12/2022.SE LE AVISA ALA AUXILAR SOBRE LABORATORIO PTOG  ALTERADO PARA QUE PASE CON ESPECIALIDAD,24/11/2022.SE LE INFORMA ALA AUXILIAR QUE DEBE PASRA AL CONTROL HA ESTA GESTANTE 26/09/2022,SE LE INFORMA ALA AUXILIAR QUE LA GESTANTE AUN NO HA PASADO AL CONTROL.PARA QUE HAGA EL FAVOR DE PASARMELA,22/2/2023SE LLAMA A LA AUXILIAR DE ENFERMERIA PARA QUE SE LE REALICE LA VISITA PARA VERIFICAR PARTO, TENIENDO EN CUENTA FEHA PROBABLE DE PARTO.</t>
  </si>
  <si>
    <t>VIQUEZ</t>
  </si>
  <si>
    <t>24/11/2022.SE LE INFORMA ALA AUXILIAR QUE DEBE PASRA AL CONTROL HA ESTA GESTANTE 22/08/2022. SE LE INFORMA ALA AUXILIAR DE LA ZONA QUE LA GESTANTE NO ASISTIO HA SU CONTROL PARA QUE LA PONGA AL DIA,</t>
  </si>
  <si>
    <t>EDNA CALAMBAS</t>
  </si>
  <si>
    <t>18/12/2022. SE LE INFORMA ALA AUXILIAR QUE LA GESTANTE NO CAUDIO AL CONTROL PARA QUE LE HAGA SEGUIMIENTO.20/10/2022,SE LE INFORMA ALA UAXILAIR QUE LA GESTANTE NO ASISTIO HA CONTROL,PARA ESTAR PENDIENTE Y PASARLA HA CONTRO,22/08/2022. SE LE INFORMA ALA AUXILIAR DE LA ZONA QUE LA GESTANTE NO ASISTIO HA SU CONTROL PARA QUE LA PONGA AL DIA,</t>
  </si>
  <si>
    <t>QUIQUE</t>
  </si>
  <si>
    <t>ELIZABETH MUSSE</t>
  </si>
  <si>
    <t>MIRIAN</t>
  </si>
  <si>
    <t>LICETH ULTENGO</t>
  </si>
  <si>
    <t>EINA</t>
  </si>
  <si>
    <t>YUDI</t>
  </si>
  <si>
    <t>NOREIDA</t>
  </si>
  <si>
    <t xml:space="preserve">CARMEN </t>
  </si>
  <si>
    <t>18/12/2022. SE LE INFORMA ALA AUXILIAR QUE LA GESTANTE NO CAUDIO AL CONTROL PARA QUE LE HAGA SEGUIMIENTO.26/09/2022,(24/1/2023)SE LE INFORMA A LA AUXILIAR QUE LA GESTANTE AUN NO HA PASADO AL CONTROL.PARA QUE HAGA EL FAVOR DE PASARMELA,SE LE INFORMA A AUXILIAR PARA PASAR A CONTROL POR EVIDENCIAR TAQUICARDIA EN EL MOMENTO DE LA ECOGRAFIA DEL 21/1/2023</t>
  </si>
  <si>
    <t>JIPIZ</t>
  </si>
  <si>
    <t>LEIDY MAGALY FINSCUE</t>
  </si>
  <si>
    <t xml:space="preserve">DERLY </t>
  </si>
  <si>
    <t>PERUCHO</t>
  </si>
  <si>
    <t>GEYDY</t>
  </si>
  <si>
    <t>LLACA</t>
  </si>
  <si>
    <t>LUCELY</t>
  </si>
  <si>
    <t>26/09/2022,SE LE INFORMA ALA AUXILIAR QUE LA GESTANTE AUN NO HA PASADO AL CONTROL.PARA QUE HAGA EL FAVOR DE PASARMELA,14/3/2023 SE LLAMA A AUXILIAR DE LA ZONA PARA VERIFICAR Y SI YA TUVO PARTO Y REALIZARLE EL RESPECTIVO SEGUMIENTO</t>
  </si>
  <si>
    <t>YERLY</t>
  </si>
  <si>
    <t>VISUS</t>
  </si>
  <si>
    <t>YULIET ANDREA TRIANA</t>
  </si>
  <si>
    <t>REBECA</t>
  </si>
  <si>
    <t>SUNSCUE</t>
  </si>
  <si>
    <t>DORY</t>
  </si>
  <si>
    <t>18/12/2022. SE LE INFORMA ALA AUXILIAR QUE LA GESTANTE NO CAUDIO AL CONTROL PARA QUE LE HAGA SEGUIMIENTO.26/09/2022,SE LE INFORMA ALA AUXILIAR QUE LA GESTANTE AUN NO HA PASADO AL CONTROL.PARA QUE HAGA EL FAVOR DE PASARMELA,</t>
  </si>
  <si>
    <t>CAYUY</t>
  </si>
  <si>
    <t>DEICI</t>
  </si>
  <si>
    <t xml:space="preserve">MIRIAN </t>
  </si>
  <si>
    <t>JEIDY</t>
  </si>
  <si>
    <t>18/12/2022. SE LE INFORMA ALA AUXILIAR QUE LA GESTANTE NO CAUDIO AL CONTROL PARA QUE LE HAGA SEGUIMIENTO.24/11/2022.SE LE INFORMA ALA AUXILIAR QUE DEBE PASRA AL CONTROL HA ESTA GESTANTE20/10/2022,SE LE INFORMA ALA UAXILAIR QUE LA GESTANTE NO ASISTIO HA CONTROL,PARA ESTAR PENDIENTE Y PASARLA HA CONTRO</t>
  </si>
  <si>
    <t>NEZ</t>
  </si>
  <si>
    <t>PONTON</t>
  </si>
  <si>
    <t>ESMERALDA</t>
  </si>
  <si>
    <t>BETANCURT</t>
  </si>
  <si>
    <t xml:space="preserve">PAOLA </t>
  </si>
  <si>
    <t>24/1/2023)SE LE INFORMA A LA AUXILIAR ESTAR PENDIENTE DE LA GESTANTE POR PRESENTAR POSICION PODALICA, MULTIPARIDAD, EN LA ECOGRAFIA DEL21/1/2023, SE SUGIERE ATENCION PRIORITARIA POR GINECOLOGIA</t>
  </si>
  <si>
    <t>ADRIANA FINZE</t>
  </si>
  <si>
    <t>YURLY</t>
  </si>
  <si>
    <t>YUCUE</t>
  </si>
  <si>
    <t>YAQUI</t>
  </si>
  <si>
    <t>24/11/2022.SE LE INFORMA ALA AUXILIAR QUE DEBE PASRA AL CONTROL HA ESTA GESTANTE.20/10/2022,SE LE INFORMA ALA UAXILAIR QUE LA GESTANTE NO ASISTIO HA CONTROL,PARA ESTAR PENDIENTE Y PASARLA HA CONTRO</t>
  </si>
  <si>
    <t>MARELY</t>
  </si>
  <si>
    <t>CANDI</t>
  </si>
  <si>
    <t>ROMALDA</t>
  </si>
  <si>
    <t>SUNS</t>
  </si>
  <si>
    <t>ANGELMIRA</t>
  </si>
  <si>
    <t>KELY</t>
  </si>
  <si>
    <t>(21/1/2023)SE LE INFORMA A LA AUXILIAR AGILIZAR ECOGRAFIA DE DETALLE ANATOMICA POR PRESENTAR POCICION PODALICA EN LA ECOGRAFIA DEL 21/1/2023.</t>
  </si>
  <si>
    <t>CAMBIO DE RECIDENCIA</t>
  </si>
  <si>
    <t>PIMENTAL</t>
  </si>
  <si>
    <t>NARANJO</t>
  </si>
  <si>
    <t>BUSTCUE</t>
  </si>
  <si>
    <t>MARTINA</t>
  </si>
  <si>
    <t>OTONAS</t>
  </si>
  <si>
    <t>ZULEIDY</t>
  </si>
  <si>
    <t>ISOTO</t>
  </si>
  <si>
    <t>NOREIDI</t>
  </si>
  <si>
    <t>NAYELY CEBALLOS</t>
  </si>
  <si>
    <t>CHACA</t>
  </si>
  <si>
    <t>HOLGUIN</t>
  </si>
  <si>
    <t>CHUVI</t>
  </si>
  <si>
    <t>LUCELI</t>
  </si>
  <si>
    <t>SABLEYDY</t>
  </si>
  <si>
    <t>MIYI</t>
  </si>
  <si>
    <t>JIPIS</t>
  </si>
  <si>
    <t>ELSY</t>
  </si>
  <si>
    <t>PUSCUE</t>
  </si>
  <si>
    <t xml:space="preserve">CAPAZ </t>
  </si>
  <si>
    <t>YAJIMBO</t>
  </si>
  <si>
    <t>BETSAIDA</t>
  </si>
  <si>
    <t>NANCY PACHO</t>
  </si>
  <si>
    <t>LYDA</t>
  </si>
  <si>
    <t>PETECHE</t>
  </si>
  <si>
    <t>YUBERLY</t>
  </si>
  <si>
    <t>ZULY ELIZABETH VELASCO</t>
  </si>
  <si>
    <t>MIGDA</t>
  </si>
  <si>
    <t>YULIEH</t>
  </si>
  <si>
    <t>EULALIA TENORIO</t>
  </si>
  <si>
    <t>ECUE</t>
  </si>
  <si>
    <t>YACA</t>
  </si>
  <si>
    <t>DARIANI</t>
  </si>
  <si>
    <t>PUTSCUE</t>
  </si>
  <si>
    <t xml:space="preserve">EDNA </t>
  </si>
  <si>
    <t>DALIA</t>
  </si>
  <si>
    <t>PUSTCUE</t>
  </si>
  <si>
    <t>NORALBA</t>
  </si>
  <si>
    <t>OBDULIA</t>
  </si>
  <si>
    <t>MUSSE</t>
  </si>
  <si>
    <t>PATRICIA JULIAN</t>
  </si>
  <si>
    <t>Informa la auxiliar d ela zona que la paciente tiene atecedente de aborto, no se encuentra registro en la HC</t>
  </si>
  <si>
    <t>PALOMINO</t>
  </si>
  <si>
    <t>FINDICUE</t>
  </si>
  <si>
    <t>DIAS</t>
  </si>
  <si>
    <t xml:space="preserve">(24/1/2023)SE LE INFORMA A LA AUXILIAR ESTAR PENDIETE POR PRESENTAR POCICION PODALICA, ILA 16 EN LA ECOGRAFIA DEL 21/1/2023. </t>
  </si>
  <si>
    <t>MILEYDI</t>
  </si>
  <si>
    <t>CUETUNBO</t>
  </si>
  <si>
    <t>ZORAYA</t>
  </si>
  <si>
    <t>ANALIDA</t>
  </si>
  <si>
    <t>SEIDI</t>
  </si>
  <si>
    <t>PASTUSO</t>
  </si>
  <si>
    <t>CUENE</t>
  </si>
  <si>
    <t>NORIDA</t>
  </si>
  <si>
    <t>MAARLY MEDINA</t>
  </si>
  <si>
    <t>MAIDY</t>
  </si>
  <si>
    <t>AMALIA</t>
  </si>
  <si>
    <t>ELSIRA</t>
  </si>
  <si>
    <t>QUEBRADA</t>
  </si>
  <si>
    <t>ACHIPIS</t>
  </si>
  <si>
    <t>YAFANIA</t>
  </si>
  <si>
    <t>YOJA</t>
  </si>
  <si>
    <t>LITO</t>
  </si>
  <si>
    <t>CAINAS</t>
  </si>
  <si>
    <t xml:space="preserve">POCHE </t>
  </si>
  <si>
    <t>YESLITD</t>
  </si>
  <si>
    <t>GUELDY</t>
  </si>
  <si>
    <t>DILSAN</t>
  </si>
  <si>
    <t>AYLENY</t>
  </si>
  <si>
    <t>CAPIZ</t>
  </si>
  <si>
    <t>ZALAZAR</t>
  </si>
  <si>
    <t xml:space="preserve">YONDAPIZ </t>
  </si>
  <si>
    <t>APIO</t>
  </si>
  <si>
    <t>MARCE</t>
  </si>
  <si>
    <t>MAGDARLIN</t>
  </si>
  <si>
    <t>TERE</t>
  </si>
  <si>
    <t>KENY</t>
  </si>
  <si>
    <t>QUIGUATENGO</t>
  </si>
  <si>
    <t xml:space="preserve">AIDA </t>
  </si>
  <si>
    <t>ATENCION POR EVENTO</t>
  </si>
  <si>
    <t>PAZOS</t>
  </si>
  <si>
    <t xml:space="preserve">QUEBRADA </t>
  </si>
  <si>
    <t xml:space="preserve">FRANCY </t>
  </si>
  <si>
    <t>GUAYNAZ</t>
  </si>
  <si>
    <t>VELAZCO</t>
  </si>
  <si>
    <t xml:space="preserve">CUENE </t>
  </si>
  <si>
    <t xml:space="preserve">ROSA </t>
  </si>
  <si>
    <t>HUEGIA</t>
  </si>
  <si>
    <t>LIPONCE</t>
  </si>
  <si>
    <t>ZAYDA</t>
  </si>
  <si>
    <t>MARUJA</t>
  </si>
  <si>
    <t>LULY</t>
  </si>
  <si>
    <t xml:space="preserve">PACHO </t>
  </si>
  <si>
    <t>YUDY</t>
  </si>
  <si>
    <t>ROSALIA</t>
  </si>
  <si>
    <t xml:space="preserve">YONDA </t>
  </si>
  <si>
    <t xml:space="preserve">JIPIZ </t>
  </si>
  <si>
    <t>SAIDY</t>
  </si>
  <si>
    <t>OTILIA</t>
  </si>
  <si>
    <t>ZENAIDA</t>
  </si>
  <si>
    <t>NORY</t>
  </si>
  <si>
    <t>30/03/2023 LA AUXILIAR DE ENFERMERIA DE LA ZONA MANIFIESTA QUE LA PETAM SE ENCUENTRA EN PEDREGAL INZA, SE ENCUENTRA INASISTENTE AL CONTROL PRENATAL</t>
  </si>
  <si>
    <t>GUINAS</t>
  </si>
  <si>
    <t>JHENIFER</t>
  </si>
  <si>
    <t>EVELYN</t>
  </si>
  <si>
    <t>ISMAELINA</t>
  </si>
  <si>
    <t>PINZON</t>
  </si>
  <si>
    <t>CILIA</t>
  </si>
  <si>
    <t xml:space="preserve">SANICETO </t>
  </si>
  <si>
    <t>LEONILDA</t>
  </si>
  <si>
    <t>PAULINA</t>
  </si>
  <si>
    <t>LIPONS</t>
  </si>
  <si>
    <t>30/3/2023 SE L INFORMA A LA AUXILIAR DE NEFERMERIA SOBRE LA INASISTENCIA A CONTROL PRENATAL DONDE MANIFIESTA QUE SE ENCUENTRA EN POPAYAN EN EL HOPITAL SAN JOSE.</t>
  </si>
  <si>
    <t>CHULE</t>
  </si>
  <si>
    <t>CONCEPSION</t>
  </si>
  <si>
    <t>WALDINA</t>
  </si>
  <si>
    <t>ELDA</t>
  </si>
  <si>
    <t>CUBILLOS</t>
  </si>
  <si>
    <t>MASABUEL</t>
  </si>
  <si>
    <t>ORLINDA</t>
  </si>
  <si>
    <t xml:space="preserve"> 30/3/2023 se llama a a la auxiliar para informar sobre la inasistencia a control prenatal y manifiesta que  SE ENCUENTRA FUER del territorio ( rio Negro huila)</t>
  </si>
  <si>
    <t>URVANO</t>
  </si>
  <si>
    <t>SHARID</t>
  </si>
  <si>
    <t>MENSA</t>
  </si>
  <si>
    <t xml:space="preserve">NUBIA </t>
  </si>
  <si>
    <t>PETEVI</t>
  </si>
  <si>
    <t xml:space="preserve">INGRI </t>
  </si>
  <si>
    <t>YENISOL</t>
  </si>
  <si>
    <t>BELCKY</t>
  </si>
  <si>
    <t xml:space="preserve">ANGELICA </t>
  </si>
  <si>
    <t>RUBIS</t>
  </si>
  <si>
    <t>OROSCO</t>
  </si>
  <si>
    <t>CANO</t>
  </si>
  <si>
    <t>FAYSNORIZ</t>
  </si>
  <si>
    <t>GUTIRREZ</t>
  </si>
  <si>
    <t>ITACUE</t>
  </si>
  <si>
    <t>OLIVIA</t>
  </si>
  <si>
    <t>NATACUE</t>
  </si>
  <si>
    <t>WILMA</t>
  </si>
  <si>
    <t>MATILDE</t>
  </si>
  <si>
    <t>DEISSY</t>
  </si>
  <si>
    <t>EXECUE</t>
  </si>
  <si>
    <t>GUAYAINDO</t>
  </si>
  <si>
    <t>FRANCYA</t>
  </si>
  <si>
    <t>JUDI</t>
  </si>
  <si>
    <t>NABIA</t>
  </si>
  <si>
    <t>ESTELA</t>
  </si>
  <si>
    <t xml:space="preserve">ECUE </t>
  </si>
  <si>
    <t>OFELIA</t>
  </si>
  <si>
    <t>MARYI</t>
  </si>
  <si>
    <t>ENELY</t>
  </si>
  <si>
    <t>QUEVEDO</t>
  </si>
  <si>
    <t>MARLY MEDINA</t>
  </si>
  <si>
    <t xml:space="preserve">YENY </t>
  </si>
  <si>
    <t>DANILA</t>
  </si>
  <si>
    <t>IPSI NASA CXHACXHA PAEZ</t>
  </si>
  <si>
    <t xml:space="preserve"> ECOGRAFIA OBSTETRICA TRANSVAGINAL - PENDIENTE GINECOLOGIA,NUTRICION,PSICOLOGIA Y ODONTOLOGIA - PENDIENTE LABORATORIOS DE INICIO - SE ENVIA MICRONUTRIENTES.6/04/2022                                                                                                                                                                                                                                                                                              ECOGRAFIA OBSTETRICA CON TRANSLUCENCIA NUCAL - PENDIENTE TOXO IGM - SE ENVIA MICRONUTRIENTES - NOTA: VAGINOSIS BACTERIANA DE DEJA TRATAMEINTO3/05/2022                                                                                                                                                                                                                                                                                                         PENDIENTE TOXO IGM DE CONTROL -PENDIENTE VALORACION POR GINECOLOGIA - SE ENVIA MICRONUTRIENTES.31/05/2022                                                                                                   GESTANTE CON FROTIS VAGINAL CON  GARDANELLA EL MEDICO ENVIA TRTAMIENTO CON METRONIDAZOL OVULO VAGINAL - SE ENVIA MICRONUTRIENTES.9/07/2022                  ECOGRAFIA OBSTETRICA CON DETALLE ANATOMICO - PENDIENTE  GLUCOSA. CURVA DE TOLERANCIA - SE ENVIA MICRONUTRIENTES.10/08/2022                                                        GESTANTE ACUDE A LA CONSULTA POR SINTOMAS  EL MEDICO INDICA PRURITO VULVAR Y SE INDICA CLOTIMZON EMPIRICO MAS FROTIS VAGINAL  Y UROANALISIS.19/08/2022        ECOGRAFIA OBSTETRICA CON DETALLE ANATOMICO - PENDIENTE VALORACION DE CONTROL POR GINECOLOGIA - SE ENVIA MICRONUTRIENTES.13/09/2022                                                   PENDIENTE  MONITORIA FETAL ANTEPARTO - PENDIENTE VALORACION ´POR GINECOLOGIA - SE ENVIA MICRONUTRIENTES.18/11/2022                     </t>
  </si>
  <si>
    <t>ALEXA KATHERIN MEDINA</t>
  </si>
  <si>
    <t>ANGUIE</t>
  </si>
  <si>
    <t>MELISA</t>
  </si>
  <si>
    <t xml:space="preserve"> ECOGRAFIA OBSTETRICA TRANSABDOMINAL  - ECOGRAFIA OBSTETRICA TRANSVAGINAL -   PENDIENTE VALORACION POR GINECOLOGIA,NUTRICION,PSICOLOGIA - PENDIENTE LABORATORIOS DE INICIO - SE ENVIA MICRONUTRIENTES.17/05/2022                                                                                                SE ENVIA MICRONUTRIENTES.14/06/2022                                    SE ENVIA MICRONUTRIENTES.15/07/2022                                              SE ENVIA MICRONUTRIENTES.12/08/2022                                                                                                                                         PENDIENTE LABORATORIOS DE II TRIMESTRE - SE ENVIA MICRONUTRIENTES.13/09/2022                                                                                                                                                                                          NOTA: GESTANTE ACUDE A LA CONSULTA PARA REPORTE DE LABORATORIOS SOLICITADOS, EL MEDICO INDICA:  EVIDENCIANDO EN ESTOS RESULTADOS PERSISTENCIA DE ELEVACIO LEUCOTORIA CON NEUTROFILIA LO QUE HACE SOSPECHAR PROCESO INFECCIOSO DE FOCO A ESTABLECER, YA QUE PACIENTE GESTANTE SE ENCUENTRA ASINTOMATICA SEGUN MANIFIESTA, EN VISTA DE LO ANTERIOR SE DECIDE SOLICITAR UROANALISIS, FORTIS Y GRAM VAGINAL PARA ESTABLECER LA EXISTENCIA O NO DE DICHO O POSIBLE PROCESOS INFECCIOSO HASTA AHORA NO ESTABLECIDO, NI ESPECIFICADO.6/10/2022                                                                                                                                                                  NOTA: GESTANTE ACUDE A LA CONSULTA PARA REPORTE DE LABORATORIOS SOLICITADOS CON VAGINITIS AGUDA EL MEDICO ENVIA TRATAMIENTO CON METRONIDAZOL OVULO VAGINAL.8/10/2022                                                                                                                                             SE ENVIA MICRONUTRIENTES.13/10/2022                                                              PENDIENTE LABORATORIOS DE III TRIMESTRE - SE ENVIA MICRONUTRIENTES.15/11/2022                                                                                                                                                                                  NOTA: GESTANTE CON FROTIS VAGINAL PATOLOGICO EL MEDICO ENVIA TRATMIENTO CON METRONIDAZOL OVULO VAGINAL - PENDIENTE MONITORIA FETAL ANTEPARTO - SE ENVIA MICRONUTRIENTES.15/12/2022                                                                                                                                                                                                                                                                                       NOTA: GESTANTE ACUDE A LA CONSULTA PARA REPORTAR LABORATORIOS , EL MEDICO REMITE A URGENCIAS POR AMENZA DE PARTO PRETERMINO AL TACTO VAGINAL CUELLO ANTEIRO DILATACION 3 CM, POR LO CUAL SE REMITE URGENCIAS.28/12/2022</t>
  </si>
  <si>
    <t>OROZCO</t>
  </si>
  <si>
    <t>ECOGRAFIA OBSTETRICA TRANSVAGINAL  -  PENDIENTE VALORACION POR GINECOLOGIA,NUTRICION,PSICOLOGIA  - PENDIENTE LABORATORIOS DE INICIO - SE ENVIA MICRONUTRIENTES - NOTA : GESTANTE CON PUNTO DE ATENCION ACIN SEDE SANTANDER DE QUILICHAO REFIERE QUE RESIDE EN LA VEREDA GUAITALARESGUARDO  MUCHIQUE LOS TIGRES  SE LE REALIZA LA PRIMERA ATENCION Y SE LE EXPLICA A LA PACIENTE CONTINUAR CONTROLES PRENATALES EN SU MUNICIPIO DE RESIDENCIA .26/05/2022</t>
  </si>
  <si>
    <t>YOCUE</t>
  </si>
  <si>
    <t>SORAIDA</t>
  </si>
  <si>
    <t>NANO</t>
  </si>
  <si>
    <t>SALE DEL PROGRAMA POR: NACIMIENTO RN PESO 3100 GR,TALLA 50 CM - REPORTADO POR PCS.                                                                                                                                                        ECOGRAFIA OBSTETRICA TRANSABDOMINAL - PENDIENTE GINECOLOGIA,NUTRICION,PSICOLOGIA - PENDIENTE LABORATORIOS DE INICI - SE ENVIA MICRONUTRIENTES .27/05/2022                                                                                                                                                                                                                                                                                                                             ECOGRAFIA OBSTETRICA TRANSABDOMINAL -  PENDIENTE VALORACION POR GINECOLOGIA,NUTRICION,PSICOLOGIA  - SE ENVIA MICRONUTRIENTES.27/05/2022                                      SE ENVIA MICRONUTRIENTES.29/06/2022                                                    PENDIENTE TOXO IGM - SE ENVIA MICRONUTRIENTES.30/07/2022                                                                    ECOGRAFIA OBSTETRICA TRANSABDOMINAL -   PENDIENTE TOXO IGM - SE ENVIA MICRONUTRIENTES.31/08/2022                                                                                                                          ECOGRAFIA OBSTETRICA CON EVALUACION DE CIRCULACION PLACENTARIA Y FETAL - PENDIENTE LABORATORIOS DE III TRIMESTRE - PENDIENTE VALORACION DE CONTROL PARA GINECOLOGIA - SE ENVIA MICRONUTRIENTES.30/09/2022                                                                                                                                             SE ENVIA MICRONUTRIENTES.2/11/2022              NOTA: GESTANTE CON FROTIS VAGINAL PATOLOGICO EL MEDICO ENVIA TRATMIENTO CON METRONIDAZOL OVULO VAGINAL Y CEFALEXINA CAPSULA - PENDIENTE  ECOGRAFIA OBSTETRICA CON EVALUACION DE CIRCULACION PLACENTARIA Y FETAL - PENDIENTE ECOGRAFIA DE PERFIL BIOFISICO - PENDIENTE ULTIMOS LABORATORIOS - PENDIENTE VALORACION POR GINECOLOGIA - SE ENVIA MICRONUTRIENTES.30/11/2022</t>
  </si>
  <si>
    <t>ALBA ULCUE</t>
  </si>
  <si>
    <t>NENE</t>
  </si>
  <si>
    <t>MORIONES</t>
  </si>
  <si>
    <t xml:space="preserve"> ECOGRAFIA OBSTETRICA TRANSVAGINAL - ECOGRAFIA OBSTETRICA TRANSABDOMINAL -  PENDIENTE VALORACION POR GINECOLOGIA ,NUTRICION,PSICOLOGIA Y ODONTOLOGIA  - SE ENVIA MICRONUTRIENTES. 31/05/2022                                                                                                                                                                                                                                                 NOTA: GESTANTE PASA A TODAS LAS ESPECIALIDADES EN EL MES DE JUNIO PERO NO PASA AL CONTROL PRENATAL.                                                                                                                               NOTA: SE SUSPENDE SULFATO FERROSO POR HGB MAYOR DE 14 G/DL  - EL MEDICO ENVIA ACIDO FOLICO.1/07/2022                                                                                                                                          SE ENVIA MICRONUTRIENTE.2/08/2022                                       SE ENVIA MICRONUTRIENTES.2/09/2022                                                                                                                                                              PERFIL BIOFISICO - PENDIENTE LABORATORIOS DE II TRIMESTRE - SE ENVIA MICRONUTRIENTES.1/10/2022                                                                                                                                                       SE ENVIA MICRONUTRIENTES.2/11/2022                                                                                                                                                                                                                                                                          PENDIENTE  ECOGRAFIA OBSTETRICA TRANSABDOMINAL - PENDIENTE LABORATORIOS DE III TRIMESTRE - PENDIENTE VALORACION POR GINECOLOGIA - SE ENVIA MICRONUTRIENTES.2/12/2022</t>
  </si>
  <si>
    <t xml:space="preserve"> ECOGRAFIA OBSTETRICA TRANSABDOMINAL - ECOGRAFIA OBSTETRICA TRANSVAGINAL -   PENDIENTE  VACUNACION COMBINADA CONTRA TETANOS Y DIFTERIA [Td] - ECOGRAFIA OBSTETRICA CON TRANSLUCENCIA NUCAL - PENDIENTE GINECOLOGIA,NUTRICION,PSICOLOGIA Y ODONTOLOGIA   - PENDIENTE LABORATORIOS DE INICIO -   SE ENVIA MICRONUTRIENTES.1/06/2022                                                                                                                                                                                                                                                                                   GESTANTE INASISTENTE  CONTESTA SU MADRE REFIERE DECIR QUE EN EL MOMENTO ELLA VIVE CON SU COMPAÑERO EN LA AGUDADA Y QUE AL PARECER ELLA PERDIO EL BEBE PERO QUE SOLO LE HAN CONTADO NO ESTA MUY SEGURA , POR TAL MOTIVO SE LE INFORMA AL DINAMIZADOR ENCARGADO PARA QUE SE ASESORE SI ES VERDAD LA INFORMACION DADA.12/07/2022</t>
  </si>
  <si>
    <t>FANY ISCO</t>
  </si>
  <si>
    <t>GUETOTO</t>
  </si>
  <si>
    <t>YEICY</t>
  </si>
  <si>
    <t>SALE DEL PROGRAMA POR: NACIMIENTO RN PESO  2705 GR ,TALLA 47 CM - REPORTADO POR PCS.                                                                                                                                                      ECOGRAFIA OBSTETRICA TRANSABDOMINAL -  ECOGRAFIA OBSTETRICA TRANSVAGINAL -  ECOGRAFIA OBSTETRICA CON TRANSLUCENCIA NUCAL -   PENDIENTE   GINECOLOGIA,NUTRICION,PSICOLOGIA Y ODONTOLOGIA  - PENDIENTE  VACUNACION COMBINADA CONTRA TETANOS Y  - PENDIENTE LABORATORIOS DE INICIO -   SE ENVIA MICRONUTRIENTES ,4/06/2022                                                                                                                                                                                                                                                                                                                NOTA: GESTANTE CON VAGINITIS AGUDA EL MEDICO ENVIA TRATAMIENTO CON METRONIDAZOL OVULO VAGINAL - SE ENVIA MICRONUTRIENTES.22/07/2022                               ECOGRAFIA OBSTETRICA CON DETALLE ANATOMICO - PENDIENTE VALORACION DE CONTROL POR GINECOLOGIA Y NUTRICION - PENDIENTE UROCULTIVO - TOXO IGM - ECOGRAFIA OBSTETRICA TRANSABDOMINAL - SE ENVIA MICRONUTRIENTES.9/09/2022                                                                                                                                                                               PENDIENTE LABORATORIOS DE II TRIMESTRE - SE ENVIA MICRONUTRIENTES.19/10/2022                                                                                                                                                                                 PENDIENTE VALORACION POR GINECOLOGIA - PENDIENTE ECOGRAFIA DE PERFIL BIOFISICO - SE ENVIA MICRONUTRIETES.18/11/2022                                                                                   PENDIENTE ECOGRAFIA OBSTETRICA TRANSABDOMINAL  - PENDIENTE MONITORIA FETAL ANTEPARTO - PENDIENTE LABORATORIOS DE III TRIMESTRE - SE ENVIA MICRONUTRIENTES.16/12/2022</t>
  </si>
  <si>
    <t>FIDELINA CAVICHE</t>
  </si>
  <si>
    <t>SALE DEL PROGRAMA POR: NACIMIENTO RN PESO 2958 GR,TALLA 49 CM - REPORTADO POR PCS.                                                                                                                                                       ECOGRAFIA OBSTETRICA TRANSABDOMINAL - ECOGRAFIA OBSTETRICA TRANSVAGINAL -  ECOGRAFIA OBSTETRICA CON TRANSLUCENCIA NUCAL - VACUNACION COMBINADA CONTRA TETANOS Y DIFTERIA -  PENDIENTE   GINECOLOGIA,NUTRICION,PSICOLOGIA Y ODONTOLOGIA  - PENDIENTE LABORATORIOS DE INICIO -  SE ENVIA MICRONUTRIENTES - NOTA: GESTANTE REFIERE FUM 28/04/2022 LA BASE NO ME PERMITE DIGITAR DICHA FECHA POR ESTA RAZON SE DIGITA OTRA FECHA YA QUE LA BASE LO PIDE .9/06/2022                        GESTANTE CON FROTIS VAGINAL GARDENERELLA VAGINALIES SE INDICA METRONIDAZOL OVULOS - SE ENVIA MICRONUTRIENTES.8/07/2022                                                          PENDIENTE VALORACION POR GINECOLOGIA - SE ENVIA MICRONUTRIENTES.16/08/2022                                                                                                                                                                         PENDIENTE LABORATORIOS DE II TRIMESTRE - SE ENVIA MICRONUTRIENTES.16/09/2022                                                                                                                                                                                        NOTA: GESTANTE CON  TENSIÓN EMOCIONAL ACTIVA EL MEDICO REMITE PARA PSICOLOGIA - GESTANTE AUN NO REALIZA UROCULTIVO - PENDIENTE LABORATORIOS DE II TRIMESTRE - SE ENVIA MICRONUTRIENTES.19/10/2022                                                                                                                                                                                                                                                                  NOTA: GESTANTE ACUDE A LA CONSULTA POR UN DOLOR EN EL ABDOMEN EL MEDICO SOLICITA EXAMENES LA PACIENTE REFIERE SE OS TOMARA EL DIA DE MAÑANA - PENDIENTE ECOGRAFIA OBSTETRICA CON EVALUACION DE CIRCULACION PLACENTARIA Y FETAL - REMITE A GINECOLOGO - PENDIENTE MONITORIA FETAL ANTEPARTO.25/10/2022                                                                                                                                                                                                                                                                                                                  NOTA: GESTANTE ACUDE A LA CONSULTA PARA REPORTE DE LABORATORIOS SOLICITADOS LA CUAL EL MEDICO INDICA QUE TIENE  UNA INFECCION GENITAL EN EL EMBARAZO, LA CUAL ENVIA TRATAMIENTO CON METRONIDAZOL OVULO VAGINAL Y CLOTRIMAZOL CREMA VAGINAL.28/10/2022                                                                                                                                   PENDIENTE  ECOGRAFIA OBSTETRICA CON EVALUACION DE CIRCULACION PLACENTARIA Y FETAL - PENDIENTE ECOGRAFIA DE PERFIL BIOFISICO - PENDIENTE MONITORIA FETAL ANTEPARTO - PENDIENTE LABORATORIOS DE III TRIMESTRE - SE ENVIA MICRONUTRIENTES.23/11/2022                                                                                                                                             PENDIENTE  MONITORIA FETAL ANTEPARTO - PENDIENTE LABORATORIOS DE III TRIMESTRE - PENDIENTE TOMA PRESION ARTERIAL AFINAMIENTO  - SE ENVIA MICRONUTRIENTES.28/12/2022                                                                                                                                                                                                                                                                                                      NOTA:  REFIERE PREECLAMPSIA EN LA 1ERA GESTACION HACE 6 AÑOS, MANEJADO EN III NIVEL DE ATENCION POR LO CUAL EL MEDICO ENVIA AFINAMIENTO DE LA PRESION ARTERIAL POR 3 DIAS EN LA MAÑANA Y EN LA TARDE - PENDIENTE PARACLINCOS ORDENADOS EN ONTROLANTEIROR DE EPRFIL TOXEMICO - PENDIENTE  MONITORIA FETAL ANTEPARTO - PENDIENTE CONTROL EN UNA SEMANA.11/01/2023                                                                                                                                                                                                                                  NOTA: GESTANTE CON 40,6 SG POR ECO ,FETO TRANSVERSO EL MEDICO REMITE A URGENCIAS.31/01/2023</t>
  </si>
  <si>
    <t>CLAUDIA CASSO</t>
  </si>
  <si>
    <t xml:space="preserve"> ECOGRAFIA OBSTETRICA TRANSABDOMINAL - ECOGRAFIA OBSTETRICA CON TRANSLUCENCIA NUCAL -   ESTUDIO DE COLORACION BASICA EN CITOLOGIA VAGINAL TUMORAL O FUNCIONAL - VACUNACION COMBINADA CONTRA TETANOS Y DIFTERIA -  PENDIENTE   GINECOLOGIA,NUTRICION,PSICOLOGIA Y ODONTOLOGIA  - PENDIENTE LABORATORIOS DE INICIO -  SE ENVIA MICRONUTRIENTES.9/06/2022                                                                                                                                                                                                                                                  ECOGRAFIA OBSTETRICA CON DETALLE ANATOMICO - SE ENVIA MICRONUTRIENTES.8/07/2022</t>
  </si>
  <si>
    <t xml:space="preserve">GLORIA AMPARO PASCUE PEÑA </t>
  </si>
  <si>
    <t>SALE DEL PROGRAMA POR: NACIMIENTO RN PESO 2700 GR,TALLA 49 CM - REPORTADO POR PCS.                                                                                                                                                         ECOGRAFIA OBSTETRICA TRANSABDOMINAL  -  PENDIENTE VALORACION POR GINECOLOGIA ,NUTRICION,PSICOLOGIA - SE ENVIA MICRONUTRIENTES.14/06/2022                                      ECOGRAFIA OBSTETRICA CON TRANSLUCENCIA NUCAL - SE ENVIA MICRONUTRIENTES.23/07/2022                                                                             SE ENVIA MICRONUTRIENTES.23/08/2022            ECOGRAFIA OBSTETRICA CON DETALLE ANATOMICO - PENDIENTE VALORACION DE CONTROL POR GINECOLOGIA Y NUTRICION - PENDIENTE TOXO IGM - SE ENVIA MICRONUTRIENTES.23/09/2022                                                                                                                                                                                                                                                                                           PENDIENTE LABORATORIOS DE II TRIMESTRE - SE REMITE AL PROGRAMA DE VACUNACIÓN PARA LA APLICACIÓN DE DPT ACELULAR - SE ENVIA MICRONUTRIENTES.21/10/2022                    PENDIENTE TOXO IGM DE CONTROL - PENDIENTE VALORACION DE CONTROL POR NUTRICION GESTANTE CON SOBREPESO - SE ENVIA MICRONUTRIENTES.22/11/2022                                PENDIENTE LABORATORIOS DE III TRIMESTRE - SE ENVIA MICRONUTRIENTES.20/12/2022                                                                                                                                                                                        PENDIENTE VALORACION DE CONTROL POR GINECOLOGIA Y NUTRICION - PENDIENTE  MONITORIA FETAL ANTEPARTO - PENDIENTE LABORATORIOS DE III TRIMESTRE - SE ENVIA MICRONUTRIENTES.21/01/2023                                                                                                                                                               PENDIENTE MONITORIA FETAL ANTEPARTO.28/01/2023</t>
  </si>
  <si>
    <t>ATE DICELA ULCUE</t>
  </si>
  <si>
    <t>SALE DEL PROGRAMA POR: NACIMIENTO RN PESO 3790GR,TALLA 51 CM - REPORTADO POR PCS.                                                                                                                                                       ECOGRAFIA OBSTETRICA TRANSVAGINAL - ECOGRAFIA OBSTETRICA CON TRANSLUCENCIA NUCAL - ECOGRAFIA OBSTETRICA TRANSABDOMINAL -  VACUNACION COMBINADA CONTRA TETANOS Y DIFTERIA - PENDIENTE LABORATORIOS DE INICIO - PENDIENTE VALORACION POR GINECOLOGIA ,NUTRICION,PSICOLOGIA Y ODONTOLOGIA  - SE ENVIA MICRONUTRIENTES -NOTA: GESTANTE CON AFILIACION COOSALUD ENTIDAD PROMOTORA DE SALUD SAS SE LE REALIZA ATENCION DE INICIO A CONTROL PRENATA.23/06/2022              NOTA: GESTANTE REALIZO TRASLADO DE ESPS AHORA CON AFILIACION A LA AIC  - PENDIENTE ECOGRAFIA OBSTETRICA CON TRANSLUCENCIA NUCAL - SE ENVIA MICRONUTRIENTES.21/07/2022</t>
  </si>
  <si>
    <t>DIANA YULIETH CHOCUE</t>
  </si>
  <si>
    <t>ANYIE</t>
  </si>
  <si>
    <t>ECOGRAFIA OBSTETRICA TRANSVAGINAL -PENDIENTE LABORATORIOS DE INICIO - PENDIENTE VALORACION POR GINECOLOGIA ,NUTRICION,PSICOLOGIA - SE ENVIA MICRONUTRIENTES -NOTA: PACIENTE QUE HACE LA SOLICITUD DE LA INTERRUPCIÓN VOLUNTARIA DE SU EMBARAZO EL MEDICO LA REMITE AL SERVICIO DE URGENCIAS Y REMITE PARA LA TRABAJADORA SOCIAL.23/06/2022                                                                                                                                                                                                                                                                PENDIENTE ECOGRAFIA OBSTETRICA TRANSABDOMINAL - PENDIENTE LABORATORIOS DE II TRIMESTRE - PENDIENTE VALORACION POR GINECOLOGIA - SE ENVIA MICRONUTRIENTES.22/10/2022                                                                                                                                                                                                                                                                                           ECOGRAFIA OBSTETRICA CON EVALUACION DE CIRCULACION PLACENTARIA Y FETAL - PENDIENTE ECOGRAFIA DE PERFIL BIOFISICO - PENDIENTE LABORATORIOS DE III TRIMESTRE - SE ENVIA MICRONUTRIENTES.22/11/2022                                                                                                                                                                    SE ENVIA MICRONUTRIENTES.22/12/2022</t>
  </si>
  <si>
    <t>LUCIA DEL PILAR PAZ</t>
  </si>
  <si>
    <t xml:space="preserve">CAVICHE </t>
  </si>
  <si>
    <t>SALE DEL PROGRAMA POR: NACIMIENTO RN PESO 3200GR,TALLA 51 CM - REPORTADO POR DINAMIZADORA ZONAL.                                                                                                                 ECOGRAFIA OBSTETRICA TRANSABDOMINAL - PENDIENTE VALORACION POR GINECOLOGIA ,NUTRICION,PSICOLOGIA - SE ENVIA MICRONUTRIENTES -NOTA: GESTANTE CON VAGINITIS EL MEDICO ENVIA TRATAMIENTO CON METRONIDAZOL OVULO VAGINAL.24/06/2022                                                                                                                                                                            NOTA: GESTANTE CON UROCULTIVO  ESCHERICHIA COLI CON ANTIBIOGRAMA MULTISENCIBLE EL MEDICO ENVIA TARATAMIENTO CON AMPICILINA ANHIDRA O TRIHIDRATO 500 MG CAPSULA - PENDIENTE  ECOGRAFIA OBSTETRICA TRANSABDOMINAL - PENDIENTE VALORACION POR NUTRICION Y GINECOLOGIA - SE ENVIA MICRONUTRIENTES.26/07/2022          ECOGRAFIA OBSTETRICA CON DETALLE ANATOMICO - SE ENVIA MICRONUTRIENTES.26/08/2022                                                                                                                                                           ECOGRAFIA OBSTETRICA TRANSABDOMINAL - PENDIENTE LABORATORIOS DE II TRIMESTRE - SE ENVIA MICRONUTRIENTES.28/09/2022                                                                                           NOTA: GESTANTE AUN SIN VACUNAS SE INSISTE EN LA IMPORTANCIA DE LA VACUNACION O INMUNIZACION  -   ECOGRAFIA OBSTETRICA CON EVALUACION DE CIRCULACION PLACENTARIA Y FETAL - PENDIENTE LABORATORIOS DE II TRIMESTRE - SE ENVIA MICRONUTRIENTES.26/10/2022                                                                                                                                     SE ENVIA MICRONUTRIENTES.25/11/2022</t>
  </si>
  <si>
    <t>LEONEL TROCHEZ</t>
  </si>
  <si>
    <t xml:space="preserve"> ECOGRAFIA OBSTETRICA TRANSVAGINAL-  ECOGRAFIA OBSTETRICA CON TRANSLUCENCIA NUCAL- PENDIENTE VALORACION POR GINECOLOGIA ,NUTRICION,PSICOLOGIA Y ODONTOLOGIA - SE ENVIA MICRONUTRIENTES - NOTA: GESTANTE REFIERE QUE RESIDE EN LA VEREDA AURELIA MUNICIPIO DE CAJIBIO .24/06/2022                                                                  GESTANTE RENUENTE A CONTROLES NO TIENE NUMERO DE CELULAR POR TAL RAZON SE LE INFORMA AL DINAMIZADOR ENCARGADO PARA QUE LA REMITA A SUS CONTROLES.13/07/2022                                                                                                                                                                                                                                                                                                        ECOGRAFIA OBSTETRICA TRANSABDOMINAL - PENDIENTE VALORACION POR GINECOLOGIA - SE ENVIA MICRONUTRIENTES.4/08/2022                                                                                         NOTA: GESTANTE QUE ES INASISTENTE REFIERE QUE RESIDE EN ARGELIA CAUCA JORNALEANDO POR ESA RAZON NO HABIA PODIDO ASISTIR A LOS CONTROLES - PENDIENTE ECOGRAFIA OBSTETRICA TRANSABDOMINAL - PENDIENTE LABORATORIOS DE II TRIMESTRE - SE ENVIA MICRONUTRIENTES.1/11/2022                                                                                               PENDIENTE  ECOGRAFIA OBSTETRICA CON EVALUACION DE CIRCULACION PLACENTARIA Y FETAL - PENDIENTE ECOGRAFIA DE PERFIL BIOFISICO - PENDIENTE VALORACION POR GINECOLOGIA - PENDIENTE LABORATORIOS DE III TRIMESTRE - SE ENVIA MICRONUTRIENTES.6/12/2022</t>
  </si>
  <si>
    <t>AURA AYDE CAMPO</t>
  </si>
  <si>
    <t>NIRIA</t>
  </si>
  <si>
    <t>SALE DEL PROGRAMA POR : NACIMIENTO RN PESO 3270GR,TALLA 49 CM - REPORTADO POR PCS.                                                                                                                                                      ECOGRAFIA OBSTETRICA TRANSABDOMINAL -  ECOGRAFIA OBSTETRICA TRANSVAGINAL - ECOGRAFIA OBSTETRICA CON TRANSLUCENCIA NUCAL -  PENDIENTE LABORATORIOS DE INICIO -  PENDIENTE VALORACION POR GINECOLOGIA ,NUTRICION,PSICOLOGIA - SE ENVIA MICRONUTRIENTES.25/06/2022                                                                                                     NOTA: CONTROL CON REPORTE DE EXAMNES DE INGRESO DE FORMA PRIORITARIA YA QUE LA PACIENTE NO SE LOS HA TOMADO- SE ENVIA MICRONUTRIENTES.16/08/2022                    GESTANTE ACUDE A LA CONSULTA PARA REPORTE DE LABORATORIOS SOLICITADOS CON VAGINIS AGUDA Y INFECCION DE LAS VIAS URINARIAS EL MEDICO ENVIA TRATAMIENTO CON METRONIDAZOL OVULO VAGINAL Y CEFALEXINA CAPSULA.20/08/2022                                                                                                                                                                                                              NOTA: PREVIAMENTE TRATADA PARA INFECION URINARIA - SE ENVIA MICRONUTRIENTES.16/09/2022                                                                                                                                               PENDIENTE VALORACION POR GINECOLOGIA Y NUTRICION - PENDIENTE LABORATORIOS DE II TRIMESTRE - PENDIENTE VACUNACION COMBINADA CONTRA TETANOS Y DIFTERIA [Td].15/10/2022                                                                                                                                                                                                                                                                                                                                  NOTA: GESTANTE ACUDE A LA CONSULTA PARA REPORTE DE LABORATORIOS SOLICITADOS CON VAGININOSIS BACTERIANA  EL MEDICO ENVIA TRATAMIENTO CON METRONIDAZOL OVULO VAGINAL .3/11/2022                                                                                                                                                                                                                                                              PENDIENTE  ECOGRAFIA OBSTETRICA CON DETALLE ANATOMICO - PENDIENTE VALORACION POR GINECOLOGIA - PENDIENTE LABORATORIOS DE III TRIMESTRE - SE ENVIA MICRONUTRIENTES.12/11/2022                                                                                                                                                                                                                                                                                           PENDIENTE  MONITORIA FETAL ANTEPARTO - PENDIENTE LABORATORIOS DE III TRIMESTRE - SE ENVIA MICRONUTRIENTES.14/12/2022                                                                                                PENDIENTE MONITORIA FETAL ANTEPARTO - PENDIENTE LABORATORIOS DE III TRIMESTRE YA QUE AUN NO SE LOS HA REALIZADO - PENDIENTE VALORACION DE CONTROL POR GINECOLOGIA - SE ENVIA MICRONUTRIENTES.14/01/2023                                                                                                                          PENDIENTE  MONITORIA FETAL ANTEPARTO.27/01/2023</t>
  </si>
  <si>
    <t>YAFUE</t>
  </si>
  <si>
    <t>SALE DEL PROGRAMA POR: NACIMIENTO RN PESO 3600 GR,TALLA 52 CM -REPORTADO POR PCS.                                                                                                                                                                 ECOGRAFIA OBSTETRICA TRANSVAGINAL -  PENDIENTE LABORATORIOS DE INICIO -  PENDIENTE VALORACION POR GINECOLOGIA ,NUTRICION,PSICOLOGIA - SE ENVIA MICRONUTRIENTES.28/06/2022                                                                                                                                                                                                                                                                                            PENDIENTE TOXO IGG E IGM - PENDIENTE VALORACION POR GINECOLOGIA Y NUTRICION - SE ENVIA MICRONUTRIENTES.29/07/2022                                                                                ECOGRAFIA OBSTETRICA CON DETALLE ANATOMICO - PENDIENTE UROCULTIVO - TOXO IGM - CITOMEGALOVIRUS - SE ENVIA MICRONUTRIENTES.27/08/2022                                                PENDIENTE LABORATORIOS DE II TRIMESTRE - SE ENVIA MICRONUTRIENTES.6/10/2022                                                                                                                                                                             PENDIENTE  ECOGRAFIA OBSTETRICA CON EVALUACION DE CIRCULACION PLACENTARIA Y FETAL - SE ENVIA MICRONUTRIENTES.11/11/2022                                                        PENDIENTE MONITORIA FETAL ANTEPARTO - PENDIENTE LABORATORIOS MONITORIA FETAL ANTEPARTO - SE ENVIA MICRONUTRIENTES.9/12/2022                                                 PENDIENTE  MONITORIA FETAL ANTEPARTO - SE ENVIA MICRONUTRIENTES.7/01/2023                                                                                                                                                                               PENDIENTE  ECOGRAFIA OBSTETRICA CON EVALUACION DE CIRCULACION PLACENTARIA Y FETAL - PENDIENTE VALORACION DE CONTROL POR GINECOLOGIA - PENDIENTE UROCULTIVO - PENDIENTE CITOMEGALOVIRUS Y TOXO IGM - PENDIENTE ECOGRAFIA DE  PERFIL BIOFISICO PRIORITARIO. POLIHIDRAMINIOS - PENDIENTE  MONITORIA FETAL ANTEPARTO- SE ENVIA MICRONUTRIENTES.21/01/2023                                                                                                                                                                                                                                                 PENDIENTE ULTIMOS LABORATORIOS - PENDIENTE  MONITORIA FETAL ANTEPARTO.1/02/2023</t>
  </si>
  <si>
    <t>LUZ DIONEIDA REBOLLEDO</t>
  </si>
  <si>
    <t>SALE DEL PROGRAMA POR: NACIMIENTO RN PESO 3551 GR,TALLA 50 CM - REPORTADO POR PCS.                                                                                                                                                      ECOGRAFIA OBSTETRICA TRANSVAGINAL -  PENDIENTE LABORATORIOS DE INICIO -  PENDIENTE VALORACION POR GINECOLOGIA ,NUTRICION,PSICOLOGIA - SE ENVIA MICRONUTRIENTES.29/06/2022                                                                                                                                                                                                                                                                                                             NOTA:EMBARAZO DE 11,2 SEMANAS POR ECO  CON AMENAZA DE ABORTO EL MEDICO REMITE PARA URGENCIAS - PENDIENTE  ECOGRAFIA OBSTETRICA CON TRANSLUCENCIA NUCAL - SE ENVIA MICRONUTRIENTES.27/07/2022
 ECOGRAFIA OBSTETRICA CON DETALLE ANATOMICO - PENDIENTE VALORACION DE CONTROL POR GINECOLOGIA Y NUTRICION -PENDIENTE UROCULTIVO, CITOMEGALOVIRUS,  RUBEOLA,TOXO IGM - SE ENVIA MICRONUTRIENTES.31/08/2022                                                                                                                                                                                                                            PENDIENTE VALORACION DE CONTROL POR GINECOLOGIA Y NUTRICION - SE ENVIA MICRONUTRIENTES.28/09/2022                                                                                                                           NOTA: INDICA EL MEDICO SUSPENDO SULFATO FERROSO HGB MAYOR DE 14 G/DL  - PENDIENTE LABORATORIOS DE II TRIMESTRE - SE ENVIA CALCIO.3/11/2022                                                PENDIENTE VALORACION POR GINECOLOGIA - PENDIENTE LABORATORIOS DE III TRIMESTRE - SE ENVIA MICRONUTRIENTES.7/12/2022                                                                                PENDIENTE  ECOGRAFIA OBSTETRICA TRANSABDOMINAL - PENDIENTE  MONITORIA FETAL ANTEPARTO - SE ENVIA MICRONUTRIENTES.12/01/2023                                                                      PENDIENTE MONITORIA FETAL ANTEPARTO.1/02/2023</t>
  </si>
  <si>
    <t xml:space="preserve">LUIS GILDARDO POSCUE </t>
  </si>
  <si>
    <t>SALE DEL PROGRAMA POR: NACIMIENTO RN PESO 2614 GR,TALLA 49 CM - REPORTADO POR PCS.                                                                                                                                                       ECOGRAFIA OBSTETRICA TRANSABDOMINAL -  PENDIENTE LABORATORIOS DE INICIO -  PENDIENTE VALORACION POR GINECOLOGIA ,NUTRICION,PSICOLOGIA - SE ENVIA MICRONUTRIENTES.1/07/2022                                                                                                                                                                                                                                                                                            ECOGRAFIA OBSTETRICA TRANSABDOMINAL - PENDIENTE TOXO IGM -TOXO IGG - PENDIENTE VALORACION POR GINECOLOGIA - SE ENVIA MICRONUTRIENTES.4/08/2022                    NOTA:  SE INIDCA SUSPENDER SUPLFATO FERROSO PÓR HGB MAYOR DE 14 G/DL - SE ENVIA CALCIO.3/09/2022                                                                                                                                                       PENDIENTE LABORATORIOS DE II TRIMESTRE - SE ENVIA CALCIO.4/10/2022                                                                                                                                                                                                    PENDIENTE TOXO IGM DE CONTROL ,CITOMEGALOVIRUS IGM,RUBEOLA IGM - PENDIENTE VALORACION DE CONTROL POR GINECOLOGIA - SE ENVIA MICRONUTRIENTES.4/11/2022                                                                                                                                                                                                                                                                                                              PENDIENTE ECOGRAFIA OBSTETRICA CON EVALUACION DE CIRCULACION PLACENTARIA Y FETAL - PENDIENTE ECOGRAFIA DE PERFIL BIOFISICO - PENDIENTE TOXO IGM  - SE ENVIA MICRONUTRIENTES.2/12/2022                                                                                                                                                                                                                                                                                PENDIENTE  MONITORIA FETAL ANTEPARTO - PENDIENTE TOXO IGM DE CONTROL - PENDIENTE LABORATORIOS DE III TRIMESTRE - PENDIENTE VALORACION DE CONTROL  POR GINECOLOGIA - SE ENVIA MICRONUTRIENTES.6/01/2023                                                                                                                                                                                                                                                             - GESTANTE VALORADA EN CONTROL POR  GINECOLOGIA INDICA LO SIGUIENTE : HASTA EL MOMENTO, EMBARAZO SIN COMPLICACIONES - ULTIMA ECO HACE 2 SEMANAS CON FETO CEFALICO, CRECIENDO EN PERCENTIL 25 -  BUEN PRONOSTICO PARA PARTO VAGINAL - EL PARTO PUEDE SER ATENDIDO EN NIVEL I - DEBE CONSULTAR POR URGENCIAS EL 21 DE ENERO (40 SEMANAS), SI NO HA TENIDO EL BEBE, PARA VALORACION Y MANEJO.10/01/2023                                                                                                                                                         PENDIENTE  MONITORIA FETAL ANTEPARTO - PENDIENTE ULTIMOS LABORATORIOS - PENDIENTE CONTROL EN UNA SEMANA.13/01/2023</t>
  </si>
  <si>
    <t>SALE DEL PROGRAMA POR : NACIMIENTO RN PESO 2795 GR,TALLA 52 CM - REPORTADO POR PCS.                                                                                                                                                              ECOGRAFIA OBSTETRICA TRANSABDOMINAL -   PENDIENTE LABORATORIOS DE INICIO -  PENDIENTE VALORACION POR GINECOLOGIA ,NUTRICION,PSICOLOGIA - SE ENVIA MICRONUTRIENTES.2/07/2022                                                                                                                                                                                                                                                                                                         NOTA: GESTANTE AUN NO SE HA TOMADO LOS LABORATORIOS DE INICIO ,TAMPOCO ECOGRAFIA - PENDIENTE ECOGRAFIA OBSTETRICA CON DETALLE ANATOMICO - PENDIENTE LABORATORIOS DE INICIO -  ECOGRAFIA OBSTETRICA TRANSABDOMINAL - VACUNACION COMBINADA CONTRA DIFTERIA.TETANOS Y TOS FERINA [DPT] - PENDIENTE VALORACION POR ESPECIALIDADES - SE ENVIA MCRONUTRIENTES.24/09/2022                                                                                                                                                                                                PENDIENTE  ECOGRAFIA DOPPLER OBSTETRICA CON EVALUACION DE CIRCULACION PLACENTARIA - PENDIENTE ECOGRAFIA DE PERFIL BIOFISICO - PENDIENTE  MONITORIA FETAL ANTEPARTO - PENDIENTE LABORATORIOS DE III TRIMESTRE - PENDIENTE VALORACION POR GINECOLOGIA - SE ENVIA MICRONUTRIENTES.3/12/2022                                           PENDIENTE CITA CONTROL 23/12/22.</t>
  </si>
  <si>
    <t>HAMILTON REBOLLEDO</t>
  </si>
  <si>
    <t xml:space="preserve">MENZA </t>
  </si>
  <si>
    <t xml:space="preserve">SALE DEL PROGRAMA POR: NACIMENTO RN PESO 3300 GR,TALLA 52 CM - REPORTADO POR PCS.                                                                                                                                                        ECOGRAFIA OBSTETRICA TRANSABDOMINAL -   PENDIENTE LABORATORIOS DE INICIO - ECOGRAFIA OBSTETRICA CON TRANSLUCENCIA NUCAL -   PENDIENTE VALORACION POR GINECOLOGIA ,NUTRICION,PSICOLOGIA  Y ODONTOLOGIA - SE ENVIA MICRONUTRIENTES.5/07/2022                                                                                                                                                         NOTA: INDICA QUE NO TOMA LOS MICRONUTRIENTESPOR NAUSEAS EL MEDICO NOFORMULA - PENDIENTE TOXO IGM - PENDIENTE UROCULTIVO.5/08/2022                                                PENDIENTE TOXO IGM DE CONTROL - SE ENVIA MICRONUTRIENTES.10/09/2022                                                                                                                                                                                               ECOGRAFIA OBSTETRICA CON DETALLE ANATOMICO - PENDIENTE VALORACION DE CONTROL POR GINECOLOGIA - PENDIENTE LABORATORIOS DE II TRIMESTRE -  ECOGRAFIA OBSTETRICA TRANSABDOMINAL - SE ENVIA MICRONUTRIENTES.6/10/2022                                                                                                                                                                                                    PENDIENTE  ECOGRAFIA OBSTETRICA TRANSABDOMINAL - PENDIENTE TOXO IGM - SE ENVIA MICRONUTIRIENTES.5/11/2022                                                                                                  PENDIENTE  ECOGRAFIA DOPPLER OBSTETRICA CON EVALUACION DE CIRCULACION PLACENTARIA -PENDIENTE ECOGRAFIA DE PERFIL BIOFISICO - PENDIENTE  MONITORIA FETAL ANTEPARTO - PENDIENTE LABORATORIOS DE III TRIMETRE - PENDIENTE VALORACION POR GINECOLOGIA - SE ENVIA MICRONUTRIENTES.3/12/2022
</t>
  </si>
  <si>
    <t>MARLENY CAMPO MENZA</t>
  </si>
  <si>
    <t xml:space="preserve"> ECOGRAFIA OBSTETRICA TRANSABDOMINAL -  ECOGRAFIA OBSTETRICA TRANSVAGINAL  - ECOGRAFIA OBSTETRICA CON TRANSLUCENCIA NUCAL -   VACUNACION COMBINADA CONTRA TETANOS Y DIFTERIA [Td] -  PENDIENTE VALORACION POR GINECOLOGIA ,NUTRICION,PSICOLOGIA  Y ODONTOLOGIA - SE ENVIA MICRONUTRIENTES.5/07/2022               GESTANTE ACUDE A LA CONSULTA PARA REPORTE DE LABORATORIOS CON VAGINITIS AGUDA EL MEDICO ENVIA TRTAMIENTO CON METRONIDAZOL OVULO VAGINAL.15/07/2022         PENDIENTE TOXO IGM - SE ENVIA MICRONUTRIENTES.2/08/2022</t>
  </si>
  <si>
    <t xml:space="preserve">TOCONAS </t>
  </si>
  <si>
    <t>SALE DEL PROGRAMA POR: NACIMIENTO RN PESO 2490GR TALLA 48 CM - RN HOSPITALIZADO POR BAJO PESO AL NACER TINE REMISIONES POR PEDIATRIA.                                   ECOGRAFIA OBSTETRICA TRANSABDOMINAL - PENDIENTE VALORACION POR GINECOLOGIA ,NUTRICION,PSICOLOGIA  - SE ENVIA MICRONUTRIENTES.6/07/2022                                            NOTA: GESTANTE CON VAGINITIS EL MEDICO ENVIA TRATAMIENTO CON METRONIDAZOL OVULO VAGINAL - GESTANTE  DE BAJO PESO EL MEDICO REMITE NUEVAMENTE A NUTRICION - SE ENVIA MICRONUTRIENTES.5/08/2022                                                         PENDIENTE TOXO IGM - PENDIENTE UROANALISIS - SE ENVIA MICRONUTRIENTES.2/09/2022               PENDIENTE CONTROL DE TOXO IGM - PENDIENTE LABORATORIOS DE II TRIMESTRE QUE AUN NO SE LOS HA REALIZADO - SE ENVIA MICRONUTRIENTES.4/10/2022                                    PENDIENTE ECOGRAFIA OBSTETRICA TRANSABDOMINAL - PENDIENTE TOXO IGM DE CONTROL - PENDIENTE VALORACION DE CONTROL POR GINECOLOGIA - SE ENVIA MICRONUTRIENTES.1/11/2022                                                                                                                                                                                                                                                                                                           NOTA: GESTANTE CON VAGINITIS AGUDA EL MEDICO ENVIA TRATAMIENTO CON METRONIDAZOL OVULO  - PENDIENTE  ECOGRAFIA OBSTETRICA TRANSABDOMINAL - PENDIENTE VALORACION POR GINECOLOGIA - PENDIENTE LABORATORIOS DE III TRIMESTRE - SE ENVIA MICRONUTRIENTES.1/12/2022                                                                                PENDIENTE  MONITORIA FETAL ANTEPARTO - PENDIENTE VALORACION DE CONTROL POR GINECOLOGIA Y NUTRICION POR BAJO PESO - PENDIENTE ULTIMOS LABORATORIOS - SE ENVIA MICRONUTRIENTES.3/01/2023</t>
  </si>
  <si>
    <t>SALE DEL PROGRAMA POR : NACIMIENTO RN PESO 4700GR,TALLA 53 CM - REPORTADO POR PCS.                                                                                                                                                        ECOGRAFIA OBSTETRICA TRANSVAGINAL -PENDIENTE LABORATORIOS DE INICIO - PENDIENTE VALORACION POR GINECOLOGIA ,NUTRICION,PSICOLOGIA - SE ENVIA MICRONUTRIENTES.9/07/2022                                                                                                                                                                                                                                                                                                     NOTA: GESTANTE CON UROCULTIVO POSITIVO EL MEDICO ENVIA TRATAMIENTO CON NITROFURANTOINA 100 MG TABLETA,PENDIENTE UROCULTIVO DE CONTROL DESPUES DEL TRATAMIENTO  -  PENDIENTE VALORACION POR GINECOLOGIA Y NUTRICION - PENDIENTE TOXO IGM, CITOMEGALOVIRUS ,RUBEOLA - SE ENVIA MICRONUTRIENTES.9/08/2022                   NOTA: GESTANTE NUEVAMENTE CON UROCULTIVO AISLO ESCHERICHIA COLI EL MEDICO ENVIA TRATAMIENTO CON CEFALEXINA CAPSULA POR 7 DIAS , DESPUES DEL TRATAMIENTO VOLVER A REALIZAR EL UROCULTIVO DE CONTROL  -  ECOGRAFIA OBSTETRICA CON DETALLE ANATOMICO - PENDIENTE TOXO IGM - SE ENVIA MICRONUTRIENTES.10/09/2022                                                                                                                                                                                                                                                                                                         NOTA: GESTANTE CON UROCULTIVO POSITIVO DEL 7/10/2022 EL MEDICO ENVIA TRATAMIENTO CON AMPICILINA ANHIDRA O TRIHIDRATO 500 MG CAPSULA - PENDIENTE LABORATORIOS DE II TRIMESTRE - SE ENVIA MICRONUTRIENTES.10/11/2022                                                                                                                                                                                                               NOTA: GESTANTE CON UROCULTIVO POSITIVO DEL 30/11/2022 EL MEDICO INDICA PACIENTE PREVIAMETNE TRATADA CON ANTIBIOTICOS , NO REFIERE FIEBRE NO ESCALOFRIOS NO TIEEN SINTOMAS URINARIOS AHORA - PENDIENTE LABORATORIOS DE III TRIMESTRE - SE ENVIA MICRONUTRIENTES.9/12/2022                                                                                        PENDIENTE  MONITORIA FETAL ANTEPARTO - PENDIENTE LABORATORIOS DE III TRIMESTRE - SE ENVIA MICRONUTRIENTES.10/01/2023                                                                                                NOTA:  CULTIVO DECRECIONVAINGAL POSITIVO PARA CANDIDA ALBICANS**PARACLINSO DEL 21.01.2023 EL MEDICO ENVIA TRATAMIENTO CON METRONIDAZOL OVULO VAGINAL - PENDIENTE  MONITORIA FETAL ANTEPARTO.31/01/2023</t>
  </si>
  <si>
    <t>SALE DEL PROGRAMA POR: NACIMIENTO RN PESO 3300 GR,TALLA 52 CM - REPORTADO POR PCS.                                                                                                                                                        ECOGRAFIA OBSTETRICA TRANSABDOMINAL  -- PENDIENTE LABORATORIOS DE INICIO -  PENDIENTE VALORACION POR GINECOLOGIA ,NUTRICION,PSICOLOGIA  -  SE ENVIA MICRONUTRIENTES.12/07/2022                                                                                                                                                                                                                                                                                                 NOTA: GESTANTE CON  VAGINITIS AGUDA EL MEDICO ENVIA TRATAMIENTO CON METRONIDAZOL OVULO VAGINAL - PENDIENTE  ECOGRAFIA OBSTETRICA CON DETALLE ANATOMICO - SE ENVIA MICRONUTRIENTES.13/08/2022                                                                                                                                                                                                                                            PENDIENTE LABORATORIOS DE II TRIMESTRE - SE ENVIA MICRONUTRIENTES.17/09/2022                                                                                                                                                                                    NOTA:   REFIERE PACIENTE QUE ESTUVO 5 DIAS HOSPITALIZADA EN NIVEL I DE CALDONO POR INFECCION DE VIAS URINARIAS, DAN SALIDA CON MANEJO ANTIBITIOCO AMBULATORIO EL DIA 8 DE OCTUBRE, AHORA PACIENTE REFIERE ESTAR BIENMICRONUTRIENTES.15/10/2022                                                                                                                                   PENDIENTE  ECOGRAFIA DOPPLER OBSTETRICA CON EVALUACION DE CIRCULACION PLACENTARIA - PENDIENTE ECOGRAFIA DE PERFIL BIOFISICO - PENDIENTE  MONITORIA FETAL ANTEPARTO - PENDIENTE LABORATORIOS DE III TRIMESTRE - PENDIENTE VALORACION POR GINECOLOGIA - SE ENVIA MICRONUTRIENTES.15/11/2022                                                                   SE ENVIA MICRONUTRIENTES.17/12/2022                                                                                                                               PENDIENTE CONTROL EN UNA SEMANA.10/01/2023                                                  PENDIENTE  MONITORIA FETAL ANTEPARTO - SE ENVIA MICRONUTRIENTES.21/01/2023                                                                                                                                                                                    NOTA: GESTANTE PACIENTE PRIMIGESTATE MENOR DE EDAD CON EMBARAZO DE 40 SEMANAS EL DIA DE HOY A TERMINO, AUN SIN CONTRACIONES AL TACTO VAGINAL SIN INCIO DE LABOR, SINMEBRGO AL CUMPLIR SUS 40 SEMANAS DEBE SER VALORADA POR SERVICIO DE URGENCIAS, SE INDICA REMISION.24/01/2023</t>
  </si>
  <si>
    <t>LEIDY SANDOVAL</t>
  </si>
  <si>
    <t>SALE DEL PROGRAMA POR: NACIMIENTO RN PESO 3315 GR,TALLA 49 CM - REPORTADO POR PCS.                                                                                                                                                       ECOGRAFIA OBSTETRICA TRANSVAGINAL  - PENDIENTE LABORATORIOS DE INICIO -  PENDIENTE VALORACION POR GINECOLOGIA ,NUTRICION,PSICOLOGIA  -  SE ENVIA MICRONUTRIENTES.15/07/2022                                                                                                                                                                                                                                                                                             ECOGRAFIA OBSTETRICA TRANSVAGINAL - ECOGRAFIA OBSTETRICA CON TRANSLUCENCIA NUCAL - PENDIENTE VALORACION POR GINECOLOGIA - SE ENVIA MICRONUTRIENTES.16/08/2022                                                                                                                                                                                                                                                                                                    NOTA: GESTANTE CON VAGINOSIS BACTERIANA EL MEDICO ENVIA TRATAMIENTO CON METRONIDAZOL OVULO VAGINAL  - PENDIENTE VACUNA DE LA INFLUENZA - PENDIENTE VALORACION POR GINECOLOGIA - SE ENVIA MICRONUTRIENTES.17/09/2022                                                                                                                                                                                                 ECOGRAFIA OBSTETRICA CON DETALLE ANATOMICO - PENDIENTE TOXO IGM ,CITOMEGALOVIRUS IGM , RUBEOLA IGM -SE ENVIA MICRONUTRIENTES.29/10/2022                                            PENDIENTE LABORATORIOS DE II TRIMESTRE - SE ENVIA MICRONUTRIENTES.29/11/2022                                                                                                                                                                          PENDIENTE UROCULTIVO - PENDIENTE TOXO IGM - PENDIENTE VALORACION DE CONTROL POR GINECOLOGIA - SE ENVIA MICRONUTRIENTES.4/01/2023                                                              PENDIENTE VALORACION POR GINECOLOGIA  - PENDIENTE UROCULTIVO - PENDIENTE  MONITORIA FETAL ANTEPARTO - SE ENVIA MICRONUTRIENTES.4/02/2023                                                NOTA: GESTANTEN CON FROTIS VAGINAL PATOLOGICO EL MEDICO ENVIA TRATAMIENTO CON METRONIDAZOL OVULO VAGINAL  - PENDIENTE MONITORIA FETAL ANTEPARTO - PENDIENTE  CULTIVO ESPECIAL PARA OTROS MICROORGANISMOS EN CUALQUIER MUESTRA - PENDIENTE CONTROL EN 8 DIAS.18/02/2023                                                                                        PENDIENTE  CULTIVO ESPECIAL PARA OTROS MICROORGANISMOS EN CUALQUIER MUESTRA - PENDIENTE TOXO IGM - PENDIENTE VALORACION DE CONTROL POR GINECOLOGIA -PENDIENTE MONITORIA FETAL ANTEPARTO.11/03/2023</t>
  </si>
  <si>
    <t>WILMAR BOMBA TUMBO</t>
  </si>
  <si>
    <t>SALE DEL PROGRAMA POR: NACIMIENTO RN PESO 3748 GR,TALLA 52 CM - REPORTADO POR PCS.                                                                                                                                                       ECOGRAFIA OBSTETRICA TRANSABDOMINAL  - PENDIENTE VALORACION POR GINECOLOGIA ,NUTRICION,PSICOLOGIA Y ODONTOLOGIA   -  SE ENVIA MICRONUTRIENTES.16/07/2022                                                                                                                                                                                                                                                                                               GESTANTE ACUDE A LA CONSULTA PARA REPORTE DE LABORATORIOS DE INICIO CON VAGINITIS AGUDA EL MEDICO ENVIA TRATAMIENTO CON METRONIDAZOL OVULO VAGINAL.19/07/2022                                                                                                                                                                                                                                                                                                                ECOGRAFIA OBSTETRICA TRANSABDOMINAL -PENDIENTE UROCULTIVO (ANTIBIOGRAMA CONCENTRACION MINIMA INHIBITORIA AUTOMATIZADO - PENDIENTE CITOMEGALOVIRUS - RUBEOLA Y CURVA DE TOLERANCIA - PENDIENTE VALORACION POR GINECOLOGIA - SE ENVIA MICRONUTRIENTES.20/09/2022                                                             PENDIENTE LABORATORIOS DE II TRIMESTRE -SE REMITE AL PROGRAMA DE VACUNACIÓN PARA LA APLICACIÓN DE DPT ACELULAR - SE ENVIA MICRONUTRIENTES.21/10/2022                    PENDIENTE  ECOGRAFIA DOPPLER OBSTETRICA CON EVALUACION DE CIRCULACION PLACENTARIA - PENDIENTE ECOGRAFIA DE PERFIL BIOFISICO - PENDIENTE LABORATORIOS DE III TRIMESTRE - SE ENVIA MICRONUTRIENTES.5/12/2022                                                              NOTA: GESTANTE VISITADA POR MEDICO EN SU VIVIENDA.5/12/2022</t>
  </si>
  <si>
    <t>MIDELIA</t>
  </si>
  <si>
    <t xml:space="preserve"> ECOGRAFIA OBSTETRICA TRANSVAGINAL -  PENDIENTE VALORACION POR GINECOLOGIA ,NUTRICION,PSICOLOGIA Y ODONTOLOGIA   -  SE ENVIA MICRONUTRIENTES - NOTA: GESTANTE QUE VIENE DE OTRO MUNICIPIO , QUE ACUDE POR UN DOLOR EN EL HIPOGASTRIO LE REALIZAN PRUEBA DE EMBARAZO POSITIVA SE LE REALIZA ATENCION A INICIO DE CONTROL PRENATAL  REFIERE LA PACIENTE  QUE LUEGO DE ESTA CONSTA SE IRA APRA JAMBALO, EL MEDICO REMITE A URGENCIAS YA QUE REFIERE TIENE MUCHO DOLOR.16/07/2022</t>
  </si>
  <si>
    <t>ÑUSPA</t>
  </si>
  <si>
    <t>LESLI</t>
  </si>
  <si>
    <t xml:space="preserve"> ECOGRAFIA OBSTETRICA TRANSVAGINAL  - PENDIENTE LABORATORIOS DE INICIO -  PENDIENTE VALORACION POR GINECOLOGIA ,NUTRICION,PSICOLOGIA  -  SE ENVIA MICRONUTRIENTES.16/07/2022                                                                                                                                                                                                                                                                                                    NOTA: GESTANTE QUE AUN NO SE HA TOMADO LOS LABORATORIOS DE INICIO EL MEDICO LE RECOMIENDA - SE ENVIA MICRONUTRIENTES.23/08/2022                                                                GESTANTE ACUDE A LA CONSULTA PARA REPORTE DE LABORATORIOS DE INCIO CON VAGINITIS AGUDA EL MEDICO ENVIA TRATAMIENTO CON CLOTRIMAZOL OVULO VAGINAL.31/08/2022                                                                                                                                                                                                                                                                                                                              NOTA: GESTANTE ACUDE A LA CONSULTA PARA REPORTE DE CITOLOGIA CON PRESENCIA DE FLUJ VAGINAL ACTUALMENTE SE DECIDE SOLICITAR ESTUDIO COMPLEMENTARIO EN POST DE ESTBLECER POSIBLE CUASA, POR ENDE SOLICITARA FROTIS Y GRAM VAGINAL.10/09/2022</t>
  </si>
  <si>
    <t>LUCRECIA YAFUE COLLAZOS</t>
  </si>
  <si>
    <t>SOSCUE</t>
  </si>
  <si>
    <t>ALOS</t>
  </si>
  <si>
    <t>SALE DEL PROGRAMA POR: NACIMIENTO RN PESO 3900 GR,TALLA 51 CM - REPORTADO POR PCS.                                                                                                                                                         ECOGRAFIA OBSTETRICA TRANSABDOMINAL   -PENDIENTE LABORATORIOS DE INICIO -  PENDIENTE VALORACION POR GINECOLOGIA, NUTRICION,PSICOLOGIA  - SE ENVIA MICRONUTRIENTES.26/07/2022                                                   PENDIENTE TOXO IGM - RUBEOLA - CITOMEGALOVIRUS - SE ENVIA MICRONUTRIENTES.26/08/2022                                      ECOGRAFIA OBSTETRICA TRANSABDOMINAL - PENDIENTE LABORATORIOS DE II TRIMESTRE - SE ENVIA MICRONUTRIENTES.23/09/2022                                                                                             NOTA: GESTANTE ACUDE A LA CONSULTA PARA REPORTE DE ECOGRAFIA EL MEDICO INDICA : SE DA ORDENA  PARA ESTUDIO ECOGRAFICO DE FORMA PRIORITARIA POR SOISPECHA DE RCIU - PENDIENTE  ECOGRAFIA OBSTETRICA CON EVALUACION DE CIRCULACION PLACENTARIA Y FETAL.8/10/2022                                                                                                     NOTA: NO SE TOMO LOS EXAMENES SOLICITADOS EN CONTROL ANTERIOR - PENDIENTE LABORATORIOS DE II TRIMETRE - SE ENVIA MICRONUTRIENTES.21/10/2022                                      PENDIENTE LABORATORIOS DE III TRIMESTRE - SE ENVIA MICRONUTRIENTES.22/11/2022                                                                                                                                                                                 NOTA: SE INSISITE EN LA IMPORTANCIA DE LA VACUNACION - PENDIENTE LABORATORIOS DE III TRIMESTRE - SE ENVIA MICRONUTRIENTES.22/11/2022</t>
  </si>
  <si>
    <t>ANDI</t>
  </si>
  <si>
    <t>SALE DEL PROGRAMA POR: NACIMIENTO RN PESO 3295 GR,TALLA 52 CM - REPORTADO POR PSC.                                                                                                                                                     ECOGRAFIA OBSTETRICA TRANSVAGINAL -  ECOGRAFIA OBSTETRICA CON TRANSLUCENCIA NUCAL - TOMA NO QUIRURGICA DE MUESTRA O TEJIDO VAGINAL PARA ESTUDIO CITOLOGICO - PENDIENTE LABORATORIOS DE INICIO -  PENDIENTE VALORACION POR GINECOLOGIA, NUTRICION,PSICOLOGIA Y ODONTOLOGIA - SE ENVIA MICRONUTRIENTES.29/07/2022                                                                                                                                                                                                                                                                                                      NOTA: FROTIS VAGINAL CON INFECCION VAGINAL POR CANDIDAS EL MEDICO ENVIA TRATAMIENTO CON CLOTRIMAZOL OVULO VAGINAL Y FLUCONAZOL CAPSULA - SE ENVIA MICRONUTRIENTES.30/08/2022                                                                                                                                                                   SE ENVIA MICRONUTRIENTES.30/09/2022                                                          PENDIENTE ECOGRAFIA OBSTETRICA CON DETALLE ANATOMICO - PENDIENTE VALORACION POR GINECOLOGIA - VACUNACION COMBINADA CONTRA TETANOS Y DIFTERIA [Td]- PENDIENTE RUBEOLA IGM,CITOMEGALOVIRUS IGM,TOXOPLASMA IGM - SE ENVIA MICRONUTRIENTES.1/11/2022</t>
  </si>
  <si>
    <t>CAYAPU</t>
  </si>
  <si>
    <t xml:space="preserve"> ECOGRAFIA OBSTETRICA TRANSVAGINAL   -PENDIENTE LABORATORIOS DE INICIO -  PENDIENTE VALORACION POR GINECOLOGIA, NUTRICION,PSICOLOGIA  - SE ENVIA MICRONUTRIENTES.29/07/2022</t>
  </si>
  <si>
    <t>ECOGRAFIA OBSTETRICA TRANSABDOMINAL - PENDIENTE LABORATORIOS DE INICIO -  PENDIENTE VALORACION POR GINECOLOGIA, NUTRICION,PSICOLOGIA Y ODONTOLOGIA- SE ENVIA MICRONUTRIENTES.30/07/2022                                                                                                                SE ENVIA MICRONUTRIENTES.3/09/2022                                                                                         ECOGRAFIA OBSTETRICA CON DETALLE ANATOMICO - PENDIENTE VALORACION POR GINECOLOGIA - PENDIENTE LABORATORIOS DE II TRIMESTRE - SE ENVIA MICRONUTRIENTES.4/10/2022                                                                                                                                                                                                                                                                                                     NOTA:  PACIENTE CON UROCULTIVO POSITIVO PERO PACIENTE SIN SINTOMAS NO ENVIA TRATAMIENTO - PENDIENTE LABORATORIOS DE III TRIMESTRE - SE ENVIA MICRONUTRINTES.8/11/2022</t>
  </si>
  <si>
    <t>ANA DILIA CAMPO</t>
  </si>
  <si>
    <t>EDI</t>
  </si>
  <si>
    <t>SALE DEL PROGRAMA POR: NACIMIENTO RN PESO 3500 GR,TALLA 51 CM - REPORTADO POR PCS.                                                                                                                                                       ECOGRAFIA OBSTETRICA TRANSABDOMINAL  -  ECOGRAFIA OBSTETRICA CON TRANSLUCENCIA NUCAL -  PENDIENTE LABORATORIOS DE INICIO -  PENDIENTE VALORACION POR GINECOLOGIA, NUTRICION,PSICOLOGIA Y ODONTOLOGIA  - SE ENVIA MICRONUTRIENTES.2/08/2022                                                                                                                                                    PENDIENTE  ECOGRAFIA OBSTETRICA TRANSABDOMINAL - PENDIENTE VALORACION POR ESPECIALIDADES - SE ENVIA MICRONUTRIENTES.2/09/2022                                                ECOGRAFIA OBSTETRICA TRANSABDOMINAL - PENDIENTE LABORATORIOS DE II TRIMESTRE - SE ENVIA MICRONUTRIENTES.4/10/2022                                                                            PENDIENTE SEROLOGIA [PRUEBA NO TREPONEMICA] RPR &amp; - GESTANTE - SE ENVIA MICRONUTRIENTES.5/11/2022                                                                                                                          PENDIENTE ECOGRAFIA OBSTETRICA CON EVALUACION DE CIRCULACION PLACENTARIA Y FETAL - PENDIENTE ECOGRAFIA DE  PERFIL BIOFISICO - PENDIENTE MONITORIA FETAL ANTEPARTO - PENDIENTE LABORATORIOS DE III TRIMESTRE - PENDIENTE VALORACION DE CONTROL POR GINECOLOGIA Y NUTRICION - SE ENVIA MICRONUTRIENTES.10/12/2022</t>
  </si>
  <si>
    <t>ADRIANA ALEJANDRA CUCUÑAME</t>
  </si>
  <si>
    <t>SALE DEL PROGRAMA POR : NACIMIENTO RN PESO 2960 GR,TALLA 51 CM - REPORTADO POR PCS.                                                                                                                                                        ECOGRAFIA OBSTETRICA TRANSVAGINAL  - CITOLOGIA CERVICOUTERINA (TOMA)  -  PENDIENTE LABORATORIOS DE INICIO -  PENDIENTE VALORACION POR GINECOLOGIA, NUTRICION,PSICOLOGIA Y ODONTOLOGIA  - SE ENVIA MICRONUTRIENTES.3/08/2022                                                                                                                                                                                                  ECOGRAFIA OBSTETRICA CON TRANSLUCENCIA NUCAL - PENDIENTE TOXO IGM Y CITOMEGALOVIRUS - SE ENVIA MICRONUTRIENTES.6/09/2022                                                                             PENDIENTE TOXO IGM DE CONTROL - SE ENVIA MICRONUTRIENTES.6/10/2022                                                                                                                                                                                                      NOTA: GESTANTE QUE REFIERE FUM DEL DIA 15/04/2022 PERO POR ECOGRAFIA ES 20/06/2022 PARA EN EL MOMENTO 19,2 SG  - PENDIENTE TOXO IGM DE CONTROL - PENDIENTE  ECOGRAFIA OBSTETRICA TRANSABDOMINAL - SE ENVIA MICRONUTRIENTRES.5/11/2022                                                                                                                                                                          PENDIENTE LABORATORIOS DE II TRIMESTRE - SE ENVIA MICRONUTRIENTES.7/12/2022                                                                                                                                                                                   PENDIENTE  ECOGRAFIA DOPPLER OBSTETRICA CON EVALUACION DE CIRCULACION PLACENTARIA - PENDIENTE COGRAFIA DE PERFIL BIOFISICO - PENDIENTE TOXO IGM DE CONTROL - SE ENVIA MICRONUTRIENTES.7/01/2023                                                                                                                                                                                                                                                      PENDIENTE  MONITORIA FETAL ANTEPARTO - SE ENVIA MICRONUTRIENTES.7/02/2023                                                                                                                                                                                PENDIENTE  CULTIVO ESPECIAL PARA OTROS MICROORGANISMOS EN CUALQUIER MUESTRA - SE ENVIA MICRONUTRIENTES.15/02/2023                                                                                                          PENDIENTE CULTIVO ESPECIAL PARA OTROS MICROORGANISMOS EN CUALQUIER MUESTRA - PENDIENTE VALORACION POR GINECOLOGIA -  MONITORIA FETAL ANTEPARTO.4/03/2023</t>
  </si>
  <si>
    <t>CLAUDIA AZUCENA CASO TROCHEZ</t>
  </si>
  <si>
    <t>MENZUCUE</t>
  </si>
  <si>
    <t>SALE DEL PROGRAMA POR: NACIMIENTO RN PESO 3000 GR,TALLA 49 CM - REPORTADO POR PCS.                                                                                                                                                        ECOGRAFIA OBSTETRICA TRANSABDOMINAL -  CITOLOGIA CERVICOUTERINA (TOMA) -  PENDIENTE LABORATORIOS DE INICIO -  PENDIENTE VALORACION POR GINECOLOGIA, NUTRICION,PSICOLOGIA Y ODONTOLOGIA  - SE ENVIA MICRONUTRIENTES.6/08/2022                                                                                                                                                                                      NOTA: GESTANTE CON VAGINITIS AGUDA EL MEDICO ENVIA TRATAMIENTO CON METRONIDAZOL OVULO VAGINAL -ECOGRAFIA OBSTETRICA CON DETALLE ANATOMICO -  SE ENVIA MICRONUTRIENTES.9/09/2022                                                                                                                                                                                                                                                                                   PENDIENTE VALORACION POR GINECOLOGIA Y NUTRICION - VACUNACION COMBINADA CONTRA DIFTERIA.TETANOS Y TOS FERINA [DPT] - PENDIENTE LABORATORIOS DE II TRIMESTRE - SE ENVIA MICRONUTRIENTES.8/10/2022                                                                                                                                                                                                                                                   PENDIENTE ECOGRAFIA OBSTETRICA CON EVALUACION DE CIRCULACION PLACENTARIA Y FETAL - PENDIENTE LABORATORIOS DE III TRIMESTRE - SE ENVIA MICRONUTRIENTES.11/11/2022</t>
  </si>
  <si>
    <t>SALE DEL PROGRAMA POR : CESAREA RN PESO 3615 GR,TALLA 50 CM - PUERPERA PASANDO DIETA EN EL MUNICIPIO DE TORIBIO - REPORTADO POR PCS.                                              ECOGRAFIA OBSTETRICA TRANSVAGINAL -  PENDIENTE LABORATORIOS DE INICIO -  PENDIENTE VALORACION POR GINECOLOGIA, NUTRICION,PSICOLOGIA  - SE ENVIA MICRONUTRIENTES - NOTA : GESTANTE QUE REFIERE EMBARAZO NO DESEADO Y PIDE IVE ELMEDICO REMITE PARA URGENCIAS.6/08/2022                                                                                          PENDIENTE  ECOGRAFIA OBSTETRICA TRANSABDOMINAL AUN NO SE LA HA REALIZADO - PENDIENTE LABORATORIOS DE INICIO SE LOS TOMA EL DIA DE HOY - PENDIENTE  MONITORIA FETAL ANTEPARTO - PENDIENTE LABORATORIOS DE III TRIMESTRE - PENDIENTE VALORACION GINECOLOGIA - SE ENVIA MICRONUTRIENTES.27/12/2022                                        PENDIENTE  MONITORIA FETAL ANTEPARTO - SE ENVIA MICRONUTRIENTES.1/02/2023</t>
  </si>
  <si>
    <t>PASCUE</t>
  </si>
  <si>
    <t>SALE DEL PROGRAMA POR : NACIMIENTO RN PESO 2900GR,TALLA 50 CM - REPORTADO POR PCS.                                                                                                                                                         ECOGRAFIA OBSTETRICA TRANSVAGINAL -  PENDIENTE LABORATORIOS DE INICIO -  PENDIENTE VALORACION POR GINECOLOGIA, NUTRICION,PSICOLOGIA Y ODONTOLOGIA  - SE ENVIA MICRONUTRIENTES.6/08/2022                                                                                                                                                                                                                                                                             PENDIENTE ECOGRAFIA OBSTETRICA CON DETALLE ANATOMICO - PENDIENTE ECOGRAFIA TRANSABDOMINAL - PENDIENTE LABORATORIOS DE II TRIMESTRE - PENDIENTE VALORACION POR ESPECIALIDADES - SE ENVIA MICRONUTRIENTES.3/12/2022                                                                                                                                                                                                  PENDIENTE  ECOGRAFIA OBSTETRICA CON EVALUACION DE CIRCULACION PLACENTARIA Y FETAL - PEDIENTE  ECOGRAFIA TRANSABDOMINAL - PENDIENTE ECOGRAFIA DE PERFIL BIOFISICO - PENDIENTE MONITORIA FETAL ANTEPARTO - PENDIENTE LABORATORIOS DE II Y III TRIMESTRE - SE ENVIA MICRONUTRIENTES.4/02/2023</t>
  </si>
  <si>
    <t>SALE DEL PROGRAMA POR: NACIMIENTO RN PESO 3600 GR,TALLA 51 CM - REPORTADO POR PCS.                                                                                                                                                      ECOGRAFIA OBSTETRICA TRANSABDOMINAL - ECOGRAFIA OBSTETRICA CON TRANSLUCENCIA NUCAL -   PENDIENTE LABORATORIOS DE INICIO -  PENDIENTE VALORACION POR GINECOLOGIA, NUTRICION,PSICOLOGIA Y ODONTOLOGIA  - SE ENVIA MICRONUTRIENTES.9/08/2022                                                                                                                                               GESTANTE ACCUDE A LA CONSULTA PARA REPORTE DE LABORATORIOS CON FROTIS VAGINAL: GARNERELLA VAGINALIS EL MEDICO ENVIA TRATAMIENTO CON METRONIDAZOL OVULO VAGINAL.10/08/2022                                                                                                                                                                                                                                                                                                    ECOGRAFIA OBSTETRICA CON DETALLE ANATOMICO - PENDIENTE LABORATORIOS DE II TRIMESTRE - PENDIENTE VALORACION POR GINECOLOGIA - SE ENVIA MICRONUTRIENTES.23/09/2022                                                                                                                                                                                                                                                                                            PENDIENTE VALORACION POR GINECOLOGIA - PENDIENTE VALORACION DE CONTROL POR PSICOLOGIA - PENDIENTE LABORATORIOS DE II TRIMESTRE - SE ENVIA MICRONUTRIENTES.22/10/2022                                                                                                                                                                                                                                                                                            PENDIENTE  ECOGRAFIA OBSTETRICA CON EVALUACION DE CIRCULACION PLACENTARIA Y FETAL - PENDIENTE ECOGRAFIA DE PERFIL BIOFISICO - PENDIENTE LABORATORIOS DE III TRIMESTRE -PENDIENTE VALORACION POR NUTRICION - SE ENVIA MICRONUTRIENTES.23/11/2022                                                                                                                                                    PENDIENTE POR CONFIRMAR TOXO IGM</t>
  </si>
  <si>
    <t>SALE DEL PROGRAMA POR: NACIMIENTO RN PESO 3300 GR,TALLA 50 CM - REPORTADO POR PCS.                                                                                                                                                   ECOGRAFIA OBSTETRICA TRANSABDOMINAL - ECOGRAFIA OBSTETRICA CON DETALLE ANATOMICO -   VACUNACION COMBINADA CONTRA TETANOS Y DIFTERIA  -   PENDIENTE LABORATORIOS DE INICIO -  PENDIENTE VALORACION POR GINECOLOGIA, NUTRICION,PSICOLOGIA Y ODONTOLOGIA  - SE ENVIA MICRONUTRIENTES.9/08/2022                                      SE ENVIA MICRONUTRIENTES.6/09/2022                                                                                            SE ENVIA MICRONUTRIENTES.8/10/2022                                                                                                                SE ENVIA MICRONUTRIENTES.8/11/2022                                                                                                                                                                                                                                                                               PENDIENTE MONITORIA FETAL ANTEPARTO - PENDIENTE LABORATORIOS DE III TRIMESTRE - SE ENVIA MICRONUTRIENTES.6/12/2022                                                                                    PENDIENTE   MONITORIA FETAL ANTEPARTO.27/12/2022                                                                                                                                                                                                                                          PENDIENTE  MONITORIA FETAL ANTEPARTO - PENDIENTE ULTIMOS LABORATORIOS.3/01/2023                                                                                                                                                                         NOTA: GESTANTE EL DIA DE HOY CON 40,2 SG EL MEDICO REMITE A URGENCIAS PARA VALORACION.10/01/2023</t>
  </si>
  <si>
    <t>ANA MARIA TUMBO</t>
  </si>
  <si>
    <t xml:space="preserve"> ECOGRAFIA OBSTETRICA TRANSABDOMINAL   -   PENDIENTE LABORATORIOS DE INICIO -  PENDIENTE VALORACION POR GINECOLOGIA, NUTRICION,PSICOLOGIA Y ODONTOLOGIA  - SE ENVIA MICRONUTRIENTES.10/08/2022                                                                                                                                                                                                                                           NOTA: GESTANTE QUE NO SE HA REALIZADO NINGUN EXAMEN EL MEDICO LE RENUEVA LAS ORDENES PARA LABORATORIO Y ESPECIALIDADES -  PENDIENTE ECOGRAFIA OBSTETRICA CON DETALLE ANATOMICO - VACUNACION COMBINADA CONTRA TETANOS Y DIFTERIA [Td] -  ECOGRAFIA OBSTETRICA TRANSABDOMINAL - SE ENVIA MICRONUTRIENTES.17/09/2022                                                                                                                                                                                                                                                                                                      NOTA : GESTANTE VISITADA EN SU CASA POR MEDICO REPORTA LABORATORIOS DE INICIO CON FROTIS VAGINAL EL MEDICO ENVIA TRATAMIENTO CON METRONIDAZOL OVULO VAGINAL - PENDIENTE LABORATORIOS DE II TRIMESTRE - SE ENVIA MICRONUTRIENTES.26/11/2022</t>
  </si>
  <si>
    <t>DIANA BEATRIZ CHOCUE</t>
  </si>
  <si>
    <t>SALE DEL PROGRAMA POR: NACIMIENTO RN PESO 2700GR,TALLA 47 CM - REPORTADO POR PCS.                                                                                                                                                      ECOGRAFIA OBSTETRICA TRANSABDOMINAL   - ECOGRAFIA OBSTETRICA CON TRANSLUCENCIA NUCAL -  PENDIENTE LABORATORIOS DE INICIO -  PENDIENTE VALORACION POR GINECOLOGIA, NUTRICION,PSICOLOGIA Y ODONTOLOGIA  - SE ENVIA MICRONUTRIENTES.12/08/2022                                                                                                                                                        NOTA: GESTANTE QUE TUBO UNA INFECCION URINARIA FUE TRATADA EN LA CLINICA LA ESTANCIA - ECOGRAFIA OBSTETRICA CON DETALLE ANATOMICO - PENDIENTE TOXO IGM ,CITOMEGALOVIRUS Y RUBEOLA - SE ENVIA MICRONUTRIENTES.17/09/2022                                                                                                                                                                                                  PENDIENTE VALORACION PRRIORITARIA POR NEFROLOGIA : 25 SEMANAS DE GESTACION. DOS INFECCIONES DE TRACTOURINARIO. TIENE SISTEMA COLECTOR RENAL IZQUIERDO DILATADO. NO TIENE ESTUDIOS DE EXTENSION. REQUIERE VALORACION PRIORITARIA  -  PENDIENTE ECOGRAFIA OBSTETRICA CON EVALUACION DE CIRCULACION PLACENTARIA Y FETAL - PENDIENTE ECOGRAFIA DE PERFIL BIOFISICO - PENDIENTE VALORACION DE CONTROL POR NUTRICION GESTANTE DE BAJO PESO - SE ENVIA MICRONUTRIENTES.18/11/2022                                                                                                                                                                                                                                                                                             PENDIENTE LABORATORIOS DE III TRIMESTRE - SE ENVIA MICRONUTRIENTES.23/12/2022                                                                                                                                                                            PENDIENTE  MONITORIA FETAL ANTEPARTO - SE ENVIA MICRONUTRIENTES.21/12/2023</t>
  </si>
  <si>
    <t>CHEPE</t>
  </si>
  <si>
    <t>ENEDIS</t>
  </si>
  <si>
    <t>SALE DEL PROGRAMA POR : NACIMIENTO RN PESO 2900 GR,TALLA 49 CM - REPORTADO POR PCS.                                                                                                                                                        ECOGRAFIA OBSTETRICA TRANSABDOMINAL -  PENDIENTE LABORATORIOS DE INICIO -  PENDIENTE VALORACION POR GINECOLOGIA, NUTRICION,PSICOLOGIA Y ODONTOLOGIA  - SE ENVIA MICRONUTRIENTES.12/08/2022                                                                                                                                                                                                                                                                             NOTA: GESTANTE RENUENTE A CONTROLES PRENATALES EL JEFE ALEJANDRO REPORTA LO SIGUIENTE :  Comunera Yeni Jimena Chocue Chocue, identificada con CC 1068216677 del resguardo de Pueblo Nuevo, quien fue reportada como gestante por un familiar de la comunera, se han realizado visitas domiciliarias con el Personal de salud comunitario, donde no se ha encontrado a la comunera en la residencia actual de Vilachi, ni en su casa familiar en Pueblo Nuevo, han referido que no se encuentra, que está en la otra casa y que ella no los va a recibir; por llamada telefónica solo contesto una vez al PCS refiriendo que no iba a recibir a nadie, refiere un familiar que la suegra no le permite recibir atenciones, y que su compañero se encuentra en Chinchiná, Caldas y no regresa hasta finales de diciembre. Se indaga sobre sus controles con partera o médico tradicional y refiere el familiar que no sabe nada más sobre ella, “solo que es muy terca, no hace caso”. Razón por la cual se activa la ruta informando a las autoridades y cabildos, se realiza reporte a la EPS y a la Secretaría de Salud Municipal.28/11/2022                                                                                                                                                                                             NOTA: GESTANTE  SIN RPEPORTES DE PRACLINSO NI ECOGRAFIAS - PENDIENTE  ECOGRAFIA OBSTETRICA CON DETALLE ANATOMICO - PENDIENTE ECOGRAFIA OBSTETRICA TRANSABDOMINAL - PENDIENTE VACUNACION COMBINADA CONTRA DIFTERIA.TETANOS Y TOS FERINA [DPT] - PENDIENTE LABORATORIOS DE INICIO AUN NO SE LOS HA REALIZADO - PENDIENTE VALORACION POR GINECOLOGIA - SE ENVIA MICRONUTRIENTES.1/12/2022                                                                                                                                                             NOTA: GESTANTE ACUDE A LA CONSULTA PRA REPORTE DE LABORATORIOS CON :  VAGINITIS AGUDA E INFECCION DE VIAS URINARIAS EL GINECOLOGO INDICA TRATAMIENTO CON NITROFURANTOINA 100 MG TABLETA ,METRONIDAZOL 500 MG TABLETA, METRONIDAZOL 500 MG OVULO O TABLETA VAGINAL.9/12/2022                                                                          PENDIENTE  MONITORIA FETAL ANTEPARTO.22/12/2022                                                                                                                                                                                                                                            PENDIENTE  MONITORIA FETAL ANTEPARTO - PENDIENTE CONTROL EN UNA SEMANA.29/12/2022                                                                                                                                                         PENDIENTE  MONITORIA FETAL ANTEPARTO - PENDIENTE VALORACION POR GINECOLOGIA - SE ENVIA MICRONUTRIENTES.5/01/2023                                                                                       NOTA: GESTANTE EN CONTROL CON 40,2 SG EL MEDICO REMITE A URGENCIA PARA SU VALORACION - ENVIA A REALIZAR  MONITORIA FETAL ANTEPARTO.14/01/2023</t>
  </si>
  <si>
    <t>SALE DEL PROGRAMA POR : NACIMIENTO RN PESO 2600GR,TALLA 45 CM - REPORTADO POR PCS.                                                                                                                                                      ECOGRAFIA OBSTETRICA TRANSVAGINAL -  PENDIENTE LABORATORIOS DE INICIO -  PENDIENTE VALORACION POR GINECOLOGIA, NUTRICION,PSICOLOGIA Y ODONTOLOGIA  - SE ENVIA MICRONUTRIENTES.13/08/2022                                                                                                                                                                                                                                                                                 NOTA: GESTANTE CON  FROTIS Y GRAM VAGINAL PATOLOGICO CON PRESENCIA DE GARDENELLA VAGINALIS Y MOBILUNCUS EL MEDICO ENVIA TRATAMIENTO CON METRONIDAZOL OVULO VAGINAL Y CEFALEXINA CAPSULA - PENDIENTE ECOGRAFIA OBSTETRICA TRANSABDOMINAL - PENDIENTE CITOMEGALOVIRUS,RUBEOLA Y TOXO IGM DE CONTROL - SE REMITE AL PROGRAMA DE VACUNACIÓN PARA LA APLICACIÓN DE INFLUIENZA ESTACIONAL - PENDIENTE VALORACION POR GINECOLOGIA - SE ENVIA MICRONUTRIENTES.21/10/2022                                                                                                                                                                                                                                                                                           PENDIENTE  ECOGRAFIA OBSTETRICA CON DETALLE ANATOMICO - PENDIENTE  ECOGRAFIA OBSTETRICA TRANSABDOMINAL - PENDIENTE  VACUNACION COMBINADA CONTRA DIFTERIA.TETANOS Y TOS FERINA [DPT] - PENDIENTE LABORATORIOS DE II TRIMESTRE - PENDIENTE VALORACION POR GINECOLOGIA - SE ENVIA MICRONUTRIENTES.3/12/2022                  PENDIENTE UROCULTIVO AUN NO LO HA REALIZADO - PENDIENTE TOXO IGM - PENDIENTE LABORATORIOS DE III TRIMESTRE - PENDIENTE VALORACION POR GINECOLOGIA - SE ENVIA MICRONUTRIENTES.11/02/2023</t>
  </si>
  <si>
    <t>ORLANDO GUEGUE RAMOS</t>
  </si>
  <si>
    <t>LORY</t>
  </si>
  <si>
    <t>SALE DEL PROGRAMA POR : NACIMIENTO RN PESO 2600GR,TALLA 49 CM - REPORTADO POR PCS.                                                                                                                                                         ECOGRAFIA OBSTETRICA TRANSABDOMINAL  -  ECOGRAFIA OBSTETRICA CON DETALLE ANATOMICO -  PENDIENTE LABORATORIOS DE INICIO -  PENDIENTE VALORACION POR GINECOLOGIA, NUTRICION,PSICOLOGIA Y ODONTOLOGIA  - SE ENVIA MICRONUTRIENTES.16/08/2022                                                                                                                                                        NOTA: GESTANTE CON VAGINITIS AGUDA  E IVU EL MEDICO ENVIA TRATAMIENTO CON METRONIDAZOL OVULO VAGINAL Y CEFALEXINA CAPSULA -  ECOGRAFIA OBSTETRICA CON DETALLE ANATOMICO - VACUNACION COMBINADA CONTRA DIFTERIA.TETANOS Y TOS FERINA [DPT] - PENDIENTE UROCULTIVO DESPUES DEL TRATAMIENTO - PENDIENTE TOXO IGM,CITOMEGALOVIRUS Y RUBEOLA - SE ENVIA MICRONUTRIENTES.17/09/2022                                                                                                                                                                                                   NOTA: GESTANTE CON TUMEFACCION, MASA O PROMINENCIA INTRAABDOMINAL Y PELVICA EL MEDICO REMITE A ESPECIALISTA EN CIRUJIA GENERAL - PENDIENTE LABORATORIOS DE II TRIMESTRE - SE ENVIA MICRONUTRIENTES.18/10/2022                                                                                                                                                                                                           NOTA: CONTROL POR ESPECIALIDADES DE FORMA PRIORITARIA POR MASA O TUMEFACCION ABDOMINAL TUMOR PELVICO QUE SE OBSERVA EN ECOGRAFIA - PENDIENTE VALORACIOON POR GINECOLOGA - PENDIENTE  RESONANCIA MAGNETICA DE PELVIS - SE ENVIA MICRONUTRIENTES.18/11/2022                                                                    B                   GESTANTE CON   FROTIS VAGINAL PATOLOGICO  EL MEDICO ENVIA TRATAMIENTO CON METRONIDAZOL OVULO VAGINAL Y CLOTRIMAZOL CREMA VAGINAL.18/11/2022                              PENDIENTE LABORATORIOS DE III TRIMESTRE - SE ENVIA MICRONUTRIENTES.20/12/2022</t>
  </si>
  <si>
    <t>LULICO</t>
  </si>
  <si>
    <t>NEIRA</t>
  </si>
  <si>
    <t>SALE DEL PROGRAMA POR: NACIMIENTO RN PESO 3870 GR,TALLA 50 CM - REPORTADO POR PCS.                                                                                                                                                          PACIENTE NUEVAMENTE INGRESA AL PROGRAMA MUJER GENERADORA DE VIDA SE LLENAN DATOS EN LA MISMA : ECOGRAFIA OBSTETRICA TRANSVAGINAL - PENDIENTE LABORATORIOS DE INICIO - PENDIENTE VALORACION POR GINECOLOGIA,NUTRICION,PSICOLOGIA Y ODONTOLOGIA - SE ENVIA MICRONUTRIENTES.16/08/2022                                          PENDIENTE TOXO IGM DE CONTROL - SE ENVIA MICRONUTRIENTES.22/11/2022                                                                                                                                                                                              PENDIENTE ECOGRAFIA OBSTETRICA CON DETALLE ANATOMICO - PENDIENTE LABORATORIOS DE II TRIMESTRE - SE ENVIA CALCIO.22/12/2022                                                                                   PENDIENTE TOXO IGM - PENDIENTE VALORACION POR GINECOLOGIA Y NUTRICION - SE ENVIA MICRONUTRIENTES.20/01/2023                                                                                                               PENDIENTE TOXO IGM - PENDIENTE LABORATORIOS DE III TRIMESTRE - SE ENVIA MICRONUTRIENTES.17/02/2023                                                                                                                           PENDIENTE  MONITORIA FETAL ANTEPARTO - PENDIENTE TOXO IGM - SE ENVIA MICRONUTRENTES.18/03/2023</t>
  </si>
  <si>
    <t xml:space="preserve">CUCUÑAME </t>
  </si>
  <si>
    <t>SALE DEL PROGRAMA POR: NACIMIENTO RN PESO 3400 GR,TALLA 50 CM - REPORTADO POR PCS.                                                                                                                                                        ECOGRAFIA OBSTETRICA TRANSABDOMINAL -  PENDIENTE LABORATORIOS DE INICIO -  PENDIENTE VALORACION POR GINECOLOGIA, NUTRICION,PSICOLOGIA Y ODONTOLOGIA  SE ENVIA MICRONUTRIENTES - NOTA: EL MEDICO REALIZA LA VISITA DOMICILIARIA A LA GESTANTE RENUENTE A CONTROLES PRENATALES.19/08/2022                                                            NOTA: GESTANTE SE LE ASIGNO CITA PARA ECOGRAFIA NO ACUDIO - PENDIENTE VALORACION POR ESPECIALIDADES - SE ENVIA MICRONUTRIENTES.24/09/2022                               PENDIENTE ECOGRAFIA OBSTETRICA TRANSABDOMINAL  SE LE ASIGNO CITA PERO NO ACUDIO NUEVAMENTE - PENDIENTE LABORATORIOS DE IITRIMESTRE- PENDIENTE VALORACION POR ESPECIALIDADES - SE ENVIA MICRONUTRIENTES.24/11/2022</t>
  </si>
  <si>
    <t>IVAN RENE OSNAS</t>
  </si>
  <si>
    <t>DAUQUI</t>
  </si>
  <si>
    <t xml:space="preserve">MARGARITA </t>
  </si>
  <si>
    <t>SALE DEL PROGRAMA POR: NACIMIENTO RN PESO 2930GR,TALLA 49 CM - REPORTADO POR PCS.                                                                                                                                                           ECOGRAFIA OBSTETRICA TRANSABDOMINAL -  PENDIENTE LABORATORIOS DE INICIO -  PENDIENTE VALORACION POR GINECOLOGIA, NUTRICION,PSICOLOGIA Y ODONTOLOGIA  SE ENVIA MICRONUTRIENTES .20/08/2022                                                                                                                                                                                                                                                                                 NOTA: SE INSISITE EN LA IMPORTANCIA DE LA VACUNACION Y Y LA REALIZACION DE LOS EXAMNES ADEMAS DE ESO LA VALORACION POR ESPECIALIDAD GINECOLOGICA , NUTRCIOANL Y PSICOLOGICA MAS ODONTOLOGIA YA QUE LA GESTANTE NO HA REALIZADO NINGUN TRAMITE - PENDIENTE  ECOGRAFIA OBSTETRICA TRANSABDOMINAL -  PENDIENTE LABORATORIOS DE INICIO - SE ENVIA MICRONUTRIENTES.16/11/2022</t>
  </si>
  <si>
    <t>ALBERTH ALEXANDER MUELAS</t>
  </si>
  <si>
    <t>SALE DEL PROGRAMA POR : CESARIA RN 1 PESO 1640 GR,TALLA 40 CM - RN 2 PESO  1860 GR,TALLA 40 CM - GEMELOS HOPSPITALIZADOS POR SER PREMATUROS - MADRE HOSPITALIZADA POR COMPLICACION - REPORTADO POR PCS.                                                                                                                                                                                                                         ECOGRAFIA OBSTETRICA TRANSABDOMINAL - ECOGRAFIA OBSTETRICA CON DETALLE ANATOMICO -  VACUNACION COMBINADA CONTRA TETANOS Y DIFTERIA [Td] -  PENDIENTE LABORATORIOS DE INICIO -  PENDIENTE VALORACION POR GINECOLOGIA, NUTRICION,PSICOLOGIA Y ODONTOLOGIA  SE ENVIA MICRONUTRIENTES .23/08/2022              NOTA: GESTANTE EN ECOGRAFIA CON EMBARAZO GEMELAR - LABORATORIOS CON FROTIS VAGINAL VAGINITIS AGUDA EL MEDICO ENVIA TRATAMIENTO CON CLOTRIMAZOL CREMA VAGINAL - SE ENVIA MICRONUTRIENTES.23/09/2022                                                                                                                                                                                                                                      ECOGRAFIA OBSTETRICA CON EVALUACION DE CIRCULACION PLACENTARIA Y FETAL - PENDIENTE LABORATORIOS DE II TRIMESTRE -PENDIENTE ECOGRAFIA DE PERFIL BIOFISICO DOS ECOGRAFIAS EMBARAZO GEMELAR - SE ENVIA MICRONUTRIENTES.22/10/2022                                                                                                                                                                                   PENDIENTE VALORACION POR GINECOLOGIA - SE ENVIA MICRONUTRIENTES.19/11/2022                                                                                                                                                                                NOTA: GESTANTE CON TA DE 130/80 EL MEDICO ENVIA AFINAMIENTO POR 7 DIAS , EN ECOGRAFIA FETOS EN POSICION PODALICA , EL MEDICO INDICA LO SIGUIENTE PACIENTE LA CUAL SE LE INDICA TERMINACION DE PARTO EN 2 O 3 NIVEL DE CMPLIJIDAD - SE LE INFORMA AL DINAMIZADOR ENCARGADO PARA QUE ESTE MUY PENDIENTE DE LA GESTANTE - PENDIENTE LABORATORIOS DE III TRIMESTRE - PENDIENTE TOMA PRESION ARTERIAL AFINAMIENTO CONTROL CON RFEPORTE DEL AFINAMIENTO - SE ENVIA MICRONUTRIENTES.23/12/2022</t>
  </si>
  <si>
    <t xml:space="preserve"> ECOGRAFIA OBSTETRICA TRANSABDOMINAL - ECOGRAFIA OBSTETRICA CON TRANSLUCENCIA NUCAL-  VACUNACION COMBINADA CONTRA TETANOS Y DIFTERIA [Td] -  PENDIENTE LABORATORIOS DE INICIO -  PENDIENTE VALORACION POR GINECOLOGIA, NUTRICION,PSICOLOGIA Y ODONTOLOGIA  SE ENVIA MICRONUTRIENTES .23/08/2022                  ECOGRAFIA OBSTETRICA TRANSABDOMINAL - PENDIENTE VALORACION POR GINECOLOGIA - SE ENVIA MICRONUTRIENTES.20/09/2022                                                                                        NOTA: SE REMITE A VACUNACION PARA APLICAICON DE INFLUENZA ESTACIONAL - SE SOLICITA UROANALISIS, HEMOGRAMA - SE ENVIA MICRONUTRIENTES.28/10/2022                        NOTA: GESTANTE CON ECOGRAFIA LA CUAL REPORTE PLACENETA PREVIA PARCIAL, SE ORDENA ECOGRAFIA DE DETALLE ANATOMICO - PENDIENTE ECOGRAFIA OBSTETRICA CON DETALLE ANATOMICO - PENDIENTE LABORATORIOS DE II TRIMESTRE - PENDIENTE VACUNACION COMBINADA CONTRA DIFTERIA.TETANOS Y TOS FERINA [DPT] - SE ENVIA MICRONUTRIENTES.3/12/2022                                                                                                                                                                                                                                                                                             PENDIENTE  ECOGRAFIA OBSTETRICA CON EVALUACION DE CIRCULACION PLACENTARIA Y FETAL - PENDIENTE ECOGRAFIA DE  PERFIL BIOFISICO - PENDIENTE LABORATORIOS DE III TRIMESTRE - SE ENVIA MICRONUTRIENTES.20/01/2023                                                                                                                                                                                                                                               NOTA: CON PARCIAL DE ORINA COMPATIBLE CON ITU. LA PACIENTE REFIERE QUE NO RECIBIO TRATAMIENTOS. TIENE FROTIS VAGINAL CON INFECCION MIXTA. REFIERE QUE NO RECIBIO TRATAMIENTO EL MEDICO ENVIA TRATMIENTO CON METRONIDAZOL OVULO VAGINAL ,CLOTRIMAZOL OVULO VAGINAL , CEFALEXINA CAPSULA - PENDIENTE  MONITORIA FETAL ANTEPARTO - PENDIENTE TOXO IGM - PENDIENTE LABORATORIOS DE III TRIMESTRE - PENDIENTE VALORACION DE CONTROL POR GINECOLOGIA - SE ENVIA MICRONUTRIENTES.8/03/2023</t>
  </si>
  <si>
    <t>SALE DEL PROGRAMA POR: NACIMIENTO RN PESO 3400GR,TALLA 48 CM - REPORTADO POR PCS.                                                                                                                                                                    ECOGRAFIA OBSTETRICA TRANSABDOMINAL -   PENDIENTE LABORATORIOS DE INICIO -  PENDIENTE VALORACION POR GINECOLOGIA, NUTRICION,PSICOLOGIA Y ODONTOLOGIA  SE ENVIA MICRONUTRIENTES .24/08/2022                                                                                                                                                                                                                                                                      PENDIENTE  ECOGRAFIA OBSTETRICA TRANSABDOMINAL - PENDIENTE LABORATORIOS DE II TRIMESTRE - PENDIENTE VALORACION POR GINECOLOGIA - SE ENVIA MICRONUTRIENTES.9/11/2022                                                                                                                                                                                                                                                                                                 NOTA: GESTANTE ACUDE A LA CONSULTA REFIERE QUE POR UNA RASQUIÑA , EL MEDICO CONSIDERA ESCABIOSIS EL MEDICO ENVIA TRATAMIENTO.30/11/2022                                           PENDIENTE  ECOGRAFIA OBSTETRICA CON DETALLE ANATOMICO - PENDIENTE VALORACION POR GINECOLOGIA - PENDIENTE LABORATORIOS DE II TRIMESTRE - SE ENVIA MICRONUTRIENTES.14/12/2022</t>
  </si>
  <si>
    <t>MIRELLA CONDA</t>
  </si>
  <si>
    <t>YEIDY</t>
  </si>
  <si>
    <t xml:space="preserve"> ECOGRAFIA OBSTETRICA TRANSABDOMINAL - CITOLOGIA CERVICOUTERINA (TOMA) -   PENDIENTE LABORATORIOS DE INICIO -  PENDIENTE VALORACION POR GINECOLOGIA, NUTRICION,PSICOLOGIA Y ODONTOLOGIA  SE ENVIA MICRONUTRIENTES .24/08/2022                                                                                                                                                                                     NOTA: GESTANTE ACUDE A LA CONSULTA PARA REPORTE DE LABORATORIOS DE INICIO CON VAGINITIS AGUDA EL MEDICO ENVIA TRATAMIENTO CON METRONIDAZOL OVULO VAGINAL.30/08/2022                                                                                                                                                                                                                                                                                                                  PENDIENTE TOXO IGM DE CONTROL - FROTIS VAGINAL - CITOMEGALOVIRUS Y RUBEOLA - SE ENVIA MICRONUTRIENTES.24/09/2022                                                                                                       SE ENVIA MICRONUTRIENTES.2/11/2022                                                                                                                                                                                                                                                                         PENDIENTE  ECOGRAFIA OBSTETRICA CON EVALUACION DE CIRCULACION PLACENTARIA Y FETAL - PENDIENTE VALORACION DE CONTROL POR GINECOLOGIA Y NUTRICION - PENDIENTE UROCULTIVO AUN NO LO HA REALIZADO - PENDIENTE LABORATORIOS DE III TRIMESTRE - SE ENVIA MICRONUTRIENTES.5/01/2023                                                                                 - GESTANTE VALORADA EN CONTROL POR GINECOLOGIA INDICA LO SIGUIENTE :  GESTANTE CON EMBARAZO DE 32.5 SEMANAS - SIN COMPLICACIONES EN EL EMBARAZO - NO TIENE ECO DE TAMIZAJE INTEGRAL NI DE NIVEL III - ES TOXOSUSCEPTIBLE, EL MEDICO GENERAL DEBE SOLICITAR TOXO IGM CADA MES -  DICE QUE YA TIENE CURVA DE GLUCOSA - PENDIENTE RESULTADO - EXAMEN FISICO NORMAL -SE CITA EN UN MES CON ECO OBSTETRICA DE CNOTROL, RESULTADO DE CURVA DE GLUCOSA, UROCULTIVO.10/01/2023                        NOTA: GESTANTE CON FROTIS VAGINAL PATOLOGICO EL MEDICO ENVIA TRATAMIENTO CON METRONIDAZOL OVULO VAGINAL - PENDIENTE TOXO IGM DE CONTROL - SE ENVIA MICRONUTRIENTES.8/02/2023</t>
  </si>
  <si>
    <t>FLORALBA</t>
  </si>
  <si>
    <t>SALE DEL PROGRAMA POR: NACIMIENTO RN PESO 2500GR,TALLA 46 CM - REPORTADO POR PCS.                                                                                                                                                            ECOGRAFIA OBSTETRICA TRANSABDOMINAL -  VACUNACION COMBINADA CONTRA TETANOS Y DIFTERIA [Td] -  ECOGRAFIA OBSTETRICA CON DETALLE ANATOMICO -   PENDIENTE LABORATORIOS DE INICIO -  PENDIENTE VALORACION POR GINECOLOGIA, NUTRICION,PSICOLOGIA Y ODONTOLOGIA  SE ENVIA MICRONUTRIENTES .25/08/2022           ECOGRAFIA OBSTETRICA CON DETALLE ANATOMICO - PENDIENTE LABORATORIOS DE II TRIMESTRE - PENDIENTE VALORACION POR GINECOLOGIA - SE ENVIA MICRONUTRIENTES.22/09/2022                                                                                                                                                                                                                                                                                                                                              NOTA: NO SE TOMO LOS LABORATORIOS INDICADOS EN CONTROL ANTERIOR - PENDIENTE LABORATORIOS DE II TRIMESTRE - PENDIENTE VALORACION POR GINECOLOGIA SE LE ASIGNA CITA - SE ENVIA MICRONUTRIENTES.21/10/2022                                                                                                                                                                                                                                          PENDIENTE  ECOGRAFIA OBSTETRICA CON EVALUACION DE CIRCULACION PLACENTARIA Y FETAL - PENDIENTE ECOGRAFIA DE PERFIL BIOFISICO - PENDIENTE LABORATORIOS DE III TRIMESTRE - SE ENVIA MICRONUTRIENTES.7/12/2022</t>
  </si>
  <si>
    <t>SALE DEL PROGRAMA POR : NACIMIENTO RN PESO 4200 GR,TALLA 49.5 CM - REPORTADO POR PCS.                                                                                                                                                                 ECOGRAFIA OBSTETRICA TRANSVAGINAL-   PENDIENTE LABORATORIOS DE INICIO -  PENDIENTE VALORACION POR GINECOLOGIA, NUTRICION,PSICOLOGIA Y ODONTOLOGIA  SE ENVIA MICRONUTRIENTES .25/08/2022                                                                                                                                                                                                                                                                            NOTA: GESTANTE CON LABORATORIO DE INICIO : FROTIS VAGINAL GARDENERELLA EL MEDICO ENVIA TRATAMIENTO CON METRONIDAZOL OVULO VAGINAL - SE ENVIA MICRONUTRIENTES.30/09/2022                                                                                                                                                                                                                                                                                           PENDIENTE  ECOGRAFIA OBSTETRICA TRANSABDOMINAL - PENDIENTE VALORACION POR GINECOLOGIA - PENDIENTE LABORATORIOS DE III TRIMESTRE - SE ENVIA MICRONUTRIENTES.28/12/2022</t>
  </si>
  <si>
    <t>OLGA PUNI CHATE</t>
  </si>
  <si>
    <t>CHILO</t>
  </si>
  <si>
    <t xml:space="preserve"> ECOGRAFIA OBSTETRICA TRANSVAGINAL- CITOLOGIA CERVICOUTERINA (TOMA) -  PENDIENTE LABORATORIOS DE INICIO -  PENDIENTE VALORACION POR GINECOLOGIA, NUTRICION,PSICOLOGIA Y ODONTOLOGIA  SE ENVIA MICRONUTRIENTES .26/08/2022                                                                                                                                                                                         NOTA: GESTANTE AUN NO SE HA TOMADO LO LABORATORIOS DE INICIO EL MEDICO LA REMITE NUEVAMENTE REFIERE SE LOS TMARA EL DIA DE HOY - PENDIENTE  ECOGRAFIA OBSTETRICA CON DETALLE ANATOMICO -  PENDIENTE  ECOGRAFIA OBSTETRICA TRANSABDOMINAL - PENDIENTE VACUNACION COMBINADA CONTRA TETANOS Y DIFTERIA [Td] - PENDIENTE VALORACION POR ESPECIALIDADES - SE ENVIA MICRONUTRIENTES.30/11/2022                                                                                                                                                                     PENDIENTE  ECOGRAFIA OBSTETRICA CON DETALLE ANATOMICO - PENDIENTE LABORATORIOS DE II TRIMESTRE - PENDIENTE  ECOGRAFIA OBSTETRICA TRANSABDOMINAL - PENDIENTE VALORACION POR GINECOLOGIA - SE ENVIA MICRONUTRIENTES.3/01/2023                                                                                                                                                                                             - GESTANTE VALORADA PRIMERA VEZ POR GINECOLOGIA INDICA LO SIGUIENTE  :EMBARAZO DE 30 SEMNAS POR ALTURA UTERINA -AMENORREA NO CONFIABLE - NO TIENE ECOGRAFIAS -ALTO RIESGO DE MORBIMORTALIDAD MATERNO PERINATAL POR INSUFICIENTE CONTROL PRENATAL -TIENE EXAMENES INCOMPLETOS (SE REALIZO ALGUNOS HOY)
NO TIENE VALORACION POR ODONTOLOGIA -TIENE ECOGRAFIA EN 9 DIAS - SE SOLICITA UROCULTIVO, CURVA DE GLUCOSA, ECO NIVEL III CON DOPPLER Y CERVICOMETRIA.
CONTROL EN UN MES CON RESULTADOS.10/01/2023                                                                                                                                                                                                                                                                  SE ENVIA MICRONUTRIENTES.4/02/2023                                                                                                                                                                                                                                                                         PENDIENTE  ECOGRAFIA OBSTETRICA TRANSABDOMINAL - PENDIENTE LABORATORIOS DE III TRIMETRE - PENDIENTE INMUNIZACIÓN INFLUENZA, DTPA, SE DIRIGE A VACUNACIÓN, NO QUIERE APLICARSE COVID 19 - SE ENVIA MICRONUTRIENTES.4/03/2023</t>
  </si>
  <si>
    <t>FIDELINA</t>
  </si>
  <si>
    <t xml:space="preserve"> ECOGRAFIA OBSTETRICA TRANSVAGINAL- CITOLOGIA CERVICOUTERINA (TOMA) -  PENDIENTE LABORATORIOS DE INICIO -  PENDIENTE VALORACION POR GINECOLOGIA, NUTRICION,PSICOLOGIA Y ODONTOLOGIA  SE ENVIA MICRONUTRIENTES .27/08/2022                                                                                                                                                                                         NOTA: GESTANTE CON VAGINISTIS AGUDA EL MEDICO ENVIA TRATAMIENTO CON METRONIDAZOL OVULO VAGINAL - SE ENVIA MICRONUTRIENTES.8/10/2022                                     SE ENVIA MICRONUTRIENTES.18/11/2022                                                                                                                                                                                                                                                                          PENDIENTE  ECOGRAFIA OBSTETRICA TRANSABDOMINAL - PENDIENTE LABORATORIOS DE II TRIMESTRE - SE ENVIA MICRONUTRIENTES.17/12/2022                                                                     PENDIENTE  ECOGRAFIA OBSTETRICA CON EVALUACION DE CIRCULACION PLACENTARIA Y FETAL - PENDIENTE ECOGRAFIA DE  PERFIL BIOFISICO - PENDIENTE LABORATORIOS DE III TRIMESTRE - SE ENVIA MICRONUTRIENTES.31/01/2023                                                                                                                                                                                                                                                                                        PENDIENTE VALORACION POR GINECOLOGIA CONTROL - PENDIENTE LABORATORIOS DE III TRIMESTRE - SE ENVIA MICRONUTRIENTES.8/03/2023                                                                           CONTROL EN UNA SEMANA.21/03/2023                                                                                                                                                                                                                                                                                   NOTA: GESTANTE VALORADA EN CONTROL POR GINECOLOGIA  INDICA LO SIGUIENTE:   EMBARAZO DE 37.4 SEMANAS POR ECO DEL SEGUNDO TRIMESTRE
EXAMENES NORMALES; AUNQUE DICE QUE TUVO INFECCION URINARIA EN EL TERCER MES, NO TIENE UROANALISIS PATOLOGICO,NO TIENE UROCULTIVO
TAL VEZ SE CONFUNDA CON VAGINOSIS -EXAMEN FISICO NORMAL - PUEDE TENER PARTO EN NIVEL I.21/03/2023                                          </t>
  </si>
  <si>
    <t>SALE DEL PROGRAMA POR: NACIMIENTO RN PESO 3300 GR,TALLA 51 CM - REPORTADO POR PCS.                                                                                                                                                        ECOGRAFIA OBSTETRICA TRANSABDOMINAL -   SE REMITE AL PROGRAMA DE VACUNACIÓN PARA LA APLICACIÓN DE DPT ACELULAR E INFLUENZA - PENDIENTE LABORATORIOS DE INICIO -  PENDIENTE VALORACION POR GINECOLOGIA, NUTRICION,PSICOLOGIA Y ODONTOLOGIA  SE ENVIA MICRONUTRIENTES .31/08/2022                                                                 NOTA: GESTANTE YA TIENE ECOGRARFIA PERO EN LA CONSULTA NO LO TRAE - PENDIENTE  ECOGRAFIA OBSTETRICA CON DETALLE ANATOMICO - PENDIENTE VALORACION POR GINECOLOGIA - SE ENVIA MICRONUTRIENTES.19/10/2022                                                                                                                                                                                                                                           PENDIENTE  ECOGRAFIA OBSTETRICA CON EVALUACION DE CIRCULACION PLACENTARIA Y FETAL - PENDIENTE ECOGRAFIA DE PERFIL BIOFISICO - PENDIENTE  ECOGRAFIA OBSTETRICA TRANSABDOMINAL - PENDIENTE VACUNACION COMBINADA CONTRA DIFTERIA.TETANOS Y TOS FERINA [DPT] - PENDIENTE LABORATORIOS DE III TRIMESTRE - SE ENVIA MICRONUTRIENTES.30/11/2022</t>
  </si>
  <si>
    <t>SALE DEL PROGRAMA POR: NACIMIENTO RN PESO 2500 GR,TALLA 48 CM - REPORTADO POR PCS.                                                                                                                                                                 ECOGRAFIA OBSTETRICA TRANSABDOMINAL -  ECOGRAFIA OBSTETRICA TRANSVAGINAL -   ECOGRAFIA OBSTETRICA CON TRANSLUCENCIA NUCAL  -   VACUNACION COMBINADA CONTRA TETANOS Y DIFTERIA [Td] - PENDIENTE LABORATORIOS DE INICIO -  PENDIENTE VALORACION POR GINECOLOGIA, NUTRICION,PSICOLOGIA Y ODONTOLOGIA  - SE ENVIA MICRONUTRIENTES .31/08/2022                                                                                                                                                                                                                                                                                              PENDIENTE  ECOGRAFIA OBSTETRICA TRANSABDOMINAL YA TIENE CITA AGENDAD -  VACUNACION COMBINADA CONTRA TETANOS Y DIFTERIA [Td] -  ECOGRAFIA OBSTETRICA CON DETALLE ANATOMICO - PENDIENTE VALORACION POR ESPECIALIDADES - SE ENIA MICRONUTRIENTES.28/09/2022                                                                                                                                NOTA: GESTANTE CON VAGINITIS AGUDA EL MEDICO ENVIA TRATAMIENTO CON METRONIDAZOL OVULO VAGINAL Y CEFALEXINA CAPSULA - CONTROL CON REPORTE DE EXMANES DE II TRIMESTRE SE IDNCA SUSPENDER SULFATO FERROSO HGB MAYOR DE 14 G/DL  -  VACUNACION COMBINADA CONTRA TETANOS Y DIFTERIA [Td] - PENDIENTE LABORATORIOS DE II TRIEMESTRE - SE ENVIA CALCIO.3/11/2022                                                                                                                                                                                                                             PENDIENTE  ECOGRAFIA OBSTETRICA CON EVALUACION DE CIRCULACION PLACENTARIA Y FETAL - PENDIENTE LABORATORIOS DE II TRIMESTRE AUN NO SE LOS HA REALIZADO - SE ENVIA MICRONUTRIENTES.22/12/2022                                                                                                                                                                                                                                                                        PENDIENTE VALORACION POR GINECOLOGIA - PENDIENTE LABORATORIOS DE III TRIMESTRE - PENDIETE MONITORIA FETAL ANTEPARTO - SE ENVIA MICRONUTRIENTES.18/01/2023                                                                                                                                                                                                                                                                                              PENDIENTE VALORACION DE CONTROL POR GINECOLOGIA  - PENDIENTE  MONITORIA FETAL ANTEPARTO - PENDIENTE LABORATORIOS DE III TRIMESTRE AUN NO SE LOS HA REALIZADO - SE ENVIA MICRONUTRIENTES .15/02/2023                                                                                                                                                                                                                                                            SE ENVIA MICRONUTRIENTES.8/03/2023</t>
  </si>
  <si>
    <t xml:space="preserve"> ECOGRAFIA OBSTETRICA TRANSVAGINAL - ECOGRAFIA OBSTETRICA CON TRANSLUCENCIA NUCAL - VACUNACION COMBINADA CONTRA TETANOS Y DIFTERIA [Td] -  PENDIENTE LABORATORIOS DE INICIO -  PENDIENTE VALORACION POR GINECOLOGIA, NUTRICION,PSICOLOGIA Y ODONTOLOGIA - SE ENVIA MICRONUTRIENTES .2/09/2022                                      NOTA: GESTANTE CON LABORATORIOS DE INICIO CON FROTIS VAGINAL GARDENERELA VAGINALIS EL MEDICO ENVIA TRATAMIENTO CON METRONIDAZOL OVULO VAGINAL - ECOGRAFIA OBSTETRICA CON TRANSLUCENCIA NUCAL - PENDIENTE TOXO IGG - SE ENVIA MICRONUTRIENTES.30/09/2022                                                                                                                        PENDIENTE TOXO IGM ,RUBEOLA IGM, CITOMEGALOVIRUS IGM  - PENDIENTE UROCULTIVO AUN NO SE LO HA REALIZADO - PENDIENE VALORACION POR GIECOLOGIA - SE ENVIA MICRONUTRIENTES.1/11/2022                                                                                                                                                                                                                                                                                              PENDIENTE  ECOGRAFIA OBSTETRICA CON DETALLE ANATOMICO - PENDIENTE VALORACION DE CONTROL POR BAJO PESO - PENDIENTE VALORACION POR GINECOLOGIA - PENDIENTE UROCULTIVO AUN NO SE LO HA REALIZADO - PENDIENTE TOXO IGM,CITOMEGALOVIRUS Y RUBEOLA - PACIENTE REFIERE LO SIGUIENTE INDICA QUE NO TOLERA LOS MICRONUTRIENTES ADECUADAMENTE. REIFERE QUE BUSCO UN "SUPLEMENTO NATURAL MEGAVITAL MAMA" "LO COMPRE PERO SEGUI CON NAUSEAS Y VOMITO". YA SUSPENDIO LOS MICRONUTRIENTES.29/11/2022                                                                                                                                                                                                                                                               PENDIENTE VALORACION POR GINECOLOGIA - PENDIENTE   UROCULTIVO AUN NO SE LO HA REALIZADO - PENDIENTE TOXO IGM - PENDIENTE LABORATORIOS DE II TRIMESTRE -   PENDIENTE VACUNACION COMBINADA CONTRA DIFTERIA.TETANOS Y TOS FERINA [DPT] - SE ENVIA MICRONUTRIENTES.24/01/2023                                                                                     PENDIENTE  MONITORIA FETAL ANTEPARTO - SE ENVIA MICRONUTRIENTES.23/02/2023                                                                                                                                                                           PENDIENTE  MONITORIA FETAL ANTEPARTO - PENDIENTE LABORATORIOS DE III TRIMETRE.28/03/2023</t>
  </si>
  <si>
    <t>OCAMPO</t>
  </si>
  <si>
    <t xml:space="preserve"> ECOGRAFIA OBSTETRICA TRANSVAGINAL - CITOLOGIA CERVICOUTERINA (TOMA) -  PENDIENTE LABORATORIOS DE INICIO -  PENDIENTE VALORACION POR GINECOLOGIA, NUTRICION,PSICOLOGIA Y ODONTOLOGIA - SE ENVIA MICRONUTRIENTES .3/09/2022                                                                                                                                                                                    GESTANTE ACUDE A LA CONSULTA PARA REPORTE DE LABORATORIOS DE INICIO CON FROTIS VAGINAL : VAGINOSIS BACTERIANA LA DOCTORA ENVIA TRATAMIENTO CON METRONIDAZOL OVULO VAGINAL.8/09/2022                                                                                                                                                                                                                                                                    PENDIENTE TOXO IGM DE CONTROL - SE ENVIA MICRONUTRIENTES.4/10/2022                                                                                                                                                                                                  PENDIENTE  ECOGRAFIA OBSTETRICA CON DETALLE ANATOMICO - PENDIENTE TOXO IGM,CITOMEGALOVIRUS,RUBEOLA - PENDIENTE VALORACION DE CONTROL POR NUTRICION GESTANTE DE BAJO PESO Y  EMESIS GRAVIDICA - SE ENVIA MICRONUTRIENTES.4/11/2022                                                                                                                                                                          PENDIENTE TOXO IGM DE CONTROL  PACIENTE TOXOSUCEPTIBLE  - SE ENVIA MICRONUTRIENTES.6/12/2022                                                                                                                                    PENDIENTE LABORATORIOS DE II TRIMESTRE - PENDIENTE TOXO IGG - SE ENVIA MICRONUTRIENTES.10/01/2023                                                                                                                               PENDIENTE TOXO IGM - PENDIENTE VALORACION DE CONTROL POR GINECOLOGIA - SE ENVIA MICRONUTRIENTES.10/02/2023                                                                                               PENDIENTE TOXO IGM - PENDIENTE LABORATORIOS DE III TRIMESTRE - SE ENVIA MICRONUTRIENTES.10/03/2023</t>
  </si>
  <si>
    <t xml:space="preserve">PACIENTE NUEVAMENTE INGRESA AL PROGRAMA MUJER GENERADORA DE VIDA SE INGRESAN DATOS EN LA MISMA  :   ECOGRAFIA OBSTETRICA TRANSABDOMINAL -    ECOGRAFIA OBSTETRICA CON TRANSLUCENCIA NUCAL - PENDIENTE LABORATORIOS DE INICIO - PENDIENTE VALORACION POR GINECOLOGIA ,NUTRICION,PSCOLOGIA Y ODONTOLOGIA - SE ENVIA MICRONUTRIENTES. 6/09/2022                                                                                                                                                                                                                                               NOTA: GESTANTE ACUDE AL CONTROL REFIERE APENAS SE VA A TOMAR LOS LABORATORIOS EN LA UNIDAD SE REVISA EN EL SISTEMA PERO SOLO APRACE RESULTADO DE HEPATITIS B ESTAN PENDIENTE LOS DEMAS -  SE ENVIA ACIDO FOLICO.6/10/2022                                                                                                                                                                                                  NOTA: GESTANTE VISITADA POR MEDICO EN SU DOMICILIO  AQUIEN PRESENTA PARACLINICOS DEL 11/10/2022, DOND E SE EVIDENCIA NIVELES DE GLUCOSA POR DE BAJO DEL RANGO DE NORMALIDAD EN 59MG, Y CON HEMOGLOBINA DE 13.3 GR/DL (NORMAL ) SI TUACION QUE PREOCUPA A ERSONAL DE DINAMISADORES DE LA IPS DE ATENCION PRIMARIA ,  EN VISTA DE LO ANTERIRO SE REALIZA GLUCOMETRA POST PRANDIAL LA CUAL MUESTRA NIEVELES DE GLUCOSA DE 112 MG, CON SIDERANDA ESTADO GLICEMICO NORMAL, POR LO TANTO SE DECIDE DAR RECOMENDACIONES DIETARIAS.20/10/2022                                                                                                                                                                               PENDIENTE  ECOGRAFIA OBSTETRICA TRANSABDOMINAL - PENDIENTE  ECOGRAFIA OBSTETRICA CON DETALLE ANATOMICO - PENDIENTE UROCULTIVO AUN NO LO HA REALIZADO -  PENDIENTE FROTIS VAGINAL - PENDIENTE TOXO IGM - PENDIENTE VALORACION POR NUTRICION POR BAJO PESO DE LA GESTANTE - PENDIENTE VALORACION POR GINECOLOGIA - SE ENVIA MICRONUTRIENTES.10/11/2022                                                                                                                                                                                                                                                      SE ENVIA MICRONUTRIENTES.6/12/2022                                                                                                                                                                                                                                                                           PENDIENTE VALORACION POR GINECOLOGIA - PENDIENTE LABORATIOS DE II TRIMESTRE -  SE ENVIA MICRONUTRIENTES.14/01/2023                                                                                                   PENDIENTE  ECOGRAFIA OBSTETRICA TRANSABDOMINAL - PENDIENTE LABORATORIOS DE III TRIMESTRE - SE ENVIA MICRONUTRIENTES.16/02/2023                                                                                                                                                                    </t>
  </si>
  <si>
    <t xml:space="preserve"> ECOGRAFIA OBSTETRICA TRANSABDOMINAL -  ECOGRAFIA OBSTETRICA CON TRANSLUCENCIA NUCAL -  PENDIENTE LABORATORIOS DE INICIO -  PENDIENTE VALORACION POR GINECOLOGIA, NUTRICION,PSICOLOGIA Y ODONTOLOGIA - SE ENVIA MICRONUTRIENTES .6/09/2022                                                                                                                                                      ECOGRAFIA OBSTETRICA CON DETALLE ANATOMICO - VACUNACION COMBINADA CONTRA TETANOS Y DIFTERIA [Td] - PENDIENTE LABORATORIOS DE INICIO AUN NO SE LOS HA TOMADO - PENDIENTE UROCULTIVO - PENDIENTE VALORACION POR ESPECIALIDADES - SE ENVIA MICRONUTRIENTES.6/10/2022                                                                                                            PENDIENTE  ECOGRAFIA OBSTETRICA CON DETALLE ANATOMICO - PENDIENTE LABORATORIOS DE II TRIMESTRE - PENDIENTE VALORACION POR GINECOLOGIA - SE ENVIA MICRONUTRIENTES.25/11/2022                                                                                                                                                                                                                                                                                             PENDIENTE LABORATORIOS DE III TRIMESTRE - PENDIENTE VALORACION POR GINECOLOGIA Y NUTRICION - SE ENVIA MICRONUTRIENTES.20/01/2023</t>
  </si>
  <si>
    <t>MIRIAM BOMBA</t>
  </si>
  <si>
    <t>SALE DEL PROGRAMA POR : NACIMIENTO RN PESO 3357 GR,TALLA 52 CM - REPORTADO POR PCS.                                                                                                                                                     ECOGRAFIA OBSTETRICA TRANSABDOMINAL -  PENDIENTE LABORATORIOS DE INICIO -  PENDIENTE VALORACION POR GINECOLOGIA, NUTRICION,PSICOLOGIA Y ODONTOLOGIA - SE ENVIA MICRONUTRIENTES .8/09/2022                                                                                                                                                                                                                                                                                  NOTA: GESTANTE AUN NO SE HA TOMADO LOS LABORATORIOS DE INICIO ,EL MEDICO SE LOS ORDENA NUEVAMENTE - PENDIENTE  ECOGRAFIA OBSTETRICA TRANSABDOMINAL - PENDIENTE VALORACION POR GINECOLOGIA - SE ENVIA MICRONUTRIENTES.10/12/2022                                                                                                                                                                               NOTA: GESTANTE CON FROTIS VAGINAL PATOLOGICO EL MEDICO ENVIA TRATAMIENTO CON METRONIDAZOL OVULO VAGINAL - PENDIENTE MONITORIA FETAL ANTEPARTO - PENDIENTE LABORATORIOS DE III TRIMESTRE - SE ENVIA MICRONUTRIENTES.10/01/2023                                                                                                                                                                             PENDIENTE  ECOGRAFIA OBSTETRICA CON EVALUACION DE CIRCULACION PLACENTARIA Y FETAL - PENDIENTE VALORACION POR ESPECIALIDADES - PENDIENTE ULTIMOS LABORATORIOS - PENDIENTE  MONITORIA FETAL ANTEPARTO - PENDIENTE CITA CONTROL EN TRES DIAS - SE ENVIA MICRONUTRIENTES.10/02/2023</t>
  </si>
  <si>
    <t xml:space="preserve"> ECOGRAFIA OBSTETRICA TRANSABDOMINAL -  ECOGRAFIA OBSTETRICA CON DETALLE ANATOMICO -  PENDIENTE LABORATORIOS DE INICIO -  PENDIENTE VALORACION POR GINECOLOGIA, NUTRICION,PSICOLOGIA Y ODONTOLOGIA - SE ENVIA MICRONUTRIENTES .8/09/2022                                                                                                                                                           NOTA: GESTANTE CON VAGINITIS AGUDA EL MEDICO ENVIA TRATAMIENTO CON METRONIDAZOL OVULO VAGINAL -  ECOGRAFIA OBSTETRICA CON EVALUACION DE CIRCULACION PLACENTARIA Y FETAL - PENDIENTE VALORACION POR GINECOLOGIA - MONITORIA FETAL ANTEPARTO - PENDIENTE LABORATORIOS DE III TRIMETRE - SE ENVIA MICRONUTRIENTES.8/10/2022                                                                                                                                                                                                                                                                                                 PENDIENTE  ECOGRAFIA OBSTETRICA CON EVALUACION DE CIRCULACION PLACENTARIA Y FETAL - PENDIENTE  ECOCARDIOGRAFIA FETAL - PENDIENTE ECOGRAFIA DE PERFIL BIOFISICO - PENDIENTE  MONITORIA FETAL ANTEPARTO - SE ENVIA MICRONUTRIENTES.9/11/2022                                                                                                                                                                 NOTA: GESTANTE NO TIENE REPORTE DE UROCULTIVO, CURVA DE GLUCOSA AUN NO LOS REALIZA - PENDIENTE LABORATORIOS DE III TRIMESTRE - PENDIENTE MONITORIA FETAL ANTEPARTO.23/11/2022</t>
  </si>
  <si>
    <t>SALE DEL PROGRAMA POR: NACIMIENTO RN PESO 3000 GR,TALLA 48 CM - REPORTADO POR PCS.                                                                                                                                                                 ECOGRAFIA OBSTETRICA TRANSABDOMINAL -  PENDIENTE LABORATORIOS DE INICIO -  PENDIENTE VALORACION POR GINECOLOGIA, NUTRICION,PSICOLOGIA Y ODONTOLOGIA - SE ENVIA MICRONUTRIENTES .9/09/2022                                                                                                                                                                                                                                                                       ECOGRAFIA OBSTETRICA CON DETALLE ANATOMICO - PENDIENTE VALORACION POR GINECOLOGIA - PENDIENTE LABORATORIOS DE II TRIMESTRE - SE ENVIA MICRONUTRIENTES.15/10/2022                                                                                                                                                                                                                                                                                                                                                                                           PENDIENTE ECOGRAFIA OBSTETRICA CON EVALUACION DE CIRCULACION PLACENTARIA Y FETAL - PENDIENTE ECOGRAFIA DE PERFIL BIOFISICO - PENDIENTE VALORACION POR GINECOLOGIA - PENDIENTE LABORATORIOS DE III TRIMESTRE - SE ENVIA MICRONUTRIENTES.24/11/2022</t>
  </si>
  <si>
    <t xml:space="preserve">PERDOMO </t>
  </si>
  <si>
    <t xml:space="preserve"> ECOGRAFIA OBSTETRICA TRANSVAGINAL-ECOGRAFIA OBSTETRICA CON TRANSLUCENCIA NUCAL -  PENDIENTE LABORATORIOS DE INICIO -  PENDIENTE VALORACION POR GINECOLOGIA, NUTRICION,PSICOLOGIA  - SE ENVIA MICRONUTRIENTES .14/09/2022                                                                                                                                                                                          NOTA: GESTANTE AUN NO SE HA REALIZADO LOS LABORATORIOS DE INICIO EL MEDICO ORDENA NUEVAMENTE  - PENDIENTE  ECOGRAFIA OBSTETRICA TRANSABDOMINAL - SE ENVIA MICRONUTRIENTES.9/12/2022                                                                                                                                                                                                                                                                                 PENDIENTE  GLUCOSA PRE Y POST CARGA DE GLUCOSA INCLUYE: CARGA DE GLUCOSA GESTANTE - PENDIENTE VALORACION POR GINECOLOGIA - SE ENVIA MICRONUTRIENTES.9/02/2023                                                                                                                                                                                                                                                                                           PENDIENTE ECOGRAFIA OBSTETRICA CON EVALUACION DE CIRCULACION PLACENTARIA Y FETAL - PENDIENTE ECOGRAFIA DE  PERFIL BIOFISICO - PENDIENTE TOXO IGM - PENDIENTE GLUCOSA CURVA DE TOLERANCIA - PENDIENTE VALORACION POR GINECOLOGIA Y NUTRICION - SE ENVIA MICRONUTRIENTES.9/03/2023</t>
  </si>
  <si>
    <t>LUZDEY</t>
  </si>
  <si>
    <t>SALE DEL PROGRAMA POR: NACIMIENTO RN PESO 2000GR,TALLA 46 CM - RN HOSPITALIZADO POR PREMATURO LE DAN DE ALTA A LOS 15 DIAS.                                                               ECOGRAFIA OBSTETRICA TRANSABDOMINAL - ECOGRAFIA OBSTETRICA CON TRANSLUCENCIA NUCAL -  VACUNACION COMBINADA CONTRA TETANOS Y DIFTERIA [Td] -  PENDIENTE LABORATORIOS DE INICIO -  PENDIENTE VALORACION POR GINECOLOGIA, NUTRICION,PSICOLOGIA Y ODONTOLOGIA  - SE ENVIA MICRONUTRIENTES - NOTA: GESTANTE DE ALTO RIESGO - G7P3V3C1A1M2. REFIERE MORTINATO POR PARTO PODALICO. NO RECUDERDA FECHAS. REFIERE OBITO FETAL QUE TERMINO EN CESAREA. NO RECUERDA FECHAS. REFIERE ABORTO EN EL ULTIMO TRIMESTRES.16/09/2022                                                                                                                                                                                                         NOTA: GESTANTE AUN NO SE HA TOMADO LA ECOGRAFIA - NO HA PASADO POR ESPECIALIDADES - SE ENVIA MICRONUTRIENTES.25/10/2022                                                                                PENDIENTE  ECOGRAFIA OBSTETRICA CON EVALUACION DE CIRCULACION PLACENTARIA Y FETAL - PENDIENTE LABORATORIOS DE II TRIMESTRE - SE ENVIA MICRONUTRIENTES.25/11/2022                                                                                                                                                                                                                                                                                           PENDIENTE  MONITORIA FETAL ANTEPARTO - PENDIENTE VALORACION POR GINECOLOGIA - PENDIENTE LABORATORIOS DE III TRIMESTRE - SE ENVIA MICRONUTRIENTES.13/01/2023</t>
  </si>
  <si>
    <t>ALIS</t>
  </si>
  <si>
    <t xml:space="preserve">PACIENTE NUEVAMENTE INGRESA AL PROGRAMA PAREJA GENERADORA DE VIDA , SE INGRESAN DATOS EN LA MISMA :  ECOGRAFIA OBSTETRICA TRANSVAGINAL -  VACUNACION COMBINADA CONTRA TETANOS Y DIFTERIA [Td] - PENDIENTE LABORATORIOS DE INICIO - PENDIENTE GINECOLOGIA ,NUTRICION,PSICOLOGIA Y ODONTOLOGIA - SE ENVIA MICRONUTRIENTES - NOTA : GESTANTE NO ACEPTA EL EMBARAZO Y PIDE LA  IVE EL MEDICO REMITE A URGENCIAS PAR ACTIVAR LA RUTA LA PACIENTE LE REFIERE QUE ACUDIRA AL SIGUIENTE DIA YA QUE SE ENCUENTRA EN LA VEREDA.16/09/2022                                                                                                                                                                                             PENDIENTE ECOGRAFIA OBSTETRICA TRANSABDOMINAL - PENDIENTE GINECOLOGIA - PENDIENTE LABORATORIOS DE INICIO AUN NO SE LO HA REALIZADO -   SE ENVIA                          MICRONUTRIENTES.2/12/2022                                                                                                                                                                                                                                                                                                          NOTA: GESTANTE RENUENTE A CONTROLES PRENATALES EL MEDICO REALIZA LA VISITA EN SU VIVIENDA -    PENDIENTE ECOGRAFIA OBSTETRICA CON DETALLE ANATOMICO SE LE ASIGNO LA CITA  - PENDIENTE LABORATORIOS DE INICIO AUN NO SE LOS HA REALIZADO - PENDIENTE VALORACION POR ESPECIALIDADES - SE ENVIA MICRONUTRIENTES.21/02/2023                                                                                                                                                                         </t>
  </si>
  <si>
    <t xml:space="preserve"> ECOGRAFIA OBSTETRICA TRANSVAGINAL -  PENDIENTE LABORATORIOS DE INICIO -  PENDIENTE VALORACION POR GINECOLOGIA, NUTRICION,PSICOLOGIA Y ODONTOLOGIA  - SE ENVIA MICRONUTRIENTES .16/09/2022                                                                                                                                                                                                                                                                                       PENDIENTE ECOGRAFIA OBSTETRICA CON DETALLE ANATOMICO - PENDIENTE VALORACION POR GINECOLOGIA - PENDIENTE VALORACION DE CONTROL POR NUTRICION POR OBESISDAD - PENDIENTE CITOMEGALOVIRUS IGM,RUBEOLA IGM,TOXO IGM - PENDIENTE UROCULTIVO LA PACIENTE AUN NO SE LO HA REALIZADO  - SE ENVIA MICRONUTRIENTES.10/11/2022                                                                                                                                                                                                                                                                                           PENDIENTE  ECOGRAFIA OBSTETRICA CON DETALLE ANATOMICO - PENDIENTE VALORACION POR GINECOLOGIA - PENDIENTE UROCULTIVO AUN NO SE LO HA REALIZADO - PENDIENTE TOXO IGM,CITOMEGALOVIRUS IGM,RUBEOLA IGM - SE ENVIA MICRONUTRIENTES.7/12/2022                                                                                                                                                             SE ENVIA MICRONUTRIENTES.6/01/2023                                                                                                                                                                                                                                                                                                          NOTA: PACIENTE ACUDE A LA CONSULTA POR QUE REFIERE ESTUVO HOSPITALIZADA POR IVU ASISTE POR CUADRO DE 12 HORAS DE EVOLUCION, DADO POR SALIDA DE LIQUIDO POR VAIGNA, EL MEDICO ENVIA TRATAMIENTO CON METRONIDAZOL 500 MG OVULO O TABLETA VAGINAL - PENDIENTE UROCULTIVO.31/01/2023                                                                   NOTA: INDICA EL MEDICO  PACIENTE CON DISURIA, DE 15 DIAS DE EVOLUION, LE DEIRO MANEJO APRA VAGINTIS HACE UNA SEMANA Y ESTUVO EN OBSERVACION EN URGENCIAS POR AL PARECER IVU NO APORTA HC, SE SOLICITA UROANALISIS, PERO DICIDO INSTAURAR CEFALOSPORINA DE 1 GENERACION POR SINTOMATOLOGIA - PENDIENTE LABORATORIOS DE II TRIMESTRE - SE ENVIA MICRONUTRIENTES.7/02/2023                                                                                                                                                                                                  PENDIENTE ECOGRAFIA OBSTETRICA CON EVALUACION DE CIRCULACION PLACENTARIA Y FETAL - PENDIENTE LABORATORIOS DE II TRIMESTRE - SE ENVIA MICRONUTRIENTES.9/03/2023</t>
  </si>
  <si>
    <t>SALE DEL PROGRAMA POR: NACIMIENTO RN PESO 2900 GR,TALLA 48 CM - REPORTADO POR PCS.                                                                                                                                                     ECOGRAFIA OBSTETRICA TRANSABDOMINAL -  PENDIENTE LABORATORIOS DE INICIO -  PENDIENTE VALORACION POR GINECOLOGIA, NUTRICION,PSICOLOGIA Y ODONTOLOGIA  - SE ENVIA MICRONUTRIENTES .16/09/2022                                                            PENDIENTE TOXO IGM DE CONTROL CADA MES - SE ENVIA MICRONUTRIENTES.15/10/2022                                     PENDIENTE ECOGRAFIA OBSTETRICA CON EVALUACION DE CIRCULACION PLACENTARIA Y FETAL - PENDIENTE VALORACION POR NUTRICION - PENDIENTE LABORATORIOS DE II TRIMESTRE - PENDIENTE ECOGRAFIA DE PERFIL BIOFISICO - PENDIENTE  VACUNACION COMBINADA CONTRA TETANOS Y DIFTERIA [Td]- SE ENVIA MICRONUTRENTES.19/11/2022                PENDIENTE LABORATORIOS DE III TRIMESTRE - SE ENVIA MICRONUTRIENTES.17/12/2022                                                                                                                                                                            PENDIENTE  ECOGRAFIA OBSTETRICA CON EVALUACION DE CIRCULACION PLACENTARIA Y FETAL - PENDIENTE LABORATORIOS DE III TRIMESTRE - PENDIENTE  MONITORIA FETAL ANTEPARTO - PENDIENTE  VACUNACION COMBINADA CONTRA TETANOS Y DIFTERIA [Td] - SE ENVIA MICRONUTRIENTES.17/01/2023                                                                               PENDIENTE  MONITORIA FETAL ANTEPARTO - PENDIENTE VALORACION POR GINECOLOGIA.31/01/2023                                                                                                                                             PENDIENTE VALORACION POR GINECOLOGIA - PENDIENTE  MONITORIA FETAL ANTEPARTO.8/02/2023</t>
  </si>
  <si>
    <t>ELVIA CHEPE</t>
  </si>
  <si>
    <t>SALE DEL PROGRAMA POR: NACIMIENTO RN PESO 2950GR,TALLA 46 CM - REPORTADO POR PCS.                                                                                                                                                      ECOGRAFIA OBSTETRICA TRANSVAGINAL - ECOGRAFIA OBSTETRICA CON TRANSLUCENCIA NUCAL - PENDIENTE LABORATORIOS DE INICIO -  PENDIENTE VALORACION POR GINECOLOGIA, NUTRICION Y PSICOLOGIA - SE ENVIA MICRONUTRIENTES.17/09/2022                                                                                                                                                                                          NOTA: NO TIENE ECOGRAFIA REFIERE QUE CUADO FUE HA HACERCE TOMAR ECO GENETICA NO SE LA TOMAN POR QUE YA SE PASO DE LA SEMANA 13 - PENDIENTE ECOGRAFIA OBSTETRICA TRANSABDOMINAL - SE ENVIA MICRONUTRIENTES.18/10/2022                                                                                                                                                                                                             NOTA: GESTANTE CON UROCULTIVO POSITIVO EL MEDICO ENVIA TRATAMIENTO CON AMPICILINA ANHIDRA O TRIHIDRATO 500 MG CAPSULA - PENDIENTE UROCULTIVO DE CONTROL DESPUES DEL TRATAMIENTO - PENDIENTE ECOGRAFIA OBSTETRICA TRANSVAGINAL - PENDIENTE  ECOGRAFIA OBSTETRICA CON DETALLE ANATOMICO - PENDIENTE TOXO IGM - SE ENVIA MICRONUTRIENTES.19/11/2022                                                                                                                                                                                                                                                         NOTA: PACIENTE QUE FUE TRATADA EN EL MES DE NOVIEMBRE CON AMPICILINA ,PACIENTE NO SITOMA SAHORA  - PENDIENTE LABORATORIOS DE II TRIMESTRE - SE ENVIA MICRONUTRIENTES.20/12/2022                                                                                                                                                                                                                                                                                             PENDIENTE VALORACION DE CONTROL POR GINECOLOGIA - SE ENVIA MICRONUTRIENTES.21/01/2023                                                                                                                                                PENDIENETE  MONITORIA FETAL ANTEPARTO - PENDIENTE LABORATORIOS DE II TRIMESTRE - SE ENVIA MICRONUTREIENTES.21/02/2023                                                                                      NOTA : 10/12/2022 E COLI 100.00 UFC- REFIERE NO HA RECIBIDO MANEJO - EL MEDICO ENVIA TRATAMIENTO CON CEFALEXINA 500 MG CAPSULA - PENDIENTE  ECOGRAFIA OBSTETRICA TRANSABDOMINAL - PENDIENTE VALORACION DE CONTROL POR GINECOLOGIA - PENDIENTE UROCULTIVO DESPUES DE TOMAR EL TRATAMIENTO - PENDIENTE LABORATORIOS DE III - SE ENVIA MICRONUTRIENTES.21/03/2023</t>
  </si>
  <si>
    <t>IRMA NENE CAMPO</t>
  </si>
  <si>
    <t xml:space="preserve"> ECOGRAFIA OBSTETRICA TRANSVAGINAL - ECOGRAFIA OBSTETRICA CON TRANSLUCENCIA NUCAL -  PENDIENTE LABORATORIOS DE INICIO -  PENDIENTE VALORACION POR GINECOLOGIA, NUTRICION Y PSICOLOGIA - SE ENVIA MICRONUTRIENTES.17/09/2022                                                                                                                                                                                         NOTA: GESTANTE CON ESCABIOSIS EL MEDICO ENVIA TRATAMIENTO - PENDIENTE  ECOGRAFIA OBSTETRICA TRANSABDOMINAL - PENDIENTE CITOMEGALOVIRUS IGM - PENDIENTE VALORACION POR GINECOLOGIA - SE ENVIA MICRONUTRIENTES.15/10/2022                                                                                                                                                                                 NOTA: GESTANTE SE LE ASIGNO CITA PARA ECOGRAFIA Y NO ACUDIO - SE ENVIA MICRONUTRIENTES.26/11/2022                                                                                                                             PENDIENTE  ECOGRAFIA OBSTETRICA CON EVALUACION DE CIRCULACION PLACENTARIA Y FETAL - PENDIENTE ECOGRAFIA DE  PERFIL BIOFISICO - PENDIENTE LABORATORIOS DE II TRIMESTRE - PENDIENTE VALORACION POR GINECOLOGIA Y NUTRICION - SE ENVIA MICRONUTRIENTES.11/01/2023</t>
  </si>
  <si>
    <t>NIGER FERNANDO CAMPO</t>
  </si>
  <si>
    <t>SALE DEL PROGRAMA POR: NACIMENTO RN PESO 3670GR,TALLA 50 CM - REPORTADO POR PCS.                                                                                                                                                          ECOGRAFIA OBSTETRICA TRANSVAGINAL  -  PENDIENTE LABORATORIOS DE INICIO -  PENDIENTE VALORACION POR GINECOLOGIA, NUTRICION Y PSICOLOGIA Y ODONTOLOGIA  - SE ENVIA MICRONUTRIENTES.17/09/2022                                                                                                                                                                                                                                                                               NOTA: GESTANTE CON TOXO IGG POSITIVA ,PENDIENTE POR CONFIRMAR TOXO IGM                                                                                                                                                                                                      NOTA: GESTANTE CON FROTIS VAGINLA GARDENERELLA EL MEDICO ENVIA TRATAMIENTO CON METRONIDAZOL OVULO VAGINAL  -  ECOGRAFIA OBSTETRICA TRANSABDOMINAL - PENDIENTE TOXO IGG E IGM - PENDIENTE VALORACION POR GINECOLOGIA - SE ENVIA MICRONUTRIENTES.19/11/2022                                                                                                                     NOTA: TOXOPLASMA IGM ZONA GRIS CONTROL - PENDIENTE LABORATORIOS DE II TRIMESTRE - SE ENVIA MICRONUTRIENTES.22/12/2022                                                                         PENDIENTE  ECOGRAFIA OBSTETRICA CON EVALUACION DE CIRCULACION PLACENTARIA Y FETAL -  PENDIENTE ECOGRAFIA DE  PERFIL BIOFISICO - PENDIENTE UROCULTIVO AUN NO LO HA REALIZADO - PENDIENTE TOXO IGM - PENDIENTE TOXO IGA PRIORITARIO. TIENE IGG E IGM REACTIVOS - PENDIENTE CITOMEGALOVIRUS IGM - PENDIENTE VALORACION POR GINECOLOGIA PRIORITARIO. TOXOPLASMOSIS GESTACIONAL SE LE ASIGNO LA CITA - PENDIENTE VALORACION POR  MATERNO FETAL O PERINATOLOGIA
PRIORITARIO. TOXOPLASMOSIS GESTACIONAL - EL MEDICO ENVIA TRATAMIENTO CON PIRIMETAMINA + SULFADOXINA (25 + 500) MG TABLETA O CAPSULA Y ACIDO FOLINICO 15 MG - SE ENVIA MICRONUTRIENTES.24/01/2023</t>
  </si>
  <si>
    <t>RICARDO DIZU</t>
  </si>
  <si>
    <t>SALE DEL PROGRAMA POR : NACIMIENTO RN PESO 2604GR,TALLA 49 CM - REPORTADO POR PCS.                                                                                                                                                    ECOGRAFIA OBSTETRICA TRANSABDOMINAL  -   CITOLOGIA CERVICOUTERINA (TOMA) - PENDIENTE LABORATORIOS DE INICIO -  PENDIENTE VALORACION POR GINECOLOGIA, NUTRICION,PSICOLOGIA Y ODONTOLOGIA  - SE ENVIA MICRONUTRIENTES.17/09/2022                                                                                                                                                                              PENDIENTE LABORATORIOS DE II TRIMESTRE - SE ENVIA MICRONUTRIENTES.13/10/2022                                                                                                                                                                                     NOTA: GESTANTE CON FROTIS VAGINAL CON  GARDENERELLA VAGINALIS  EL MEDICO  ENVIA TRATAMIENTO CON METRONIDAZOL OVULO VAGINAL  - PENDIENTE  MONITORIA FETAL ANTEPARTO - SE ENVIA MICRONUTRIENTES.20/01/2023</t>
  </si>
  <si>
    <t>SALE DEL PROGRAMA POR NACIMIENTO : RN PESO 3000 GR,TALLA 48 CM - REPORTADO POR PCS.                                                                                                                                                     ECOGRAFIA OBSTETRICA TRANSVAGINAL -ECOGRAFIA OBSTETRICA CON TRANSLUCENCIA NUCAL -  PENDIENTE LABORATORIOS DE INICIO -  PENDIENTE VALORACION POR GINECOLOGIA, NUTRICION,PSICOLOGIA Y ODONTOLOGIA - SE ENVIA MICRONUTRIENTES .23/09/2022                                                                                                                                                   PENDIENTE TOXO IGG - SE ENVIA MICRONUTRIENTES.1/11/2022                                                                                                                                                                                                                        PENDIENTE ECOGRAFIA DE PERFIL BIOFISICO - PENDIENTE VALORACION POR ESPECIALIDADES - PENDIENTE LABORATORIOS DE II TRIMESTRE - SE ENVIA MICRONUTRIENTES.2/12/2022                                                                                                                                                                                                                                                                                            PENDIENTE  ECOGRAFIA OBSTETRICA TRANSABDOMINAL - PENDIENTE MONITORIA FETAL ANTEPARTO - PENDIENTE LABORATORIOS DE II TRIMESTRE - PENDIENTE VALORACION POR GINECOLOGIA - SE ENVIA MICRONUTRIENTES.11/01/2023                                                                                                                                                                                                                                       PENDIENTE ECOGRAFIA OBSTETRICA CON EVALUACION DE CIRCULACION PLACENTARIA Y FETAL - PENDIENTE  ECOGRAFIA OBSTETRICA TRANSABDOMINAL - PENDIENTE ECOGRAFIA DE  PERFIL BIOFISICO - PENDIENTE  MONITORIA FETAL ANTEPARTO - PENDIENTE LABORATORIOS DE II Y III TRIMESTRE - PENDIENTE VALORACION POR GINECOLOIA - SE ENVIA MICRONUTRIENTES.23/02/223</t>
  </si>
  <si>
    <t>YORMI ZULIANI CAÑA</t>
  </si>
  <si>
    <t>SALE DEL PROGRAMA POR: NACIMIENTO RN PESO 2800 GR,TALLA 48 CM - REPORTADO POR PCS.                                                                                                                                                           ECOGRAFIA OBSTETRICA TRANSVAGINAL - CITOLOGIA CERVICOUTERINA (TOMA) -  PENDIENTE LABORATORIOS DE INICIO -  PENDIENTE VALORACION POR GINECOLOGIA, NUTRICION,PSICOLOGIA Y ODONTOLOGIA - SE ENVIA MICRONUTRIENTES .23/09/2022                                                                                                                                                                                     NOTA: GESTANTE CON VAGINOSIS BACTERIANA EL MEDICO ENVIA TRATAMIENTO CON METRONIDAZOL OVULO VAGINAL - ECOGRAFIA OBSTETRICA CON DETALLE ANATOMICO -  ECOGRAFIA OBSTETRICA TRANSABDOMINAL - PENDIENTE VALORACION POR ESPECIALIDADES - PENDIENTE RUEOLA IGG E IGM ,CITOMEGALOVIRUS IGM, TOXO IGM - SE ENVIA MICRONUTRIENTES.2/11/2022                                                                                                                                                                                                                                                                                               PENDIENTE  ECOGRAFIA OBSTETRICA CON EVALUACION DE CIRCULACION PLACENTARIA Y FETAL - PENDIENTE ECOGRAFIA DE  PERFIL BIOFISICO - PENDIENTE LABORATORIOS DE III TRIMESTRE - PENDIENTE VALORACION POR ESPECIALIDADES - SE ENVIA MICRONUTRIENTES.9/02/2023                                                                                                                                            PENDIENTE  ECOGRAFIA OBSTETRICA CON EVALUACION DE CIRCULACION PLACENTARIA Y FETAL - PENDIENTE ECOGRAFIA DE  PERFIL BIOFISICO - PENDIENTE MONITORIA FETAL ANTEPARTO - PENDIENTE VALORACION POR ESPECIALIDADES - PENDIENTE LABORATORIOS DE III TRIMESTRE - SE ENVIA MICRONUTRIENTES.10/03/2023</t>
  </si>
  <si>
    <t>SIRLENY</t>
  </si>
  <si>
    <t>SALE DEL PROGRAMA POR: NACIMIENTO RN PESO 3300 GR,TALLA 49,5 CM - REPORTADO POR PCS.                                                                                                                                                   ECOGRAFIA OBSTETRICA TRANSABDOMINAL - PENDIENTE LABORATORIOS DE INICIO -  PENDIENTE VALORACION POR GINECOLOGIA, NUTRICION,PSICOLOGIA - SE ENVIA MICRONUTRIENTES .24/09/2022                                                                               PENDIENTE ECOGRAFIA OBSTETRICA CON DETALLE ANATOMICO - SE ENVIA MICRONUTRIENTES.2/11/2022        PENDIENTE VALORACION POR GINECOLOGIA - PENDIENTE LABORATORIOS DE II TRIMESTRE - SE ENVIA MICRONUTRIENTES.7/12/2022                                                                                     PENDIENTE  ECOGRAFIA OBSTETRICA CON EVALUACION DE CIRCULACION PLACENTARIA Y FETAL - PENDIENTE VALORACION POR GINECOLOGIA - PENDIENTE UROCULTIVO AUN NO LO HA REALIZADO - PENDIENTE TOXO IGM DE CONTROL - SE ENVIA MICRONUTRIENTES.11/01/2023</t>
  </si>
  <si>
    <t xml:space="preserve"> ECOGRAFIA OBSTETRICA TRANSVAGINAL - CITOLOGIA CERVICOUTERINA (TOMA) -  PENDIENTE LABORATORIOS DE INICIO -  PENDIENTE VALORACION POR GINECOLOGIA, NUTRICION,PSICOLOGIA Y ODONTOLOGIA  - SE ENVIA MICRONUTRIENTES .27/09/2022                                                                                                                                                                                 PENDIENTE   ECOGRAFIA OBSTETRICA CON TRANSLUCENCIA NUCAL - PENDIENTE VALORACION POR GINECOLOGIA - SE ENVIA ACIDO FOLICO.28/10/2022                                                         NOTA: PACIENTE EN SEGUIMIENTO POR PSICOLOGIA Y PSIQUIATRIA POR ANTECEDENTE DE IDEAS SUICIDAS , EL MEDICO REMITE NUEVAMENTE PARA PSIQUIATRIA - SE ENVIA MICRONUTRIENTES.30/11/2022                                                                                                                                                                                                                                                                                              PENDIENTE  ECOGRAFIA OBSTETRICA CON DETALLE ANATOMICO - PENDIENTE LABORATORIOS DE II TRIMESTRE - PENDIENTE VALORACION POR GINECOLOGIA - SE ENVIA MICRONUTRIENTES.30/12/2022                                                                                                                                                                                                                                                                                                           - VALORACION POR PRMIERA VEZ POR GINECOLOGIA : INDICA EL GINECOLOGO -  PACIENTE PRIMIGESTANTE, CON EMBARAZO DE 20.2 SEMANAS
ESCASA GANACIA DE PESO EN EL EMBARAZO, PENDIENTE VALORACION POR NUTRICION , ALTURA UTERINA POR DEBAJO DE LO ESPERADO PARA LA EDAD GESTACIONAL, NO SE HA VACUNADO CONTRA EL COVID PORQUE "NO NOS DEJAN VACUNAR", PENDIENTE ECO NIVEL III, SE SOLICITA UROCULTIVO, CURVA DE GLUCOSA, CONTROL CON RESULTADOS EN 6 SEMANAS, Y RESULTADO DE ECO NIVEL III.10/01/2023                                                                                                                                                                                                                                        PENDIENTE VALORACION DE CONTROL POR GINECOLOGIA - PENDIENTE VALORACION  POR NUTRICION GESTANTE DE BAJO PESO - PENDIENTE VALORACION POR PSICOLOGIA TRANSTORNO DE ADAPTACION - PENDIENTE VALORACION POR PSIQUIATRIA - PENDIENTE CITOMEGALOVIRUS IGM ,RUBEOLA IGM ,TOXO IGM - SE ENVIA MICRONUTRIENTES.31/01/2023                                                                                                                                                                                                                                                                                         PENDIENTE ECOGRAFIA OBSTETRICA TRANSABDOMINAL - PENDIENTE TOXO IGM - PENDIENTE VALORACION POR NUTRICION AUN NO HA ACUDIDO - PENDIENTE VALORACION DE CONTROL POR GINECOLOGIA - SE ENVIA MICRONUTRIENTES.3/03/2023</t>
  </si>
  <si>
    <t>YEIDI</t>
  </si>
  <si>
    <t>SALE DEL PROGRAMA POR: NACIMIENTO RN PESO 4112GR,TALLA 53 CM - REPORTADO POR PCS.                                                                                                                                                         ECOGRAFIA OBSTETRICA TRANSABDOMINAL -  PENDIENTE LABORATORIOS DE INICIO -  PENDIENTE VALORACION POR GINECOLOGIA, NUTRICION,PSICOLOGIA   - SE ENVIA MICRONUTRIENTES .28/09/2022                                                                                                                                                                                                                                                                                                          NOTA: GESTANTE CONFROTIS VAGINAL PATOLOGICO EL MEDICO LE ENVIA TRATMIENTO CON  CLOTRIMAZOL CREMA - PENDIENTE  ECOGRAFIA OBSTETRICA CON EVALUACION DE CIRCULACION PLACENTARIA Y FETAL - PENDIENTE VALORACION POR GINECOLOGIA Y ODONTOLOGIA - PENDIENTE LABORATORIOS DE DE III TRIMESTRE - PENDIENTE  VACUNACION COMBINADA CONTRA TETANOS Y DIFTERIA [Td] - PENDIENTE ECOGRFIA DE PERFIL BIOFISICO - SE ENVIA ASA POR ANTECEDENTE DE PRECLAMPSIA  - SE ENVIA MICRONUTRIENES.2/12/2022                                                                                                                                                                                                                                                                                               PENDIENTE  MONITORIA FETAL ANTEPARTO - SE ENVIA MICRONUTRIENTES.13/01/2023</t>
  </si>
  <si>
    <t>BOMBA</t>
  </si>
  <si>
    <t xml:space="preserve">SALE DEL PROGRAMA POR: NACIMIENTO RN PESO 3200GR,TALLA 49 CM - REPORTADO POR PCS.                                                                                                                                                            PACIENTE NUEVAMENTE INGRESA AL PROGRAMA PAREJA GENERADORA DE VIDA SE INGRESAN DATOS EN LA MISMA : GESTANTE NO RECUERDA FUM POR  AMENORREA POR LACTANCIA MATERNA. POR TANTO NO TIENE FUM  EL MEDICO CALCULA 30 SG POR AU EN LA BASE SE INGRESA UNA FECHA YA QUE NO DEJA CONTINUAR AVANZANDO  - PNDIENTE ECOGRAFIA OBSTETRICA TRANSABDOMINAL -VACUNACION COMBINADA CONTRA TETANOS Y DIFTERIA [Td] -  ECOGRAFIA OBSTETRICA CON EVALUACION DE CIRCULACION PLACENTARIA Y FETAL - PENDIENTE LABORATORIOS DE INICIO - PENDIENTE VALORACION POR GINECOLOGIA,NUTRICION,PSICOLOGIA Y ODONTOLOGIA - SE ENVIA MICRONUTRIENTES.28/09/2022                                                                                                                                                                                                                                                                                                      NOTA: GESTANTE ACUDE AL CONTROL NO SE HA TOMADO LOS LABORATORIOS DE INICIO - NO SE HA HECHO ECOGRAFIA   TENIA CITA AGENDADA PERO CANCELARON LA JORNADA - NO HA PASADO POR NINGUNA ESPECIALIDAD - SE LE INFORMA AL DINAMIZADOR ENCARGADO PARA QUE  APOYE A LA GESTANTE EN SUS TRAMITES  -  PENDIENTE   ECOGRAFIA OBSTETRICA TRANSABDOMINAL -     MONITORIA FETAL ANTEPARTO - PENDIENTE LABORATORIOS DE III TRIMESTRE - SE ENVIA MICRONUTRIENTES.25/10/2022                        NOTA: GESTANTE EN SU CONTROL EL MEDICO INDICA LO SIGUIENTE , GESTANTE HOY TRAE SOLO HEMOGRAMA Y PRUEBA DE TOLERANCIA ORAL A LA GLUCOSA ALTERADA. COMPATIEBLE PARA DIABETES GESTACIONAL. NO SE TIENE GLUCOSA DE INGRESO PARA DIFERENCIAR SI DIABETES CRONICA O GESTACIONAL. NO TIENE ECOGRAFIAS PARA DOCUMENTAR CRECIMIENTO FETAL Y LIQUIDO AMINOTICO QUE PUDIERA ESTAR AFECTADO POR HIPERGILCEMIA.
HOY SE REALIZA GLUCOMETRIA AL AZAR Y ESTA EN 85. PESE A ESO DESIDO INCIAR METFORMINA 850 MG DIA. GLUCOMETRIAS DE CONTROL Y CITA EN 8 DIAS - PENDIENTE VALORACION PRIORITARIA POR GINECOLOGIA Y DEMAS ESPECIALIDADES - PENDIENTE VALORACION POR TRABAJADORA SOCIAL  - PENDIENTE  ECOGRAFIA OBSTETRICA CON EVALUACION DE CIRCULACION PLACENTARIA Y FETAL - PENDIENTE LABOARTORIOS DE INICIO YA QUE AUN NO SE LOS HA REALIZADO - PENDIENTE  ECOGRAFIA OBSTETRICA TRANSABDOMINAL YA TIENE CITA PARA MAÑANA  - PENDIENTE ECOGRAFIA DE PERFIL BIOFISICO - PENDIENTE MONITORIA FETAL ANTEPARTO - SE ENVIA MICRONUTRIENTES.10/11/2022                                                                                                                                                                                                                                                                                            PENDIENTE HEMOGLOBINA GLICOSILADA MANUAL O SEMIAUTOMATIZADA - PENDIENETE  MONITORIA FETAL ANTEPARTO - PACIENTE REFIERE QUE ELLA AUN TIENE METFORMINAS EN CASA  - SE ENVIA MICRONUTRIENTES.19/11/2022
                                                                                                                                                                                                                                                                        </t>
  </si>
  <si>
    <t xml:space="preserve"> ECOGRAFIA OBSTETRICA TRANSABDOMINAL -ECOGRAFIA OBSTETRICA TRANSVAGINAL - ECOGRAFIA OBSTETRICA CON TRANSLUCENCIA NUCAL -   PENDIENTE LABORATORIOS DE INICIO -  PENDIENTE VALORACION POR GINECOLOGIA, NUTRICION,PSICOLOGIA Y ODONTOLOGIA   - SE ENVIA MICRONUTRIENTES .28/09/2022                                                                 PENDIENTE ECOGRAFIA OBSTETRICA TRANSABDOMINAL NO HA TRAMITADO ORDEN DE APOYO  - PENDIENTE  VACUNACION COMBINADA CONTRA TETANOS Y DIFTERIA [Td] - LABORATORIOS DE INICIO SOLO SE LOS TOMA HOY - PENDIENTE ECOGRAFIA OBSTETRICA CON DETALLE ANATOMICO - PENDIENTE VALORACION POR ESPECIALIDADES - SE ENVIA MICRONUTRIENTES.5/11/2022                                                                                                                                                                                                                                                                                                     NOTA: GESTANTE CONFUNDIDA CON LOS TRAMITES SE LE INFORMA AL DINAMIZADOR PARA QUE LE APOYE CON LOS TRAMITES A LA GESTANTE                                                             PENDIENTE ECOGRAFIA OBSTETRICA CON DETALLE ANATOMICO - PENDIENTE VALORACION POR ESPECIALIDADES - PENDIENTE CITOMEGALOVIRUS IGM,RUBEOLA IGM - SE ENVIA MICRONUTRIENTES.17/12/2022                                                                                                                                                                                                                                                                                                        NOTA: GESTANTE CON IVU EL MEDICO ENVIA TRATAMIENTO CON CEFALEXINA CAPSULA - PENDIENTE TOXO IGM,CITOMEGALOVIRUS IGM ,RUBEOLA IGM - PENDIENTE UROCULTIVO AUN NO SE LO HA REALIZADO - PENDIENE VALORACION POR GINECOLOGIA Y NUTRICION - SE ENVIA MICRONUTRIENTES.31/01/2023</t>
  </si>
  <si>
    <t>ORFA</t>
  </si>
  <si>
    <t>SALE DEL PROGRAMA POR:NACIMIENTORN PESO 3049 GR,TALLA 49 CM  - REPORTADO POR PCS.                                                                                                                                                                                                ECOGRAFIA OBSTETRICA TRANSABDOMINAL  - PENDIENTE LABORATORIOS DE INICIO -  PENDIENTE VALORACION POR GINECOLOGIA, NUTRICION,PSICOLOGIA Y ODONTOLOGIA   - SE ENVIA MICRONUTRIENTES .30/09/2022                                                                                                                                                                                                                                                                                       NOTA: GESTANTE AUN NO SE HA TOMADO LOS LABORATORIOS DE INICIO NO REPORTA NINGUN LABORATORIO EN EL CONTROL - PENDIENTE GLUCOSA CURVA DE TOLERANCIA - PENDIENTE LABORATORIOS DE INICIO - SE ENVIA MICRONUTRIENTES.28/10/2022                                                                                                                                                                                                  NOTA:  GESTANTE ACUDE A LA CONSULTA PARA REPORTE DE LABORATORIOS SOLICITADOS CON VAGINOSIS BACTERIANA EL MEDICO ENVIA TRATAMIENTO CON METRONIDAZOL OVULO VAGINAL  - PENDIENTE UROCULTIVO YA QUE AUN NO SE LO HA REALIZADO.12/11/2022                                                                                                                                                                         PENDIENTE  ECOGRAFIA OBSTETRICA CON EVALUACION DE CIRCULACION PLACENTARIA Y FETAL - PENDIENTE ECOGRAFIA DE PERFIL BIOFISICO - PENDIENTE LABORATORIOS DE III TRIMESTRE - SE ENVIA MICRONUTRIENTES.29/11/2022                                                                                                                                                                                                                                           PENDIENTE  MONITORIA FETAL ANTEPARTO - SE ENVIA MICRONUTRIENTES.29/12/2022                                                                                                                                                                              PENDIENTE  MONITORIA FETAL ANTEPARTO - PENDIENTE CONTROL EN UNA SEMANA.13/01/2023</t>
  </si>
  <si>
    <t>NAADXI</t>
  </si>
  <si>
    <t>SALE DEL PROGRAMA POR: NACIMIENTO RN PESO 3200 GR,TALLA 49 CM - REPORTADO POR PCS.                                                                                                                                                   ECOGRAFIA OBSTETRICA TRANSABDOMINAL - VACUNACION COMBINADA CONTRA TETANOS Y DIFTERIA [Td] -ECOGRAFIA OBSTETRICA CON DETALLE ANATOMICO  - PENDIENTE LABORATORIOS DE INICIO -  PENDIENTE VALORACION POR GINECOLOGIA, NUTRICION,PSICOLOGIA  Y ODONTOLOGIA - SE ENVIA MICRONUTRIENTES - NOTA: GESTANTE NO RECUERDA FUM POR LO TANTO EL MEDICO CALCULA CON AU PARA 22 SG EN LA BASE SE DIGITA CALCULANDO UNA FECHA YA QUE NO DEJA SEGUIR AVANZANDO.30/09/2022                   NOTA: GESTANTE RENUENTE A CPN ,NUEVAMENTE ACUDE AL CPN -  PENDIENTE  ECOGRAFIA OBSTETRICA TRANSABDOMINAL AUN NO SE LA HA REALIZADO  - PENDIENTE ECOGRAFIA DE PERFIL BIOFISICO -PENDIENTE  ECOGRAFIA OBSTETRICA CON EVALUACION DE CIRCULACION PLACENTARIA Y FETAL -  PENDIENTE  VACUNACION COMBINADA CONTRA DIFTERIA.TETANOS Y TOS FERINA [DPT] - PENDIENTE UROCULTIVO AUN NO LO HA REALIZADO - PENDIENTE LABORATORIOS DE III TRIMESTRE - PENDIENTE GINECOLOGIA Y NUTRICION - SE ENVIA MICRONUTRIENTES.20/01/2023</t>
  </si>
  <si>
    <t>YUJO</t>
  </si>
  <si>
    <t>ECOGRAFIA OBSTETRICA TRANSVAGINAL - PENDIENTE LABORATORIOS DE INICIO -  PENDIENTE VALORACION POR GINECOLOGIA, NUTRICION,PSICOLOGIA ,TRABAJADORA SOCIAL , PSIQUIATRIA Y ODONTOLOGIA   - SE ENVIA MICRONUTRIENTES  - NOTA : GESTANTE SE REMITE AL SERVICIO DE URGENCIAS POR ABUSO, VIOLENCIA FISCA Y SEXUAL, SE COMENTA CASO CON LAS AUTORIDADES DE RESGUARDO DE CALDONO Y CON CONCEJERO PARA QUE SE BRINDE LAS MEDIDAS DE PROTECCION.30/09/2022                                               NOTA: GESTANTE ACUDE A LA CONSULTA POR UN DOLOR EM EL HIPOGASTRIO AUN NO SE HA TOMADO LOS LABORATORIOS DE INICIO ELMEDICO ENVIA TRATAMIENTO CON HIOCINA Y ACETAMINOFEN - SOLICITA LABORATORIOS.14/10/2022                                                                                                                                                                                                                       PENDIENTE  ECOGRAFIA OBSTETRICA TRANSABDOMINAL - PENDIENTE TOXO IGG - SE ENVIA MICRONUTRIENTES.5/11/2022                                                                                                                  NOTA: ESTA PENDIENTE TOXO IGM POR CONFIRMAR.                                                                                                                                                                                                                                                                 SE ENVIA MICRONUTRIENTES.20/12/2022                                                                                                                                                                                                                                                                                  NOTA: INDICA EL MEDICO VIOLENCIA INTRAFAMILIAR ,POR ABUSO, VIOLECIA FISCA Y SEXUAL EL MEDICO REMITE A VALORACION NUEVAMENTE POR PSIQUIATRIA Y PSICOLOGO SE LE INFORMA AL JEFE INMEDIATO PARA SEGUIMIENTO CONSTANTE  Y AL DINAMIZADOR ENCARGADO - PENDIENTE VALORACION POR GINECOLOGIA - PENDIENTE LABORATORIOS DE II TRIMESTRE - SE ENVIA MICRONUTRIENTES.27/01/2023
DESEQUILIBRIO EMOCIONAL                                                                                                                                                                                                                                                                                                PENDIENTE  VACUNACION COMBINADA CONTRA TETANOS Y DIFTERIA [Td] - PENDIENTE ANTICUERPOS (PRUEBA TREPONEMICA) MANUAL O SEMIAUTOMATIZADA O AUTOMATIZADA - PENDIENTE  VIH/SIDA GESTANTES - SE ENVIA MICRONUTRIENTES.4/03/2023</t>
  </si>
  <si>
    <t>SALE DEL PROGRAMA POR: NACIMIENTO RN PESO 3500GR,TALLA 51 CM - REPORTADO POR PCS.                                                                                                                                                      ECOGRAFIA OBSTETRICA TRANSABDOMINAL - PENDIENTE LABORATORIOS DE INICIO -  PENDIENTE VALORACION POR GINECOLOGIA, NUTRICION,PSICOLOGIA  Y ODONTOLOGIA - SE ENVIA MICRONUTRIENTES.1/10/2022                                                                                                                                                                                                                                                                                NOTA: MEDICO REALIZA VISITA DOMICILIARIA A LA GESTANTE INASISTENTE A CONTROLES PRENTALES -  PENDIENTE  ECOGRAFIA OBSTETRICA TRANSABDOMINALYA QUE AUN NO SE LA HA REALIZADO  - PENDIENTE LABORATORIOS DE INICIO  - PENDIENTE VALORACION POR GINECOLOGIA Y NUTRICION-  SE ENVIA MICRONUTRIENTES. 2/12/2022                                                                                                                                                                                               PENDIENTE ECOGRAFIA OBSTETRICA CON EVALUACION DE CIRCULACION PLACENTARIA Y FETAL - PENDIENTE ECOGRAFIA DE  PERFIL BIOFISICO - PENDIENTE  MONITORIA FETAL ANTEPARTO - PENDIENTE  VACUNACION COMBINADA CONTRA DIFTERIA.TETANOS Y TOS FERINA [DPT] - PENDIENTE LABORATORIOS DE III TRIMESTRE - PENDIENTE VALORACION POR GINECOLOGIA - SE ENVIA MICRONUTRIENTES.14/01/2023</t>
  </si>
  <si>
    <t>VERONICA</t>
  </si>
  <si>
    <t>SALE DEL PROGRAMA POR: NACIMIENTO RN PESO 3400 GR,TALLA 50 CM - REPORTADO POR PCS.                                                                                                                                                       ECOGRAFIA OBSTETRICA TRANSABDOMINAL - ECOGRAFIA OBSTETRICA CON DETALLE ANATOMICO - PENDIENTE LABORATORIOS DE INICIO -  PENDIENTE VALORACION POR GINECOLOGIA, NUTRICION,PSICOLOGIA  Y ODONTOLOGIA - SE ENVIA MICRONUTRIENTES.1/10/2022                                                                                                                                                        NOTA: GESTANTE AUN NO SE HA TOMADO LOS LABORATORIOS DE INICIO ESTAN PENDIENTES POR REALIZAR - PENDIENTE LABORATORIOS DE III TRIMESTRE - PENDIENTE  ECOGRAFIA OBSTETRICA CON EVALUACION DE CIRCULACION PLACENTARIA Y FETAL - PENDIENTE ECOGRAFIA DE PERFIL BIOFISICO - PENDIENTE VALORACION POR GINECOLOGIA - SE NEVIA MICRONUTRIENTES.11/11/2022                                                                                                PENDIENTE  MONITORIA FETAL ANTEPARTO - SE ENVIA MICRONUTRIENTES.14/12/2022              PENDIENTE MONITORIA FETAL ANTEPARTO - PENDIENTE VALORACION POR GINECOLOGIA.27/12/2022</t>
  </si>
  <si>
    <t xml:space="preserve"> ECOGRAFIA OBSTETRICA TRANSABDOMINAL - PENDIENTE LABORATORIOS DE INICIO -  PENDIENTE VALORACION POR GINECOLOGIA, NUTRICION,PSICOLOGIA  Y ODONTOLOGIA - SE ENVIA MICRONUTRIENTES.1/10/2022                                                                                                                                                                                                                                                                                   NOTA: GESTANTE CON VAGINITIS AGUDA EL MEDICO ENVIA TRATAMIENTO CON METRONIDAZOL OVULO VAGINA Y CEFALEXINA CAPSULA -   PENDIENTE  ECOGRAFIA OBSTETRICA TRANSABDOMINAL - PENDIENTE TOXO IGM DE CONTROL - SE ENVIA MICRONUTRIENTES.2/11/2022                                                                                                                           PENDIENTE MONITORIA FETAL ANTEPARTO - PENDIENTE LABORATORIOS DE III TRIMESTRE - PENDIENTE VALORACION POR GINECOLOGIA - SE ENVIA MICRONUTRIENTES.14/01/2023</t>
  </si>
  <si>
    <t xml:space="preserve">BOMBA </t>
  </si>
  <si>
    <t xml:space="preserve"> ECOGRAFIA OBSTETRICA TRANSABDOMINAL -  ECOGRAFIA OBSTETRICA TRANSVAGINAL -PENDIENTE LABORATORIOS DE INICIO -  PENDIENTE VALORACION POR GINECOLOGIA, NUTRICION,PSICOLOGIA  Y ODONTOLOGIA - SE ENVIA MICRONUTRIENTES.1/10/2022                                                                                                                                                                                  NOTA: GESTANTE SE TOMA LOS LABORATORIOS HOY EL DIA DE CONTROL - PENDIENTE PASAR AL MEDICO CUANDO ESTEN LOS RESULTADOS  - SE ENVIA MICRONUTRIENTES.12/11/2022                                                                                                                                                                                                                                                                                                   NOTA: GESTANTE CON UROCULTIVO POSITIVO EL MEDICO ENVIA TRATAMIENTO CON CEFALEXINA CAPSULA POR 7 DIAS -  PENDIENTE TOXO IGG - SE ENVIA MICRONUTRIENTES.17/12/2022                                                                                                                                                                                                                                                                                          PENDIENTE  ECOGRAFIA OBSTETRICA CON DETALLE ANATOMICO - PENDIENTE  UROCULTIVO DE CONTROL - PENDIENTE  ECOGRAFIA OBSTETRICA TRANSABDOMINAL - PENDINETE LABORATORIOS DE II TRIMESTRE - SE ENVIA MICRONUTRIENTES.17/01/2023                                                                                                                                                                  PENDIENTE ECOGRAFIA OBSTETRICA CON DETALLE ANATOMICO YA SE LE ASIGNO CITA - PENDIENTE VALORACION POR GINECOLOGIA - PENDIENTE LABORATORIOS DE II TRIMESTRE - SE ENVIA MICRONUTRIENTES.14/02/2023                                                                                                                                                                                                                                                    NOTA: GESTANTE VALORADA  PRIMERA VEZ  POR GINECOLOGIA INDICA LO SIGUIENTE :  CON EMBARAZO DE 30.5 SEMANAS -TUVO INFECCION URINARIA, TRATADA, SE SOLICITA UROCULTIVO DE CONTROL -ECO NIVEL III NORMAL. NO TIENE ECO DE TAMIZAJE INTEGRAL - HASTA AHORA EXAMNES NORMALES. PENDIENTE CURVA DE GLUCOSA TOMADA HOY
DEBE VACUNARSE SEGUN ESQUEMA EN EMBARAZADAS - DEBE REALIZAR CONSULTA CON HIGIENE ORAL, NUTRICIONISTA, PSICOLOGIA - SE CITA EN 6 SEMANAS CON PARACLINICOS FALTANTES - RECOMENDACIONES, SIGNOS DE ALARMA - SE RECOMIENDA PARTO INSITITUCIONAL ELLA REFIERE  DOMICILIARIO (DICE QUE EN EL HOSPITAL "LO RAJAN A UNO".7/03/2023                                                                                                                                                                                                                                                                                                                        SE ENVIA MICRONUTRIENTES.14/03/2023</t>
  </si>
  <si>
    <t>ROSMIRA</t>
  </si>
  <si>
    <t xml:space="preserve">NOTA: INFORMA EL DINAMIZADOR QUE EL RN MUERE EN SU DOMICILIO EL DIA 16 DE ENRO 2023 EN CAUSAS DESCONOCIDAS ,EL MEDICO REALIZA LA VISITA PARA HACER EL ESTUDIO DE CAMPO E INDICA LO SIGUIENTE - PACIENTE QUE NO HAY CAUSA CLARA DE MUERTE, CON ANTECEDETES MATERNOPERINATALES DE IMPORTANCIA POR LO QUE SE SOLICITA NECROPSIA CLÍNICA 17/01/2023                                                                                                                                                                                                                                                                                                                                              SALE DEL PROGRAMA POR CESAREA : RN PESO 3256 GR,TALLA 50 CM - REPORTADO POR PCS.                                                                                                                                                               ECOGRAFIA OBSTETRICA TRANSABDOMINAL -PENDIENTE LABORATORIOS DE INICIO -  PENDIENTE VALORACION POR GINECOLOGIA, NUTRICION,PSICOLOGIA  Y ODONTOLOGIA - SE ENVIA MICRONUTRIENTES.4/10/2022                                                                                        NOTA: GESTANTE CON TOXO IGG POSITIVA,PENDIENTE CONFIRMAR TOXOIGM             PENDIENTE  ECOGRAFIA OBSTETRICA CON EVALUACION DE CIRCULACION PLACENTARIA Y FETAL - PENDIENTE VALORACION POR GINECOLOGIA - PENDIENTE LABORATORIOS DE III TRIMESTRE - PENDIENTE ECOGRAFIA DE PERFIL BIOFISICO - SE ENVIA MICRONUTRIENTES.11/11/2022                                                                                                                                              PENDIENTE MONITORIA FETAL ANTEPARTO - SE ENVIA MICRONUTRIENTES.17/12/2022                                                                                                                                                                                    </t>
  </si>
  <si>
    <t xml:space="preserve"> ECOGRAFIA OBSTETRICA TRANSABDOMINAL - ECOGRAFIA OBSTETRICA CON TRANSLUCENCIA NUCAL -PENDIENTE LABORATORIOS DE INICIO -  PENDIENTE VALORACION POR GINECOLOGIA, NUTRICION,PSICOLOGIA  Y ODONTOLOGIA - SE ENVIA MICRONUTRIENTES.4/10/2022                                                                                                                                                                    NOTA: GESTANTE CON FROTIS VAGINAL PATOLOGICO EL MEDICO ENVIA TRATAMIENTO CON METRONIDAZOL OVULO VAGINAL - SE ENVIA MICRONUTRIENTES.22/11/2022                      PENDIENTE ECOGRAFIA OBSTETRICA CON DETALLE ANATOMICO - PENDIENTE LABORATORIOS DE II TRIMESTRE - PENDIENTE VACUNACION COMBINADA CONTRA DIFTERIA.TETANOS Y TOS FERINA [DPT] - PENDIENTE VALORACION POR GINECOLOGIA - SE ENVIA MICRONUTRIENTES.5/01/2023                                                                                                          PENDIENTE TOXO IGM - PENDIENTE RUBEOLA IGM - PENDIENTE CITOMEGALOVIRUS IGM - SE ENVIA MICRONUTRIENTES.7/02/2023                                                                                                     PENDIENTE TOXO IGM - SE ENVIA MICRONUTRIENTES.9/03/2023</t>
  </si>
  <si>
    <t>CAVICHE</t>
  </si>
  <si>
    <t>SALE DEL PROGRAMA POR : NACIMIENTO RN PESO 3300 GR,TALLA 49 CM - REPORTADO POR PCS.                                                                                                                                                         ECOGRAFIA OBSTETRICA CON DETALLE ANATOMICO -PENDIENTE LABORATORIOSII TRIMETRE -  PENDIENTE VALORACION POR GINECOLOGIA, NUTRICION,PSICOLOGIA Y ODONTOLOGIA  - SE ENVIA MICRONUTRIENTES.5/10/202             - NOTA : GESTANTE QUE REALIZO 2 CONTROLES EN LA  IPS ACIN CXHAB WALA KIWE DE SANT. DE QUILICHAO AUN CONTINUA CON ESE PUNTO DE ATENCION REFIERE LA PACIENTE QUE AHORA VA A ESTAR EN ESTE MUNICIPIO EN LA VEREDA NARCIZO RESGUARDO DE CALDONO, EL MEDICO LE REALIZA EL CONTROL DE SEGUIMIENTO A LA GESTANTE..                                                                                                                                                                                                                                                NOTA: GESTANTE SIN LABORATORIOS DE INICIO EL MEDICO LE ORDENA NUEVAMENTE LABORATORIOS DE INICIO Y DE II TRIMESTRE PERO LA GESTANTE SOLO SE TOMA LOS LABORATORIOS DEL II TRIMESTRE Y NO LOS DE INICIO  - SE ENVIA MICRONUTRIENTES.1/11/2022                                                                                                                                                               PENDIENTE  ECOGRAFIA OBSTETRICA CON EVALUACION DE CIRCULACION PLACENTARIA Y FETAL - PENDIENTE ECOGRAFIA DE PERFIL BIOFISICO - PENDIENTE VALORACION POR GINECOLOGIA - PENDIENTE LABORATORIOS DE III TRIMESTRE -SE ENVIA MICRONUTRIENTES.7/12/2022                                                                                                                                                      NOTA:  GESTANTE REFEIRE DOLRO TIPO CONTRACCION DESDE LA MAÑANA, NIEGA SINTOMAS D ELARMA OBSTETRICOS, AL TV SE EVIDENCIA DIALTACION DE 3CM BORRMAINETO DE 10% MMEBRNAAS INTEGRAS, SE RMEITE A URGENCAIS PAR APARTO INSTITUIONAL, PACIENTE REFIERE QUE DESEA PARTO DOMICLARI, SE EXPLICA EL RIESGO INTARPARTO Y POSPARTO, PERO FIRMA DISENTIMIENTO DE LA REMISIN, POR LO UCLA S EORDENA MONITORIA FETAL - PENDIENTE  MONITORIA FETAL ANTEPARTO  - SE ENVIA MICRONUTRIENTES.13/01/2023</t>
  </si>
  <si>
    <t>LUZ GLADIS POSCUE</t>
  </si>
  <si>
    <t>PUNI</t>
  </si>
  <si>
    <t>DALLY</t>
  </si>
  <si>
    <t>SALE DEL PROGRAMA POR: NACIMIENTO RN PESO 3500 GR,TALLA 47 CM - REPORTADO POR PCS.                                                                                                                                                           PACIENTE NUEVAMENTE INGRESA AL PROGRAMA PAREJA GENERADORA DE VIDA SE INGRESAN DATOS EN LA MISMA :   ECOGRAFIA OBSTETRICA TRANSABDOMINAL - VACUNACION COMBINADA CONTRA TETANOS Y DIFTERIA [Td] -  ECOGRAFIA OBSTETRICA CON TRANSLUCENCIA NUCAL - ECOGRAFIA OBSTETRICA CON DETALLE ANATOMICO -  PENDIENTE LABORATORIOS DE INICIO - PENDIENTE GINECOLOGIA,NUTRICION,PSICOLOGIA Y ODONTOLOGIA - SE ENVIA MICRONUTRIENTES.5/10/2022                                                        PENDIENTE ECOGRAFIA OBSTETRICA CON DETALLE ANATOMICO - ECOGRAFIA OBSTETRICA TRANSABDOMINAL - PENDIENTE LABORATORIOS DE II TRIMESTRE - PENDIENTE VALORACION POR ESPECIALIDADES - SE ENVIA MICRONUTRIENTES.2/11/2022                                                                                                                                                                                                                PENDIENTE  ECOGRAFIA OBSTETRICA CON DETALLE ANATOMICO - PENDIENTE LABORATORIOS DE II TRIMESTRE - PENDIENTE VALORACION POR GINECOLOGA - SE ENVIA MICRONUTRIENTES.2/12/2022                                                                                                                                                                                                                                                                                            PENDIENTE LABORATORIOS DE III TRIMESTRE - PENDIENTE VALORACION POR GINECOLOGIA Y NUTRICION - SE ENVIA MICRONUTRIENTES.18/01/2023</t>
  </si>
  <si>
    <t xml:space="preserve"> ECOGRAFIA OBSTETRICA TRANSABDOMINAL  -PENDIENTE LABORATORIOS DE INICIO -  PENDIENTE VALORACION POR GINECOLOGIA, NUTRICION,PSICOLOGIA  - SE ENVIA MICRONUTRIENTES.5/10/2022                                                                                                                                                                                                                                                                                            PENDIENTE LABORATORIOS DE III TRIMESTRE - SE ENVIA MICRONUTRIENTES.25/01/2023</t>
  </si>
  <si>
    <t>MARIA RUBY ELSA CAMPO</t>
  </si>
  <si>
    <t>PACIENTE NUEVAMENTE INGRESA AL PROGRAMA PAREJA GENERADORA DE VIDA SE INGRESAN DATOS EN LA MISMA : ECOGRAFIA OBSTETRICA TRANSABDOMINAL -  ECOGRAFIA OBSTETRICA TRANSVAGINAL -VACUNACION COMBINADA CONTRA TETANOS Y DIFTERIA [Td] -  ECOGRAFIA OBSTETRICA CON TRANSLUCENCIA NUCAL - PENDIENTE LABORATORIOS DE INICIO - PENDIENTE VALORACION POR GINECOLOGIA,NUTRICION,PSICOLOGIA Y ODONTOLOGIA - SE ENVIA MICRONUTRIENTES.6/10/2022                                                                                                                      SALE DEL PROGRAMA POR: NACIMIENTO PESO 2500 - REPORTADO POR DINAMIZADORA PCS .ECOGRAFIA OBSTETRICA TRANSABDOMINAL, PENDIENTE VALORACION  DE GINECOLOGIA, NUTRICION, PSICOLOGIA, 22/10/2021                         PENDINETE TOMA DE  ECOGRAFIA OBSTETRICA TRANSABDOMINAL,  ECOGRAFIA OBSTETRICA CON EVALUACION DE CIRCULACION PLACENTARIA Y FETAL TOMA DE LABORATORIOS DE SGEUNDO TRIMESTRE, VALORACION POR ESPECIALIDADEES. 16/12/2021</t>
  </si>
  <si>
    <t xml:space="preserve"> ECOGRAFIA OBSTETRICA TRANSVAGINAL - PENDIENTE LABORATORIOS DE INICIO -  PENDIENTE VALORACION POR GINECOLOGIA ,NUTRICION ,PSICOLOGIA Y ODONTOLOGIA  - SE ENVIA MICRONUTRIENTES.7/10/2022 .                                                                                                                                                                                                                                                                                PENDIENTE UROCULTIVO AUN NO SE LO REALIZA - PENDIENTE VALORACION POR GINECOLOGIA - PENDIENTE GLUCOSA CURVA DE TOLERANCIA - PENDIENTE VACUNAS - SE ENVIA MICRONUTRIENTES.14/02/2023                                                                                                                                                                                                                                                                              PENDIENTE LABORATORIOS DE III TRIMESTRE - SE ENVIA MICRONUTRIENTES.21/03/2023</t>
  </si>
  <si>
    <t xml:space="preserve"> ECOGRAFIA OBSTETRICA TRANSABDOMINAL - CITOLOGIA CERVICOUTERINA (TOMA) -  PENDIENTE LABORATORIOS DE INICIO -  PENDIENTE VALORACION POR GINECOLOGIA ,NUTRICION, PSICOLOGIA  Y ODONTOLOGIA - SE ENVIA MICRONUTRIENTES.8/10/2022                                                                                                                                                                                      NOTA: GESTANTE CON VAGINITIS AGUDA EL MEDICO ENVIA TRATAMIENTO CON METRONIDAZOL OVULO VAGINAL Y METRONIDAZOL TABLETA  - PENDIENTE  ECOGRAFIA OBSTETRICA TRANSABDOMINAL - PENDIENTE ECOGRAFIA OBSTETRICA CON TRANSLUCENCIA NUCAL - PENDIENTE CITOMEGALOVIRUS IGG E IGM  ,RUBELA IGM - PENDIENTE VALORACION POR GINECOLOGIA - SE ENVIA MICRONUTRIENTES.8/11/2022                                                                                                                                                                                                                    SE ENVIA MICRONUTRIENTES.10/12/2022                                                                                                                                                                                                                                                                      PENDIENTE ECOGRAFIA OBSTETRICA TRANSABDOMINAL - PENDENTE VALORACION POR GINECOLOGIA - PENDIENTE LABORATORIOS DE II TRIMESTRE - SE ENVIA MICRONUTRIENTES.10/01/2023                                                                                                                                                                                                                                                                                              PENDIENTE ECOGRAFIA OBSTETRICA CON EVALUACION DE CIRCULACION PLACENTARIA Y FETAL- PENDIENTE VALORACION POR ESPECIALIDADES - PENDIENTE UROCULTIVO AUN NO LO HA REALIZADO - PENDIENTE TOXI IGM ,RUBEOLA IGM Y CITOMEGALOVIRUS IGM - SE ENVIA MICRONUTRIENTES.9/02/2023                                                                                                      PENDIENTE LABORATORIOS DE III TRIMESTRE AUN NO SE LOS HA REALIZADO - PENDIENTE VALORACION POR PSICOLOGIA Y NUTRICION - SE ENVIA MICRONUTRIENTES.11/03/2023</t>
  </si>
  <si>
    <t>ELIZET</t>
  </si>
  <si>
    <t>SALE DEL PROGRAMA POR: NACIMIENTO RN PESO 3478GR,TALLA 51 CM - REPORTADO POR PCS.                                                                                                                                                       ECOGRAFIA OBSTETRICA TRANSABDOMINAL -ECOGRAFIA OBSTETRICA CON DETALLE ANATOMICO -  PENDIENTE LABORATORIOS DE INICIO -  PENDIENTE VALORACION POR GINECOLOGIA ,NUTRICION, PSICOLOGIA  Y ODONTOLOGIA - SE ENVIA MICRONUTRIENTES.10/10/2022</t>
  </si>
  <si>
    <t>PACIENTE NUEVAMENTE INGRESA AL PROGRAMA PAREJA GENERADORA DE VIDA, SE INGRESAN DATOS EN LA MISMA :      NOTA: PROBLEMAS RELACIONADOS CON EMBARAZO NO DESEADO - CON FUP DEL 3/03/2022 LA BASE NO DEJA INGRESAR ESTA FECHA POR TAL MOTIVO SE LE PONE 2021 - PENDIENTE  ECOGRAFIA OBSTETRICA TRANSVAGINAL -  PENDIENTE LABORATORIOS DE INICIO - PENDIENTE GINECOLOGIA,NUTRICION,PSICOLOGIA Y ODONTOLOGIA - SE ENVIA MICRONUTRIENTES.11/10/2022                                                                                                                                                                                   PENDIENTE ECOGRAFIA OBSTETRICA CON DETALLE ANATOMICO - PENDIENTE LABORATORIOS DE INICIO I DE II TRIMESTRE AUN NO SE LOS HA REALIZADO - PENDIENTE VALORACION POR GINECOLOGIA - SE ENVIA ASA - SE ENVIA MICRONUTRIENTES.22/12/2022                                                                                                                                                                            NOTA: GESTANTE ACUDE A LA CONSULTA PARA REPORTE DE LABORATORIOS SOLICITADOS CON VAGINITIS AGUDA EL MEDICO ENVIA TRATMIENTO CON METRONIDAZOL OVULO VAGINAL.3/01/2023                                                                                                                                                                                                                                                                                                                                      - GESTANTE VALORADA POR PRIMERA VEZ POR GINECOLOGIA : EL GINECOLOGO INDICA LO SIGUIENTE : EMBARAZO DE 24.6 SEMANAS, CESAREA ANTERIOR, PERIODOINTERGENESICO CORTO,GESTANTE TARDIA, PREECLAMPSIA SEVERA EN EMBARAZO ANTERIOR, ES TARDE PARA FORMULAR ASPIRINA, NO SE HA VACUNADO CONTRA EL COVID. NO LE HA DADO COVID, PENDIENTES PARACLINICOS DE TORCH, ECO NIVEL III SIN ALTERACIONES ESTRUCTURALES, DEBE CONTINUAR SEGUIMIENTO ESTRICTO DE PRESION ARTERIAL, PENDIENTE VALORAICON POR NUTRICION, SE SOLICITA CURVA DE GLUCOSA, UROCULTIVO - CONTROL EN UN MES CON RESULTADOS.10/01/2023                                 PENDIENTE VALORACION DE CONTROL POR GINECOLOGIA - PENDIENTE LABORATORIOS DE II TRIMESTRE - SE ENVIA ASA - SE ENVIA MICRONUTRIENTES.21/01/2023                                       PENDIENTE VALORACION POR NUTRICION Y PSICOLOGIA - SE ENVIA ASA - SE ENVIA MICRONUTRIENTES.17/02/2023                                                                                                                    NOTA : GESTANTE ACUDE AL CONTROL PRENATAL Y  REFIERE CFALEA QUE CEDE CON EL REPONSO, AYER CON EDEMA DE MANOS PERO QUE SE AUTORESOLVIO, TINUTUS MUY OCASINOAESL,AHORA CONB FOSFENOS Y CEFALEA GLOBAL INTENSA EL MEDICO REMITE AL SERVICIO DE URGENCIAS - PENDIENTE  MONITORIA FETAL ANTEPARTO - PENDIENTE LABORATORIOS DE III TRIMETRE - SE ENVIA ASA - SE ENVIA MICRONUTRIENTES.17/03/2023</t>
  </si>
  <si>
    <t>ARCELIA</t>
  </si>
  <si>
    <t xml:space="preserve">PACIENTE NUEVAMENTE INGRESA AL PROGRAMA MUJER GENERADORA DE VIDA SE INGRSAN DATOS EN LA MISMA :        ECOGRAFIA OBSTETRICA TRANSVAGINAL -  ECOGRAFIA OBSTETRICA CON TRANSLUCENCIA NUCAL - PENDIENTE LABORATORIOS DE INICIO - PENDIENTE GINECOLOGIA,NUTRICION,PSICOLOGIA Y ODONTOLOGIA - SE ENVIA MICRONUTRIENTES.11/10/2022                                                                                                                                                                                                                                                                                                       NOTA: GESTANTE CON FROTIS VAGINAL PATOLOGICO EL MEDICO ENVIA TRATAMIENTO CON METRONIDAZOL OVULO VAGINAL -  PENDIENTE CITOMEGALOVIRUS IGM,RUBEOLA IGM -   PENDIENTE VALORACION POR GINECOLOGIA - SE ENVIA MICRONUTRIENTES.12/11/2022                                                                                                                                                              PENDIENTE  ECOGRAFIA OBSTETRICA CON DETALLE ANATOMICO - PENDIENTE  VALORACION POR GINECOLOGIA - PENDIENTE LABORATORIOS DE II TRIMESTRE - SE ENVIA MICRONUTRIENTES.14/01/2023                                                                                                                                                                                                                 SE ENVIA MICRONUTRIENTES.28/02/2023               NOTA: GESTANTE VALORADA PRIMERA VEZ POR GINECOLOGIA INDICA LO SIGUIENTE :  EMBARAZO DE 28.4 SEMANAS - PENDIENTES VACUNAS DEL EMBARAZO - ECO DE TAMIZAJE INTEGRAL Y NIVEL III NORMALES - EXAMENES SIN ALTERACIONES. FALTA UROCULTIVO Y SE SOLICITA - EXAMEN FISICO NORMAL - SE CITA EN 6 SEMANAS CON ECO OBSTETRICA DE CONTROL.7/03/2023                                                                                                                                                                                                                                                                                                      PENDIENTE TOXO IGM - SE ENVIA MICRONUTRIENTES.28/03/2023                                                                                                                                                                                                            </t>
  </si>
  <si>
    <t xml:space="preserve"> ECOGRAFIA OBSTETRICA TRANSABDOMINAL -  PENDIENTE LABORATORIOS DE INICIO -  PENDIENTE VALORACION POR GINECOLOGIA ,NUTRICION, PSICOLOGIA  Y ODONTOLOGIA - SE ENVIA MICRONUTRIENTES.11/10/2022                                                                                        NOTA: GESTANTE CON TOXO IGG POSITIVA,PENDIENTE POR CONFIRMAR TOXO IGM.                     NOTA: GESTANTE CON SOPECHA DE POSIBLE TOXOPLASMOSIS EL MEDICO ORDENA  TEST DE AVIDEZ ANTICUERPOS Ig G Toxoplasma SEMIAUTOMATIZADO O AUTOMATIZADO -  GESTANTE CON VAGINOSOS BACTERIANA EL MEDICO ENVIA TRATMIENTO CON METRONIDAZOL OVOLULO VAGINAL Y CLOTRIMAZOL CREMA VAGINAL  -  PENDIENTE  ECOGRAFIA OBSTETRICA CON DETALLE ANATOMICO - PENDIENTE VALORACION POR GINECOLOGIA - SE ENVIA MICRONUTRIENTES.23/11/2022                                                                                             NOTA: GESTANTE ACUDE A LA CONSULTA PARA REPORTE DE EXAMENES CON :  TORCH DEL DIA 13/10/2022 TOXOPLASMA IGG ALTERADO POSITOV ALTO CON REPORTE DE TOXOPLASMA IGM 1,57 POSITVO PARA TOXOPLASMOSIS EL GINECOLOGO ENVIA TRATAMIENTO CON ESPIRAMICINA - PENDIENTE TOXO IGA - PENDIENTE CITOMEGALOVIRUS IGM Y RUBEOLA IGM,9/12/2022                                                                                                                                                                                                                                                                                                       NOTA: TOXOPLASMOSIS CONGENITA EN TRATAMIENTO ,SE LE EXPLCIA ASISITR PARA EL 10 DE ENRERO POR EL TRATAMEITO DE L ATOXOPLASMOSIS Y POSTERIRO EL 21 DE ENERO ASISTIRAL CONTROL PRENATAL  - SE ENVIA MICRONUTRIENTES.23/12/2022                                                                                                                                                                                                    PENDIENTE VALORACION DE CONTROL POR GINECOLOGIA POR  TOXOPLASMOSIS - PENDIENTE TOXO IGA  SEGUNDA VEZ QUE SE SOLICITA. NO LLEGAN RESULTADOS A LA CONSULTA -  PENDIENTE GLUCOSA CURVA DE TOLERANCIA - SE ENVIA TRATAMIENTO CON ESPIRAMICINA - SE ENVIA MICRONUTRIENTES.21/01/2023                                                                  NOTA: GESTANTE VALORADA EN CONTROL POR GINECOLOGIA INDICA LO SIGUIENTE : EMBARAZO DE 29.2 SEMANAS ,GRAN MULTIPARA ,GESTANTE TARDIA ,CON SOSPECHA DE TOXOPLASMOSIS EN EL EMBARAZO. PENDIENTE IGA. ESTA TOMANDO ESPIRAMICINA, DESNUTRICION EN EL EMBARAZO, DEBE CONTINUAR ESPIRAMICINA ,SE SOLICITA REVALORACION POR NUTRICION,DEBE ATENDERSE EL PARTO EN NIVEL III, POR ALTO RIESGO DE HEMORRAGIA POSPARTO, ENTRE OTRAS COMPLICACIONES
CONTROL EN UN MES, SE SOLICITA UROCULTIVO.7/02/2023</t>
  </si>
  <si>
    <t xml:space="preserve"> ECOGRAFIA OBSTETRICA TRANSABDOMINAL -  ECOGRAFIA OBSTETRICA TRANSVAGINAL - VACUNACION COMBINADA CONTRA TETANOS Y DIFTERIA [Td] - ECOGRAFIA OBSTETRICA CON TRANSLUCENCIA NUCAL -   PENDIENTE LABORATORIOS DE INICIO -  PENDIENTE VALORACION POR GINECOLOGIA ,NUTRICION, PSICOLOGIA  Y ODONTOLOGIA - SE ENVIA MICRONUTRIENTES.11/10/2022                                                                                                                                                                                                                                                                              NOTA: GESTANTE ACUDE A LA CONSULTA PARA REPORTE DE LABORATORIOS SOLICITADOS CON VAGINITIS, VULVITIS Y VULVOVAGINITIS , EL MEDICO ENVIA TRATAMIENTO CON CLOTRIMAZOL OVULO O TABLETA VAGINAL - PENDIENTE RUBEOLA IGM Y CITOMEGALOVIRUS IGM . 3/11/2022                                                                                                                                       NOTA: GESTANTE CON VAGINITIS AGUDA EL MEDICO ENVIA TRATAMIENTO CON CLOTRIMAZOL CREMA VAGINAL - SE ENVIA CALCIO.11/11/2022                                                           PENDIENTE TOXO IGM - PENDIENTE LABORATORIOS DE III TRIMESTRE - SE ENVIA MICRONUTRIENTES.23/02/2023                                         </t>
  </si>
  <si>
    <t xml:space="preserve">PACIENTE NUEVAMENTE INGRESA AL PROGRAMA PAREJA GENERADORA DE VIDA ,SE INGRESAN DATOS EN LA MISMA :  ECOGRAFIA OBSTETRICA TRANSVAGINAL -  ECOGRAFIA OBSTETRICA CON TRANSLUCENCIA NUCAL - PENDIENTE LABORATORIOS DE INICIO - PENDIENTE GINECOLOGIA,NUTRICION Y PSICOLOGIA - SE ENVIA MICRONUTRIENTES.12/10/2022                NOTA :  GESTANTE CON ANTECEDENTE DE ABORTO EN ESTE AÑO NO SABE A QUE EDAD FUE EL ABORTO NI SUS CAUSAS,NO SE DILIGENCIA LA FECHA DEL ULTIMO ABORTO YA QUE LA BASE NO LO PERMITE INGRESAR.                                                                                                                                                                                                         NOTA: GESTANTE AUN NO SE HA TOMADO LOS LABORATORIOS DE INICIO ESTAN PENDIENTES POR REALIZAR - SE ENVIA MICRONUTRIENTES.11/11/2022                                                       GESTANTE AUN NO SE TOMA LOS LABORATORIOS DE INICIO ,NUEVAMENTE EL MEDICO SE LOS ORDENA - SE ENVIA MICRONUTRIENTES.20/12/2022                                                                   NOTA: GESTANTE CON IVU Y VAGINITIS AGUADA EL MEDICO ENVIA TRATAMIENTO CON CEFALEXINA CAPSULA POR 7 DIAS Y LUEGO REALIZAR UROCULTIVO PENDIENTE UROCULTIVO AUN NO SE LO HA REALAIZADO - PENDIENTE LABORATORIOS DE II TRIMESTRE - SE ENVIA MICRONUTRIENTES.21/01/2023                                                                                             PENDIENTE  ECOGRAFIA OBSTETRICA TRANSABDOMINAL -  PENDIENTE LABORATORIOS DE II TRIMESTRE - SE ENVIA MICRONUTRIENTES.21/02/2023                                                                                                                                                                                                                       </t>
  </si>
  <si>
    <t>VISCUE</t>
  </si>
  <si>
    <t>SALE DEL PROGRAMA POR: NACIMIENTO RN PESO 3900GR,TALLA 50 CM - REPORTADO POR PCS.                                                                                                                                                                         ECOGRAFIA OBSTETRICA TRANSABDOMINAL -ECOGRAFIA OBSTETRICA CON DETALLE ANATOMICO - PENDIENTE LABORATORIOS DE INICIO -  PENDIENTE VALORACION POR GINECOLOGIA ,NUTRICION, PSICOLOGIA  Y ODONTOLOGIA - SE ENVIA MICRONUTRIENTES.13/10/2022                                                                                                                                                         PENDIENTE  ECOGRAFIA OBSTETRICA CON EVALUACION DE CIRCULACION PLACENTARIA Y FETAL -  ECOGRAFIA OBSTETRICA TRANSABDOMINAL - PENDIENTE ECOGRAFIA DE PERFIL BIOFISICO - MONITORIA FETAL ANTEPARTO - PENDIENTE UROCULTIVO - PENDIENTE TOXO IGG - PENDIENTE CULTIVO DE FROTIS VAGINAL Y RECTAL PARA ESTREPTOCOCO DEL GRUPO B - SE ENVIA MICRONUTRIENTES.24/11/2022                                                                                                                                                                                                                                         PENDIENTE  ECOGRAFIA OBSTETRICA CON EVALUACION DE CIRCULACION PLACENTARIA Y FETAL - PENDIENTE ECOGRAFIA OBSTETRICA TRANSABDOMINAL - PENDIENTE ECOGRAFIA DE PERFIL BIOFISICO - PENDIENTE  MONITORIA FETAL ANTEPARTO - PENDIENTE VALORCION POR ESPECIALIDADES - PENDIENTE LABORATORIOS DE III TRIMESTRE.10/12/2022                                                                                                                                                                                                                                                                                                             PENDIENTE  MONITORIA FETAL ANTEPARTO - SE ENVIA MICRONUTRIENTES.7/12/2022</t>
  </si>
  <si>
    <t xml:space="preserve">FERNANDEZ </t>
  </si>
  <si>
    <t xml:space="preserve">DORA </t>
  </si>
  <si>
    <t>SALE DEL PROGRAMA POR: NACIMIENTO RN PESO 2800GR,TALLA 48 CM - REPORTADO POR PCS.                                                                                                                                                       ECOGRAFIA OBSTETRICA TRANSABDOMINAL - PENDIENTE LABORATORIOS DE INICIO -  PENDIENTE VALORACION POR GINECOLOGIA ,NUTRICION, PSICOLOGIA  - SE ENVIA MICRONUTRIENTES.14/10/2022                                                                                                                                                                                                                                                                                                     NOTA: GESTANTE APENAS SE TOMA LOS LABORATORIOS DE INICIO EL DIA DE HOY - PENDIENTE  ECOGRAFIA OBSTETRICA TRANSABDOMINAL -  VACUNACION COMBINADA CONTRA TETANOS Y DIFTERIA [Td] - PENDIENTE UROCULTIVO AUN NO SE LO HA REALIZADO - PENDIENTE TOXO IGM - PENDIENTE VALORACION POR ESPECIALIDADES - SE ENVIA MICRONUTRIENTES.15/11/2022                                                                                                                                                                                                                                                                                             PENDIENTE LABORATORIOS DE III TRIMESTRE - SE ENVIA MICRONUTRIENTES.14/12/2022                                                                                                                                                                           PENDIENTE  MONITORIA FETAL ANTEPARTO - PENDIENTE LABORATORIOS ULTIMOS LABORATORIOS - PENDIENTE VALORACION POR GINECOLOGIA - SE ENVIA MICRONUTRIENTES.14/01/2023                                                                                                                                                                                                                                                                                        PENDIENTE  MONITORIA FETAL ANTEPARTO - PENDIENTE VACUNACION COMBINADA CONTRA DIFTERIA.TETANOS Y TOS FERINA [DPT] - PENDIENTE LABORATORIOS DE III TRIMESTRE - PENDIENTE VALORACION POR GINECOLOGIA.28/01/2023</t>
  </si>
  <si>
    <t>JAMES DIZU</t>
  </si>
  <si>
    <t>VACA</t>
  </si>
  <si>
    <t>SALE DEL PROGRAMA POR: NACIMIENTO RN PESO 3626GR,TALLA 51 CM - REPORTADO POR PCS.                                                                                                                                                         ECOGRAFIA OBSTETRICA TRANSABDOMINAL - ECOGRAFIA OBSTETRICA CON DETALLE ANATOMICO - PENDIENTE LABORATORIOS DE INICIO -  PENDIENTE VALORACION POR GINECOLOGIA ,NUTRICION, PSICOLOGIA  - SE ENVIA MICRONUTRIENTES.15/10/2022                                                                                                                                                                                     PENDIENTE VALORACION POR GINECOLOGIA - PENDIENTE LABORATORIOS DE III TRIMESTRE - SE ENVIA MICRONUTRIENTES.16/12/2022                                                                              PENDIENTE  MONITORIA FETAL ANTEPARTO - SE ENVIA MICRONUTRIENTES.27/12/2022                                                                                                                                                                                         NOTA: EL MEDICO REMITE A LA GESTANTE AL SERVICIO DE URGENCIAS INDICA LO SIGUIENTE : TACTO VAGINLA ENCTRANDO DILATADA 2 CM BORRADA 50% POR LO QUE SE CONSIDERA REMITIR AL SERVISIO DE URGENCIAS DE HOSPILTAL LOCAL, EN CASO DE CONTINAUR CON GESTACION CONTROL EN UNA SEMANA  - ORDENA  MONITORIA FETAL ANTEPARTO.11/01/2023</t>
  </si>
  <si>
    <t>PACIENTE NUEVAMENTE INGRESA AL PROGRAMA PAREJA GENERADORA DE VIDA ,SE INGRESAN DATOS EN LA MISMA :  ECOGRAFIA OBSTETRICA TRANSABDOMINAL - PENDIENTE LABORATORIOS DE INICIO - PENDIENTE GINECOLOGIA,NUTRICION,PSICOLOGIA Y ODONTOLOGIA - SE ENVIA MICRONUTRIENTES.15/10/2022                                                                          NOTA:   GESTANTE ACUDE A LA CONSULTA PARA REPORTE DE LABORATORIOS DE INICIO CON  PRUEBA DE SIFILIS POSITIVA Y  VAGINITIS AGUDA EL MEDICO INDICA LO SIGUIENTE , SIFILIS TARDIA DEBE CONSULTAR CON SU ESPOSO A LA VALORACION MEDICA PARA DESTINAR TRATAMIENTO PARA EL TAMBIEN  - EL MEDICO ENVIA TRATAMIENTO CON PENICILINA G SODICA POLVO PARA INYECCION PARA PRUEBA DE SENCIBILIDAD , PENICILINA G BENZATINICA POLVO PARA INYECCION Y METRONIDAZOL OVULO VAGINAL.8/11/2022                                                                                                                                                                                                                                                                                                                          NOTA: PACIENTE CON REPORTE DE EXAMNES YA EVOLUCIONADO , SIFILIS YA CON INICIO DE TRATAMIENTO PARA ELLO , PENDIENTE AUN SIN ESTUDIO ECOGRAFICO SE LE ASIGNO CITA Y NO ACUDIO  - PENDIENTE  SEROLOGIA [PRUEBA NO TREPONEMICA] RPR &amp; - GESTANTE - SE ENVIA MICRONUTRIENTES.15/11/2022                                                           PENDIENTE  ECOGRAFIA OBSTETRICA CON DETALLE ANATOMICO - PENDIENTE VALORACION POR GINECOLOGIA Y DEMAS ESPECIALIDADES - PENDIENTE LABORATORIOS DE II TRIMESTRE - PENDIENTE UROCULTIVO AUN NO SE LO HA REALIZADO - PENDIENTE VACUNACION COMBINADA CONTRA DIFTERIA.TETANOS Y TOS FERINA [DPT] - SE ENVIA MICRONUTRIENTES.17/12/2022                                                                                                                                                                                                                                                                                                     NOTA: ELLA REFEIRE ANTECEDENTE DE PREECLAMPSIA EN EL ULTIMO PARTO. SE INCIA ASA 100 MG DIA HASTA EL PARTO - PENDIENTE  ECOGRAFIA OBSTETRICA TRANSABDOMINAL YA SE LE ASIGNA LA CITA  - PENDIENTE ECOGRAFIA DE  PERFIL BIOFISICO - PENDIENTE LABORATORIOS DE II TERIMESTRE - PENDIENTE VALORACION PRIORITARIA PPOR GINECOLOGIA YA SE LE ASIGNO SITA - PENDIENTE VALORACION POR NUTRICION   - SE ENVIA MICRONUTRIENTES.17/01/2023                                                                             PENDIENTE  ECOGRAFIA OBSTETRICA TRANSABDOMINAL SE LE HA ASIGNADO CITAS EN VARIAS OCASIONES PERO NO HA ASISTIDO, NUEVAMENTE SE LE AGENDA LA CITA - PENDIENTE ECOGRAFIA DE PERFIL BIOFISICO - PENDIENTE VALORACION POR GINECOLOGIA - PENDIENTE VALORACION POR NUTRICION - PENDIENTE UROCULTIVO AUN NO LO HA REALIZADO - PENDIENTE TOXO IGM ,CITOMEGALOVIRUS IGM,RUBEOLA IGM - PENDIENTE FROTIS VAGINAL - PENDIENTE UROANALISIS - SE ENVIA MICRONUTRIENTES.24/02/2023                                                                                                                                                                                                                                                                                                            PENDIENTE LABORATORIOS DE III TRIMESTRE - SE ENVIA MICRONUTRIENES.21/03/2023                                                                                                                                                                                    NOTA: GESTANTE VALORADA PRIMERA VEZ POR GINECOLOGIA INDICA LO SIGUIENTE : ALTO RIESGO POR MUTIPARIDAD, 2 MORTINATOS PREVIOS, OBESIDAD, LUES GESTACIONAL (TRATADA), CONTROL PRENATAL INSUFICIENTE, BAJA ESCOLARIDAD (2DO GRADO) -DEBE TENER PARTO EN NIVEL III -SE SOLICITA ECO OBSTETRICA PRIORITARIA
SE SOLICITAN ANTICUERPOS ANTIFOSFOLIPIDO, PROTEINA C Y S - CONTROL EN 2 SEMANAS CON RESULTADOS.21/03/2023</t>
  </si>
  <si>
    <t xml:space="preserve">LUZ GLADYS </t>
  </si>
  <si>
    <t>SALE DEL PROGRAMAM POR: NACIMIENTO RN PESO 3420 GR,TALLA 51 CM - REPORTADO POR PCS.                                                                                                                                                         ECOGRAFIA OBSTETRICA TRANSABDOMINAL - ECOGRAFIA OBSTETRICA CON DETALLE ANATOMICO  -  PENDIENTE LABORATORIOS DE INICIO -  PENDIENTE VALORACION POR GINECOLOGIA ,NUTRICION, PSICOLOGIA Y ODONTOLOGIA  - SE ENVIA MICRONUTRIENTES.19/10/2022                                                                                                                                                         NOTA: GESTANTE AUN NO SE HA TOMADO LOS LABORATORIOS DE INICION EL MEDICO INDICA CNTROL CON REPORTE DE EXAMNES DE FORM APRIORITARIA Y VACUNACION - PENDIENTE ECOGRAFIA OBSTETRICA TRANSABDOMINAL  - SE ENVIA MICRONUTRIENTES.19/11/2022                                                                                                                                                            NOTA: GESTANTE CON FROTIS VAGINAL PATOLOGICO EL MEDICO ENVIA TRATAMIENTO CON METRONIDAZOL OVULO VAGINAL  - PENDIENTE ECOGRAFIA OBSTETRICA TRANSABDOMINAL - PENDIENTE  MONITORIA FETAL ANTEPARTO - PENDIENTE LABORATORIOS DE III TRIMESTRE - SE ENVIA MICRONUTRIENTES.21/12/2022                                                  PENDIENTE VALORACION POR ESPECIALIDADES - PENDIENTE  MONITORIA FETAL ANTEPARTO - SE ENVIA MICRONUTRIENTES.21/01/2023</t>
  </si>
  <si>
    <t>SALE DEL PROGRAMA POR: NACIMIENTO RN PESO 3000 GR,TALLA 50 CM - REPORTADO POR PCS.                                                                                                                                                    ECOGRAFIA OBSTETRICA TRANSABDOMINAL -  VACUNACION COMBINADA CONTRA TETANOS Y DIFTERIA [Td] -  PENDIENTE LABORATORIOS DE INICIO -  PENDIENTE VALORACION POR GINECOLOGIA ,NUTRICION, PSICOLOGIA Y ODONTOLOGIA  - SE ENVIA MICRONUTRIENTES.19/10/2022                                                                                                           PENDIENTE ECOGRAFIA OBSTETRICA CON DETALLE ANATOMICO - PENDIENTE LABORATORIOS DE II TRIMESTRE - PENDIENTE VALORACION POR GINECOLOGIA - SE ENVIA MICRONUTRIENTRES.19/11/2022</t>
  </si>
  <si>
    <t>ECOGRAFIA OBSTETRICA TRANSABDOMINAL -  ECOGRAFIA OBSTETRICA TRANSVAGINAL - ECOGRAFIA OBSTETRICA CON TRANSLUCENCIA NUCAL -  VACUNACION COMBINADA CONTRA TETANOS Y DIFTERIA [Td] -  PENDIENTE LABORATORIOS DE INICIO -  PENDIENTE VALORACION POR GINECOLOGIA ,NUTRICION, PSICOLOGIA Y ODONTOLOGIA  - SE ENVIA MICRONUTRIENTES.19/10/2022                                                                                                                                                                                                                                                                                PENDIENTE  ECOGRAFIA OBSTETRICA TRANSABDOMINAL - PENDIENTE VALORACION POR GINECOLOGIA - SE ENVIA MICRONUTRIENTES.16/11/2022                                                PENDIENTE  ECOGRAFIA OBSTETRICA CON DETALLE ANATOMICO - PENDIENTE VALORACION POR ESPECIALIDADES - PENDIENTE LABORATORIOS DE II TRIMESTRE - PENDIENTE VACUNACION COMBINADA CONTRA DIFTERIA.TETANOS Y TOS FERINA [DPT] - SE ENVIA MICRONUTRIENTES.21/12/2022                                                                                                              PENDIENTE  ECOGRAFIA OBSTETRICA CON EVALUACION DE CIRCULACION PLACENTARIA Y FETAL - PENDIENTE ECOGRAFIA DE  PERFIL BIOFISICO - PENDIENTE  MONITORIA FETAL ANTEPARTO - PENDIENTE UROCULTIVO AUN NO SE LO HA REALIZADO - PENDIENTE TOXO IGM  - PENDIENTE VALORACION POR GINECOLOGIA Y NUTRICION - SE ENVIA MICRONUTRIENTES.27/01/2023                                                                                                                                                                                                                                                                                           PENDIENTE  ECOGRAFIA OBSTETRICA TRANSABDOMINAL - PENDIENTE MONITORIA FETAL ANTEPARTO - PENDIENTE UROCULTIVO AUN NO SE LO HA REALIZADO - PENDIENTE TOXO IGM,CITOMEGALOVIRUS IGM,RUBEOLA IGM - SE ENVIA MICRONUTRIENTES.15/02/2023</t>
  </si>
  <si>
    <t>MARICELY</t>
  </si>
  <si>
    <t xml:space="preserve">  ECOGRAFIA OBSTETRICA TRANSABDOMINAL - PENDIENTE LABORATORIOS DE INICIO -  PENDIENTE VALORACION POR GINECOLOGIA ,NUTRICION, PSICOLOGIA Y ODONTOLOGIA  - SE ENVIA MICRONUTRIENTES.19/10/2022</t>
  </si>
  <si>
    <t>CETY</t>
  </si>
  <si>
    <t>EIDY</t>
  </si>
  <si>
    <t xml:space="preserve">  ECOGRAFIA OBSTETRICA TRANSABDOMINAL - PENDIENTE LABORATORIOS DE INICIO -  PENDIENTE VALORACION POR GINECOLOGIA ,NUTRICION, PSICOLOGIA  - SE ENVIA MICRONUTRIENTES.19/10/2022                                                                                                                                                                                                                                                                                                     NOTA: GESTANTE AUN NO SE HA TOMADO LOS LABORATORIOS DE INICIO EL MEDICO INDICA CONTROL CON REPORTE DE EXAMNES DE INGRESO - PENDIENTE ECOGRAFIA TRANSABDOMINAL - SE ENVIA CALCIO.19/11/2022                                                                                                                                                                                                                                                   NOTA: GESTANTE ACUDE A LA CONSULTA PARA REPORTE DE LABORATORIOS DE INICIO SOLICITADOS , CON PARCIAL DE ORINA PATOLOGICO IVU EL MEDICO ENVIA TRATAMIENTO CON CEFALEXINA CAPSULA POR 7 DIAS - PENDIENTE UROCULTIVO DESPUES DEL TRATAMIENTO.23/11/2022                                                                                                       PENDIENTE  ECOGRAFIA OBSTETRICA CON DETALLE ANATOMICO - PENDIENTE ECOGRAFIA OBSTETRICA TRANSABDOMINAL - PENDIENTE UROCULTIVO - PENDIENTE TOXO IGM DE CONTROL ,CITOMEGALOVIRUS IGM ,RUBEOLA IGM - PENDIENTE VALORACION DE CONTROL POR NUTRICION GESTANTE DE BAJO PESO - PENDIENTE VALORACION DE CONTROL POR GINECOLOGIA - PENDIENTE VALORACION POR PSICOLOGIA - SE ENVIA MICRONUTRIENTES.7/01/2023                                                                                                                                               NOTA: GESTANTE VALORADA EN CONTROL POR GINECOLOGIA , INDICA LO SIGUIENTE -  CON EMBARAZO DE 25 SEMANAS POR ALTURA UTERINA - NO RECUERDA AMENORREA
NO TIENE ECOGRAFIAS - BAJO PESO AL INICIO DEL EMBARAZO - TUVO INFECCON URINARIA AL INICIO DEL EMBARAZO -NO SE REALIZO UROCUTIVO DE CONTROL. SE SOLICITA NUEVAMENTE - EL RESTO DE EXAMENES NORMALES - SE SOLICITA CONTROL CON RESULTADO DE ECOGRAFIA EN 6 SEMANAS - TRAER EL RESULTADO DE UROCULTIVO
PENDIENTE VALORACION POR NUTRICION.10/01/2023                                                                                                                                                                                                                                                    PENDIENTE  ECOGRAFIA OBSTETRICA CON DETALLE ANATOMICO - PENDIENTE VALORACION DE CONTROL POR NUTRICION GESTANTE DE BAJO PESO - PENDIENTE LABORATORIOS DE II TRIMESTRE - SE ENVIA MICRONUTRIENTES.4/02/2023</t>
  </si>
  <si>
    <t>ECOGRAFIA OBSTETRICA TRANSABDOMINAL -  PENDIENTE LABORATORIOS DE INICIO -  PENDIENTE VALORACION POR GINECOLOGIA ,NUTRICION, PSICOLOGIA Y ODONTOLOGIA  - SE ENVIA MICRONUTRIENTES.20/10/2022                                                                                                                                                                                                                                                                                      NOTA: GESTANTE ACUDE A LA CONSULTA POR UN DOLOR EN HIPOGASTRIO ASOCIADO A DISURIA EL MEDICO INDICA LO SIGUIENTE  :  PACIENTE QUE VIVE EN ZONA ALEJADA, CON SINTOMATOLOGIA URINARIA, REIFERE QUE NO SE TOMO LO PARACLINICOS DE INGRESO, POR RAZON EXPUESTA SE CONSIDERA CONVENITE INCIAR TTO EMPIRICO PARA SU DISURIA CON CEFALOSPORINAS DE 2 GENERACION NIEGA SE ALERGICA A ESTE COMPONENTE, ORDEN UROANALISIS, DEBE SEGUIR TOMANDO MICRONUTUIRTES HACERCE TOMAR PARACLINICOS DE CONTRO, EN CASO DE AUMETAR SINTOMAS DEBE IR POR URGENCIAS, CONTINUAR EN CONTROLES PRENATALES.25/10/2022                                                       NOTA: GESTANTE ACUDE AL CONTROL PRENATAL AUN NO SE HA TOMADO LOS LABORATORIOS DE INICIO SE LE INFORMA A LA ENCARGADA DE LABORATORIOS PARA QUE SE LOS REALIZE - MEDICO ORDENA NUEVAMENTE LOS  LABORATORIOS - PEDIENTE  ECOGRAFIA OBSTETRICA TRANSABDOMINAL - PENDIENTE VALORACION POR GINECOLOGA - SE ENVIA MICRONUTRIENTES.22/11/2022                                                                                                                                                                                                                                                                                             NOTA: GESTANTE CON INFECCION URINARIA EL MEDICO ENVIA TRATAMIENTO CON CEFALEXINA CAPSULA - SE IDNCA SUSPENDER SULFATO FERROSO POR HGB 14 G7DL - PENDIENTE LABORATORIOS DE II TRIMESTRE - SE ENVIA CALCIO.22/12/2022                                                                                                                                                                                                   PENDIENTE UROCULTIVO AUN NO SE LO HA REALIZADO - PENDIENTE TOXO IGM,RUBEOLA IGM,CITOMEGALOVIRUS IGM - PENDIENTE VALORCION POR GINECOLOGIA Y NUTRICION - SE ENVIA MICRONUTRIENTES.21/01/2023                                                                                                                                                                                                                                            PENDIENTE  ECOGRAFIA OBSTETRICA TRANSABDOMINAL - PENDIENTE  TOXO IGM - PEDIENTE  VIRUS DE INMUNODEFICIENCIA HUMANA 1 Y 2 ANTICUERPOS - PENDIENTE VALORACION POR GINECOLOGIA Y NUTRICION - SE ENVIA MICRONUTRIENTES.18/02/2023                                                                                                                                                                                NOTA: GESTANTE VALORADA POR PRIMERA VEZ POR GINECOLOGIA INDIVA LO SIGUIENTE  : SOBREPESO EN EL EMBARAZO, CON CURVA DE GLUCOSA NEGATIVA -SE PALPA FETO TRANSVERSO - EXAMENES DEL EMBARAZO NORMALES. TOXOSUSCEPTIBLE. DEBE CONTINUAR SEGUIMIENTO MENSUAL. SE DAN RECOMENDACIONES DE PREVENCION DE TOXOPLASMOSIS. - SE SOLICITA ECO OBSTETRICA PARA DEFINIR VIA DE EVACUACION - SE EXPLICA QUE EL PROXIMO PARTO DEBE SER INSTITUCIONAL - CONTROL EN 2 SEMANAS CON RESULTADOS.7/03/2023</t>
  </si>
  <si>
    <t>ECOGRAFIA OBSTETRICA TRANSABDOMINAL -  PENDIENTE LABORATORIOS DE INICIO -  PENDIENTE VALORACION POR GINECOLOGIA ,NUTRICION, PSICOLOGIA Y ODONTOLOGIA  - SE ENVIA MICRONUTRIENTES.20/10/2022                                                                                                                                                                                                                                                                       PENDIENTE  ECOGRAFIA OBSTETRICA CON DETALLE ANATOMICO - PENDIENTE TOXO IGM ,CITOMEGALOVIRUS Y RUBEOLA - PENDIENTE VALORACION POR GINECOLOGIA - SE ENVIA MICRONUTRIENTES.29/11/2022                                                                                                                                                                                                                                                                                         NOTA:  ASISTE A SU 3  CONTROL SIN REPORTE DE PARACLINICOS NI ECOGRAFIA DE III NIVEL - PENDIENTE  ECOGRAFIA OBSTETRICA TRANSABDOMINAL - PENDIENTE VALORACION POR GINECOLOGIA - SE ENVIA MICRONUTRIENTES.30/12/2022                                                                                                                                                                                                        PENDIENTE  ECOGRAFIA OBSTETRICA CON EVALUACION DE CIRCULACION PLACENTARIA Y FETAL - PENDIENTE UROCULTIVO AUN NO SE LO HA REALIZADO - PENDIENTE TOXO IGM ,CITOMEGALOVIRUS IGM,RUBEOLA IGM - PENDIENTE  VACUNACION COMBINADA CONTRA TETANOS Y DIFTERIA [Td] - PENDIENTE VALORACION POR GINECOLOGIA - PENDIENTE VALORACION DE CONTROL POR NUTRICION - SE ENVIA MICRONUTRIENTES.31/01/2023</t>
  </si>
  <si>
    <t>ECOGRAFIA OBSTETRICA TRANSABDOMINAL -  PENDIENTE LABORATORIOS DE INICIO -  PENDIENTE VALORACION POR GINECOLOGIA ,NUTRICION, PSICOLOGIA  - SE ENVIA MICRONUTRIENTES.20/10/2022                                                                                                                                                                                                                                                                                                 NOTA: GESTANTE CON FROTIS VAGINAL GARDENERELLA VAGINALIS EL MEDICO ENVIA TRATAMIENTO CON METRONIDAZOL OVULO VAGINAL - PENDIENTE TOXO IGG - SE ENVIA MICRONUTRIENTES.19/11/2022                                                                                                                                                                                                                                                                                                PENDIENTE ECOGRAFIA OBSTETRICA CON EVALUACION DE CIRCULACION PLACENTARIA Y FETAL - PENDIENTE LABORATORIOS DE II TRIMESTRE - SE ENVIA CALCIO.20/12/2022             NOTA: PACIENTE CON HGB 14 G/DL SE INDICA SOLO CARBONATO DE CALCIO SUSPENDER SULFATO FERROSO                                                                                                                                                     NOTA: GESTANTE CON VAGINITIS AGUDA EL MEDICO ENVIA TRATAMIENTO CON METRONIDAZOL OVULO VAGINAL - EL MEDICO REMITE PARA  ECOGRAFIA DE MAMA. CON TRANSDUCTOR DE 7 MHZ O MAS PARA  DESCARTAR PRESENCIA DE MAMA SUPERNUMERARIA FOSA AXILAR BILATERA - SE ENVIA CALCIO.21/01/2023                                                     PENDIENTE  MONITORIA FETAL ANTEPARTO - PENDIENTE LABORATORIOS DE III TRIMESTRE - SE ENVIA MICRONUTRIENTES.21/02/2023</t>
  </si>
  <si>
    <t>DIANA MARITZA GUEGUE</t>
  </si>
  <si>
    <t>SALE DEL PROGRAMA POR : NACIMIENTO RN PESO 2568 GR,TALLA 48 CM - REPORTADO POR PCS.                                                                                                                                                      ECOGRAFIA OBSTETRICA TRANSABDOMINAL  - ECOGRAFIA OBSTETRICA CON DETALLE ANATOMICO -  VACUNACION COMBINADA CONTRA DIFTERIA.TETANOS Y TOS FERINA [DPT] -  PENDIENTE LABORATORIOS DE INICIO -  PENDIENTE VALORACION POR GINECOLOGIA ,NUTRICION, PSICOLOGIA Y ODONTOLOGIA - SE ENVIA MICRONUTRIENTES.21/10/2022                                                                                                                                                                                                                                                                                                       PENDIENTE TOXO IGG - SE ENVIA MICRONUTRIENTES.26/11/2022                                                                                                                                                                                                                          PENDIENTE  ECOGRAFIA OBSTETRICA CON EVALUACION DE CIRCULACION PLACENTARIA Y FETAL - PENDIENTE LABORATORIOS DE III TRIMESTRE - PENDIENTE  MONITORIA FETAL ANTEPARTO - SE ENVIA MICRONUTRIENTES.27/12/2022                                                                                                                                                                                                                                            - GESTANTE VALORADA PRIMERA VEZ POR GINECOLOGIA INDICA LO SIGUIENTE : EMBARAZO DE 34.3 SEMANAS -INICIO TARDIO DE CONTROL PRENATAL - SOBREPESO EN EL EMBARAZO, SIN DIABETES GESTACIONAL - PERIODO INTERGENESICO PROLONGADO - TOXOSUSCEPTIBLE. EL MEDICO GENERAL DEBE REALIZAR EXAMEN DE TOXO IGM CADA MES.
PENDIENTE VALORACION POR NUTRICION -SE SOLICITA UROCULTIVO Y ECO OBSTETRICA DE SEGUIMIENTO - CONTROL EN UN MES CON RESULTADOS.10/01/2023                                    PENDIENTE MONITORIA FETAL ANTEPARTO - SE ENVIA MICRONUTRIENTES.31/01/2023</t>
  </si>
  <si>
    <t>SALE DEL PROGRAMA POR: CESAREA RN PESO 3185 GR,TALLA 50 CM - REPORTADO POR PCS.                                                                                                                                                              ECOGRAFIA OBSTETRICA TRANSABDOMINAL  -  PENDIENTE LABORATORIOS DE INICIO -  PENDIENTE VALORACION POR GINECOLOGIA ,NUTRICION, PSICOLOGIA  - SE ENVIA MICRONUTRIENTES.21/10/2022                                                                                                                                                                                                                                                                                                      NOTA : GESTANTE REFIERE QUE ESTABA RESIDIENDO EN EL PERU, EN LA CONSULTA REPORTA  ECOS Y CONTROLES PREVIOS REALIZADOS EN CONSULTA PARTICULARA EN EL PERU. PACIENTE CON ANTECEDENTE DE HIPACUSIA SEVERA POR LO QUE SE TIENE IMPLANTE COCLEAR NO TIENE CONTROL DE ESTE DESDE HACE MAS DE 4 AÑOS SE REMITE PARA VALORACION POR OTORRIONO APOVECHANDO ESTA OPORTUNIDAD DE ATENCION, YA QUE NO SE SI SE GARANTIZE SI REGRESE A CONTROL .                                                                               NOTA: GESTANTE CON UROCULTIVO CON MAS 100 MIL UFC DE ESCHERICHIA COLI, COMN MAYOR SENCIBILIDAD A NITROFURANTOINA ( ESTE MANEJO FUE FORMULADO POR GINECOLOGIA EL 11/11/2022 EN ESTA INSTITUCION , SIN EMBARGO TRATAMINETO NO FUE SUMINISTRADO A LA PACIENTE YA QUE DEBIA SER RECLAMADO EN FARMACIA DE MAYOR NIVEL POR SER ORDENADO POR EL GINECOLOGO, SEGUN COMENTA LA PACIENTE Y EL CUAL NO HA RECIBIDO  - EL MEDICO ENVIA EL TRATAMIENTO CON NITROFURANTOINA 100 MG TABLETA - PENDIENTE LABORATORIOS DE II TRIMESTRE - SE ENVIA MICRONUTRIENTES.22/11/2022                                                                                                            PENDIENTE LABORATORIOS DE II TRIMESTRE - SE ENVIA MICRONUTRIENTES.22/12/2022                                                                                                                                                                          PENDIENTE ECOGRAFIA OBSTETRICA CON EVALUACION DE CIRCULACION PLACENTARIA Y FETAL -PENDIENTE ECOGRAFIA DE  PERFIL BIOFISICO - PENDIENTE MONITORIA FETAL ANTEPARTO -  PENDIENTE VALORACION DE CONTROL POR GINECOLOGIA - PENDIENTE LABORATORIOS DE III TRIMESTRE - SE ENVIA MICRONUTRIENTES.21/01/2023                                    PENDIENTE  MONITORIA FETAL ANTEPARTO- SE ENVIA ICRONUTRIENTES.23/02/2023</t>
  </si>
  <si>
    <t xml:space="preserve"> ECOGRAFIA OBSTETRICA TRANSVAGINAL - ECOGRAFIA OBSTETRICA CON TRANSLUCENCIA NUCAL -  PENDIENTE LABORATORIOS DE INICIO -  PENDIENTE VALORACION POR GINECOLOGIA ,NUTRICION, PSICOLOGIA  - SE ENVIA MICRONUTRIENTES.21/10/2022                                                                                                                                                                                       PENDIENTE TOXO IGG - SE ENVIA MICRONUTRIENTES.25/11/2022                                                                                                                                                                                                                                  PENDIENTE  ECOGRAFIA OBSTETRICA CON DETALLE ANATOMICO - PENDIENTE TOXO IGM - SE ENVIA MICRONUTRIENTES.28/12/2022                                                                                                   PENDIENTE VALORACION DE CONTROL POR GINECOLOGIA - PENDIENTE VALORACION DE CONTROL POR NUTRICION GESTANTE CON SOBREPESO MATERNO - PENDIENTE LABORATORIOS DE II TRIMESTRE - PENDIENTE TOXO IGM - SE NEVIA MICRNUTRIENTES.10/02/2023                                                                                                                                                              NOTA: GESTANTE CON FROTIS VAGINAL PATOLOGICO EL MEDICO ENVIA TRATAMIENTO CON METRONIDAZOL OVULO VAGINAL Y CLOTRIMAZOL OVULO - PENDIENTE TOXO IGM - SE ENVIA MICRONUTRIENTES.10/03/2023</t>
  </si>
  <si>
    <t xml:space="preserve"> ECOGRAFIA OBSTETRICA TRANSVAGINAL - CITOLOGIA CERVICOUTERINA (TOMA)  -  PENDIENTE LABORATORIOS DE INICIO -  PENDIENTE VALORACION POR GINECOLOGIA ,NUTRICION, PSICOLOGIA Y ODONTOLOGIA - SE ENVIA MICRONUTRIENTES.22/10/2022                                                                                                                                                                                                                    PENDIENTE ECOGRAFIA OBSTETRICA TRANSABDOMINAL AUN NO SE LO HA REALIZADO - PENDIENTE LABORATORIOS DE INICIO AUN NO SE LOS HA TOMADO - PENDIENTE VALORACION POR LAS DISTINTAS ESPECIALIDADES - SE ENVIA MICRONUTRIENTES.27/12/2022                                                                                                                                                                   NOTA: GESTANTE AUN NO SE HA TOMADO LOS LABORATORIOS DE INICIO EL EL REPORTE DE RESULTADOS SOLO APARCE EL DE HEPATITIS B - PENDIENTE  ECOGRAFIA OBSTETRICA TRANSABDOMINAL - PENDIENTE VALORACION POR ESPECIALIDADES - PENDIENTE LABORATORIOS DE INICIO Y LABORATORIOS DE II TRIMESTRE - SE ENVIA MICRONUTRIENTES.22/03/2023</t>
  </si>
  <si>
    <t xml:space="preserve"> ECOGRAFIA OBSTETRICA TRANSVAGINAL  -ECOGRAFIA OBSTETRICA CON TRANSLUCENCIA NUCAL -   PENDIENTE LABORATORIOS DE INICIO -  PENDIENTE VALORACION POR GINECOLOGIA ,NUTRICION, PSICOLOGIA Y ODONTOLOGIA - SE ENVIA MICRONUTRIENTES.28/10/2022                                                                                                                                                          NOTA: GESTANTE CON FROTIS VAGINAL PATOLOGICO EL MEDICO ENVIA TRATAMIENTO CON METRONIDAZOL OVULO VAGINAL - PENDIENTE  ECOGRAFIA OBSTETRICA TRANSABDOMINAL ESTA EN TRAMITE - PENDIENTE TOXO IGM - PENDIENTE FROTIS VAGINAL GESTANTES - PENDIENTE VALORACION POR GINECOLOGIA Y NUTRICION - SE ENVIA MICRONUTRIENTES.29/11/2022                                                                                                                                                                                                                                                                                           PENDIENTE  ECOGRAFIA OBSTETRICA CON DETALLE ANATOMICO - PENDIENTE VALORACION POR GINECOLOGIA Y NUTRICION - SE ENVIA MICRONUTRIENTES.27/12/2022                         PENDIENTE  ECOGRAFIA OBSTETRICA CON EVALUACION DE CIRCULACION PLACENTARIA Y FETAL -PENDIENTE ECOGRAFIA PERFIL BIOFISICO -  PENDIENTE LABORATORIOS DE III TRIMESTRE - SE ENVIA MICRONUTRIENTES.27/01/2023                                                                                                                                                                SE ENVIA MICRONUTRIENTES.28/02/2023                            NOTA: GESTANTE CON FROTIS VAGINAL PATOLOGICO E IVU , EL MEDICO ENVIA TRATAMIENTO CON METRONIDAZOL OVULO VAGINAL Y CEFALEXINA CAPSULA - PENDIENTE UROCULTIVO - PENDIENTE TOXO IGM - PENDIENTE VALORACION POR GINECOLOGIA - SE ENVIA MICRONUTRIENTES.28/03/2023</t>
  </si>
  <si>
    <t>MENSUCUE</t>
  </si>
  <si>
    <t xml:space="preserve"> ECOGRAFIA OBSTETRICA TRANSABDOMINAL -   PENDIENTE LABORATORIOS DE INICIO -  PENDIENTE VALORACION POR GINECOLOGIA ,NUTRICION, PSICOLOGIA Y ODONTOLOGIA - SE ENVIA MICRONUTRIENTES.1/11/2022                                                       NOTA: GESTANTE VISITADA EN SU VIVIENDA CON MEDICO                                                                                                     NOTA: GESTANTE ACUDE A LA CONSULTA PARA REPORTE DE LABORATORIOS SOLICITADOS CON HB EN 11,2. SE DECLARA ANEMIA PARA LA ALTURA DE CALDONO , EL MEDICO ENVIA SULFATO FERROSO - PENDIENTE HEPATITIS B.24/11/2022                                                                                                                NOTA: ESTA PENDIENTE POR CONFIRMAR TOXO IGM.                              NOTA: TOXO IGM ZONA GRIS EL MEDICO ORDENA  TEST DE AVIDEZ ANTICUERPOS IG G Toxoplasma  - PENDIENTE ECOGRAFIA OBSTETRICA CON DETALLE ANATOMICO - PENDIENTE RUBEOLA IGM,TOXO IGM,CITOMEGALOVIRUS - PENDIENTE VALORACION POR GINECOLOGIA - SE ENVIA MICRONUTRIENTES.10/12/2022                                                      NOTA: TOXO IGM NEGATIVA CONFIRMATORIA - PENDIENTE  ECOGRAFIA OBSTETRICA CON EVALUACION DE CIRCULACION PLACENTARIA Y FETAL -PENDIENTE ECOGRAFIA DE  PERFIL BIOFISICO - PENDIENTE VALORACION POR GINECOLOGIA  - PENDIENTE LABORATORIOS DE III TRIMESTRE - SE ENVIA MICRONUTRIENTES.13/01/2023                                                      PENDIENTE  ECOGRAFIA OBSTETRICA TRANSABDOMINAL - PENDIENTE VALORACION POR ESPECIALIDADES - PENDINTE PRUEBAS DE VYH Y SIFILIS - PENDIENTE VACUNA ANTI COVID 19 - SE ENVIA MICRONUTRIENTES.11/02/2023                                                                                                                                                                                                                                               PENDIENTE ECOGRAFIA OBSTETRICA TRANSABDOMINAL - PENDIENTE LABORATORIOS DE III TRIMETRE - PENDIENTE GINECOLOGIA Y PSICOLOGIA  - PENDIENTE LABORATORIOS DE III TRIMETRE - SE ENVIA MICRONUTRIENTES.11/03/2023</t>
  </si>
  <si>
    <t xml:space="preserve"> ECOGRAFIA OBSTETRICA TRANSABDOMINAL -   PENDIENTE LABORATORIOS DE INICIO -  PENDIENTE VALORACION POR GINECOLOGIA ,NUTRICION, PSICOLOGIA Y ODONTOLOGIA - SE ENVIA MICRONUTRIENTES.1/11/2022                                                                                                                                                                                                                                                                                NOTA: EL MEDICO REMITE AL SERVICIO DE URGENCIAS A LA GESTANTE POR LO SIGIENTE : PACIENTE DE 14 AÑOS DE EDAD CON EMBARAZO DE 20.4 SEMANAS EL CUAL INCIA A LOS 13 AÑOS DE EDAD, CON RELATO DE INICIO DE VIDA SEXUAL A LOS 13 AÑOS, POR LEGISLACION COLOMBIANA SE CONSIDERA ACTIVAR RUTA DE ABUSO POR ACCESO CARNAL EN MENOR DE 14 AÑOS.                                                                                                                                                                                                                                                                                                                     NOTA: GESTANTE CON FROTIS VAGINAL PATOLOGICO EL MEDICO ENVIA TRATAMIENTO CON METRONIDAZOL OVULO VAGINAL - PENDIENTE  ECOGRAFIA OBSTETRICA TRANSABDOMINAL - PENDIENTE  ECOGRAFIA OBSTETRICA CON DETALLE ANATOMICO . PENDIENTE LABORATORIOS DE II TRIMESTRE - SE ENVIA MICRONUTRIENTES.3/12/2022                         PENDIENTE  ECOGRAFIA OBSTETRICA CON EVALUACION DE CIRCULACION PLACENTARIA Y FETAL - PENDIENTE ECOGRAFIA DE PERFIL BIOFISICO - PENDIENTE LABORATORIOS DE III TRIMESTRE - PENDIENTE VALORACION POR GINECOLOGIA - SE ENVIA MICRONUTRIENTES.25/01/2023                                                                                                                                                   NOTA: GESTANTE VALORADA  PRIMERA VEZ POR GINECOLOGIA INDICA LO SIGUIENTE : PACIENTE DE SOLO 14 AÑOS, CON EMBARAZO DE 33.6 SEMANAS
NIÑA EMBARAZADA,SIN COMPLICACIONES HASTA AHORA EN EL EMBARAZO, SOLO TIENE UNA ECOGRAFIA, NO HA AUMENTADO PESO. YA LA VALORO NUTRICION. SE ENVIA NUEVAMENTE ,SE SOLICITA ECO OBSTETRICA DE CONTROL, CURVA DE GLUCOSA Y UROCULTIVO QUE NO TIENE ,CONTROL EN 3 SEMANAS CON RESULTADOS.7/02/2023                                                                                                                       PENDIENTE MONITORIA FETAL ANTEPARTO - PENDIENTE VALORACION POR NUTRICION - PENIDENTE LABORATORIOS DE III TRIMESTRE - SE ENVIA MICRONUTRIENTES.24/02/2023                                                                                                                                                                                                                                                                                                         PENDIENTE  ECOGRAFIA OBSTETRICA TRANSABDOMINAL - PENDIENTE  MONITORIA FETAL ANTEPARTO.14/03/2023</t>
  </si>
  <si>
    <t>SALE DEL PROGRAMA POR: NACIMIENTO RN PESO 3200GR,TALLA 49 CM - REPORTADO POR PCS.                                                                                                                                                          ECOGRAFIA OBSTETRICA TRANSABDOMINAL - ECOGRAFIA OBSTETRICA CON DETALLE ANATOMICO  -   PENDIENTE LABORATORIOS DE INICIO -  PENDIENTE VALORACION POR GINECOLOGIA ,NUTRICION, PSICOLOGIA Y ODONTOLOGIA - SE ENVIA MICRONUTRIENTES.2/11/2022                                                                                                                                                      PENDIENTE  ECOGRAFIA OBSTETRICA TRANSABDOMINAL AUN NO SE LA A REALIZADO - PENDIENTE  ECOGRAFIA OBSTETRICA CON EVALUACION DE CIRCULACION PLACENTARIA Y FETAL - PENDIENTE LABORATORIOS DE III TRIMESTRE -PENDIENTE  MONITORIA FETAL ANTEPARTO - SE ENVIA MICRONUTRIENTES.3/12/2022                                                                  PENDIENTE MONITORIA FETAL ANTEPARTO.21/12/2022                                                                                                                                                                                                                                                  PENDIENTE ECOGRAFIA OBSTETRICA TRANSABDOMINAL PARA DESCARTAR PRESENTACION FETAL TRANSVERSA, SE SOLICITA PRIORITARIO - PENDIENTE TOXO IGM ,RUBEOLA IGM, CITOMEGALOVIRUS - PENDIENTE  GLUCOSA CURVA DE TOLERANCIA - PENDIENTE VALORACION DE CONTROL POR GINECOLOGIA Y NUTRICION - PENDIENTE  MONITORIA FETAL ANTEPARTO - SE ENVIA MICRONUTRIENTES.7/01/2023</t>
  </si>
  <si>
    <t xml:space="preserve"> ECOGRAFIA OBSTETRICA TRANSVAGINAL -  ECOGRAFIA OBSTETRICA CON TRANSLUCENCIA NUCAL -   PENDIENTE LABORATORIOS DE INICIO -  PENDIENTE VALORACION POR GINECOLOGIA ,NUTRICION, PSICOLOGIA Y ODONTOLOGIA - SE ENVIA MICRONUTRIENTES.2/11/2022                                                                                                                                                            NOTA: GESTANTE CON FUM NO CONCORDANTE CON AU PARA 28 SG ,GESTANTE AUN NO SE HA TOMADO LOS LABORATORIOS DE INICIO EL MEDICO SE LOS ORDENA NUEVAMENTE - PENDIENTE   ECOGRAFIA OBSTETRICA TRANSABDOMINAL - PENDIENTE ECOGRAFIA OBSTETRICA CON DETALLE ANATOMICO - PENDIENTE VALORACION POR GINECOLOGIA - SE ENVIA MICRONUTRIENTES.30/12/2022                                                                                                                                                                                                                                                 NOTA: GESTANTE CON HEPATITIS REACTIVA EL MEDICO INDICA ,SE ORDENAN PARACLINCSO D EXTENSION PARA CONFIRMAR HEPATITIS B, ADEMAS SE ORDENA CTGO, Y VALORACION POR INFECTOLOGIA SE LE INFORMA AL DINAMIZADOR ENCARGADO PARA QUE REALIZE EL SEGUIMENTO - GESTANTE CON FROTIS VAGINAL Y UROANALISIS   PATOLOGICO EL MEDICO ENVIA TRATAMIENTO CON METRONIDAZOL OVULO VAGINAL Y NITROFURANTOINA 100 MG TABLETA -PENDIENTE VALORACION POR INFECTOLOGIA - SE ENVIA MICRONUTRIENTES.31/01/2023                                                                                                                                                                                                                                                                         PENDIENTE CARGA VIRAL PARA HEPATITS B Y VBAL POR INFECTOLOGIA - PENDIENTE LABORATORIOS DE III TRIMESTRE - PENDIENTE  ECOGRAFIA OBSTETRICA TRANSABDOMINAL SE LE ASIGNO CITA NO ACUDIO - SE ENVIA MICRONUTRIENTES.3/03/2023</t>
  </si>
  <si>
    <t>SALE DEL PROGRAMA POR: NACIMIENTO RN PESO 2100GR,TALLA 42 CM - RN PREMATURO ES REMITIDO A URGENCIAS - REPORTADO POR PCS.                                                                   REMITIDO  ECOGRAFIA OBSTETRICA TRANSABDOMINAL -VACUNACION COMBINADA CONTRA DIFTERIA.TETANOS Y TOS FERINA [DPT]   -   PENDIENTE LABORATORIOS DE INICIO -  PENDIENTE VALORACION POR GINECOLOGIA ,NUTRICION, PSICOLOGIA Y ODONTOLOGIA - SE ENVIA MICRONUTRIENTES.3/11/2022</t>
  </si>
  <si>
    <t>SALE DEL PROGRAMA POR: NACIMIENTO RN PESO 2600GR,TALLA 50 CM - RN MUERE DESPUES DE 5 DIAS DE NACIDO EN LA CLINICA LA ESTANCIA FUE REMITIDO POR VACUNADORES QUE LO ENCONTRARON CON AMARILITIS .                                                                                                                                                                                                                                                          ECOGRAFIA OBSTETRICA TRANSABDOMINAL  - ECOGRAFIA OBSTETRICA CON EVALUACION DE CIRCULACION PLACENTARIA Y FETAL -   VACUNACION COMBINADA CONTRA TETANOS Y DIFTERIA [Td -  PENDIENTE LABORATORIOS DE INICIO -  PENDIENTE VALORACION POR GINECOLOGIA ,NUTRICION, PSICOLOGIA Y ODONTOLOGIA - SE ENVIA MICRONUTRIENTES.5/11/2022                                                                                                                                                                                                                                                                                              PENDIENTE ECOGRAFIA DOPPLER OBSTETRICA CON EVALUACION DE CIRCULACION PLACENTARIA - PENDIENTE ECOGRAFIA DE PERFIL BIOFISICO - PENDIENTE  ECOGRAFIA OBSTETRICA TRANSABDOMINAL - PENDIENTE LABORATORIOS DE III TRIESTRE - PENDIENTE VALORACION POR GINECOLOGIA - SE ENVIA MICRONUTRIENTES.3/12/2022                                PENDIENTE MONITORIA FETAL ANTEPARTO.17/12/2022</t>
  </si>
  <si>
    <t>GLORIA ESTELA CHOCUE</t>
  </si>
  <si>
    <t xml:space="preserve"> ECOGRAFIA OBSTETRICA TRANSABDOMINAL  - ECOGRAFIA OBSTETRICA CON TRANSLUCENCIA NUCAL -  PENDIENTE LABORATORIOS DE INICIO -  PENDIENTE VALORACION POR GINECOLOGIA ,NUTRICION, PSICOLOGIA Y ODONTOLOGIA - SE ENVIA MICRONUTRIENTES.5/11/2022</t>
  </si>
  <si>
    <t>SALE DEL PROGRAMA POR: NACIMIENTO RN PESO 2900 GR ,TALLA 50 CM - REPORTADO POR PCS.                                                                                                                                                                 ECOGRAFIA OBSTETRICA TRANSABDOMINAL  -  PENDIENTE LABORATORIOS DE INICIO -  PENDIENTE VALORACION POR GINECOLOGIA ,NUTRICION, PSICOLOGIA Y ODONTOLOGIA - SE ENVIA MICRONUTRIENTES.8/11/2022                                                                                                                                                                                                                                                                               NOTA: GESTANTE AUN NO SE HA TOMADO LOS LABORATORIOS DE INICIO,TENIA CITA PARA GINECOLOGIA NO ACUDIO.7/12/2022                                                                                                   PENDIENTE LABORATORIOS DE INICIO - PENDIENTE VALORACION POR GINECOLOGIA - PENDIENTE GLUCOSA. CURVA DE TOLERANCIA + INCLUYE: CARGA DE GLUCOSA GESTANTE - SE ENVIA MICRONUTRIENTES.7/12/2022                                                                                                                                                                                                                                                                              NOTA: GESTANTE AUN NO SE HA TOMADO LOS LABORATORIOS DE INICIO EL MEDICO SE LOS ORDENA NUEVAMENTE - PENDIENTE  ECOGRAFIA OBSTETRICA TRANSABDOMINAL - PENDIENTE ECOGRAFIA DE   PERFIL BIOFISICO - SE ENVIA MICRONUTRIENTES.17/01/2023                                                                                                                                                                                NOTA: GESTANTE ACUDE A LA CONSULTA PARA REPORTE DE LABORATORIOS DE INICIO SOLICITADOS  CON VAGINITIS AGUDA EL MEDICO ENVIA TRATAMIENTO CON METRONIDAZOL OVULO VAGINAL.19/01/2023                                                                                                                                                                                                                                                                                             PENDIENTE  ECOGRAFIA OBSTETRICA TRANSABDOMINAL - PENDIENTE ECOGRAFIA DE  PERFIL BIOFISICO - PENDIENTE VALORACION DE CONTROL POR GINECOLOGIA - PENDIENTE MONITORIA FETAL ANTEPARTO - PENDIENTE TOXO IGM - PENDIENTE UROCULTIVO AUN NO SE LO HA REALIZADO - SE ENVIA MICRONUTRIENTES.31/01/2023</t>
  </si>
  <si>
    <t xml:space="preserve"> ECOGRAFIA OBSTETRICA TRANSABDOMINAL  -  PENDIENTE LABORATORIOS DE INICIO -  PENDIENTE VALORACION POR GINECOLOGIA ,NUTRICION, PSICOLOGIA Y ODONTOLOGIA - SE ENVIA MICRONUTRIENTES.8/11/2022</t>
  </si>
  <si>
    <t xml:space="preserve"> ECOGRAFIA OBSTETRICA TRANSABDOMINAL  -  ECOGRAFIA OBSTETRICA CON DETALLE ANATOMICO -  VACUNACION COMBINADA CONTRA TETANOS Y DIFTERIA [Td]PENDIENTE UROCULTIVO - PENDIENTE TOXOIGG E IGM ,RUBEOLA IGG E IGM ,CITOMEGALOVIRUS IGG E IGM  -  PENDIENTE VALORACION POR GINECOLOGIA ,NUTRICION, PSICOLOGIA Y ODONTOLOGIA - SE ENVIA MICRONUTRIENTES.8/11/2022                                                                                                                                                                                                                                                   NOTA : HGB 14,5 G/DL SE IDNCA SUSPENER SULTADO FERROSO POR HEMOGLOBINA MAYOR DE 14 G/DL - PENDIENTE TOXO IGM DE CONTROL - SE ENVIA CALCIO.10/12/2022                 PENDIENTE LABORATORIOS DE II TRIMESTRE - PENDIENTE VALORACION POR NUTRICION - SE ENVIA MICRONUTRIENTES.17/01/2023                                                                                             PENDIENTE ECOGRAFIA OBSTETRICA TRANSABDOMINAL - PENDIENTE LABORATORIOS DE III TRIMESTRE - PENDIENTE VALORACION DE CONTROL POR GINECOLOGIA - PENDIENTE VALORACION POR NUTRICION - SE ENVIA MICRONUTRIENTES.3/03/2023                                                                                                                                                                                                       PENDIENTE  MONITORIA FETAL ANTEPARTO.16/03/2023</t>
  </si>
  <si>
    <t xml:space="preserve"> ECOGRAFIA OBSTETRICA TRANSABDOMINAL  -  ECOGRAFIA OBSTETRICA CON DETALLE ANATOMICO -  VACUNACION COMBINADA CONTRA TETANOS Y DIFTERIA [Td]PENDIENTE LABORATORIOS DE INICIO -  PENDIENTE VALORACION POR GINECOLOGIA ,NUTRICION, PSICOLOGIA Y ODONTOLOGIA - SE ENVIA MICRONUTRIENTES.8/11/2022                                         PENDIENTE TOXO IGM DE CONTROL - SE ENVIA MICRONUTRIENTES.6/12/2022                                                                                                                                                                                                         NOTA: GESTANTE CON ERROR DE AMENORREA  - PENDIENTE VALORACION POR GINECOLOGIA - PENDIENTE LABORATORIOS DE II TRIMESTRE - SE ENVIA MICRONUTRIENTES.20/01/2023                                                                                                                                                                                                                                                                                                       NOTA: GESTANTE ACUDE A LA CONSULTA PARA REPORTE DE LABORATORIOS SOLICITADOS CON FROTIS VAGINAL PATOLOGICO EL MEDICO ENVIA TRATAMIENTO CON METRONIDAZOL OVULO VAGINAL 11/02/2023                                                                                                                                                                                                                                                               PENDIENTE  ECOGRAFIA OBSTETRICA CON DETALLE ANATOMICO SE LE ASIGNO CITA - SE ENVIA MICRONUTRIENTES.18/02/2023                                                                                           PENIDENTE  ECOGRAFIA OBSTETRICA TRANSABDOMINAL - PENIDENTE LABORATORIOS DE III TRIMETRE - SE ENVIA MICRONUTRIENTES.25/03/2023</t>
  </si>
  <si>
    <t>SALE DEL PROGRAMA POR: NACIMIENTO RN PESO 2940GR,TALLA 49 CM - REPORTADO POR PCS.                                                                                                                                                       ECOGRAFIA OBSTETRICA TRANSABDOMINAL  - ECOGRAFIA OBSTETRICA CON DETALLE ANATOMICO -  PENDIENTE LABORATORIOS DE INICIO   -  PENDIENTE VALORACION POR GINECOLOGIA ,NUTRICION, PSICOLOGIA Y ODONTOLOGIA - SE ENVIA MICRONUTRIENTES.9/11/2022                                                                                                                                                        NOTA: GESTANTE CON VAGINITIS AGUDA EL MEDICO ENVIA TRATAMIENTO CON METRONIDAZOL OVULO VAGINAL - PENDIENTE ECOGRAFIA OBSTETRICA CON EVALUACION DE CIRCULACION PLACENTARIA Y FETAL - PENDIENTE VALORACION POR GINECOLOGIA - PENDIENTE LABORATORIOS DE III TRIMESTRE - PENDIENTE PERFIL BIOFISICO - SE ENVIA MICRONUTRIENTES.9/12/2022                                                                                                                                                                                                                                                                                                                                                                                               PENDIENTE VALORACION POR GINECOLOGIA - PENDIENTE LABORATORIOS DE III TRIMESTRE - PENDIENTE  MONITORIA FETAL ANTEPARTO - SE ENVIA MICRONUTRIENTES.10/01/2023</t>
  </si>
  <si>
    <t>MARISOL PLAZA PATIÑO</t>
  </si>
  <si>
    <t>AGUICELA</t>
  </si>
  <si>
    <t xml:space="preserve"> ECOGRAFIA OBSTETRICA TRANSABDOMINAL  -  PENDIENTE LABORATORIOS DE INICIO   -  PENDIENTE VALORACION POR GINECOLOGIA ,NUTRICION, PSICOLOGIA Y ODONTOLOGIA - SE ENVIA MICRONUTRIENTES.9/11/2022                                                                                                                                                                                                                                      NOTA: GESTANTE CON FROTIS VAGINAL PATOLOGICO EL MEDICO ENVIA TRATAMIENTO CON METRONIDAZOL OVULO VAGINAL  - PENDIENTE ECOGRAFIA OBSTETRICA CON DETALLE ANATOMICO - PENDIENTE CITOMEGALOVIRUS IGM - PENDIENTE RUBEOLA IGM - SE ENVIA MICRONUTRIENTES.14/12/2022                                                                              PENDIENTE  ECOGRAFIA OBSTETRICA TRANSABDOMINAL - PENDIENTE LABORATORIOS DE II TRIMESTRE - PENDIENTE GINECOLOGIA Y NUTRICION - SE ENVIA MICRONUTRIENTES.25/01/2023                                                                                                                                                                                                                                                                                                  NOTA: GESTENATE CON FROTIS VAGINAL PATOLOGICO EL MEDICO ENVIA TRATAMIENTO CON METRONIDAZOL OVULO VAGINAL Y CLOTRIMAZOL CREMA VAGINAL - PENDIENTE VALORACION POR GINECOLOGIA Y NUTRICION - PENDIENTE UROCULTIVO - PENDIENTE TOXO IGM ,RUBEOLA IGM,CITOMEGALOVIRUS IGM - SE ENVIA MICRONUTRIENTES.25/02/2023</t>
  </si>
  <si>
    <t xml:space="preserve">SALE DEL PROGRAMA POR : NACIMIENTO RN PESO 3500 GR,TALLA 50 CM - REPORTADO POR PCS.                                                                                                                                                          PACIENTE NUEVAMENTE INGRESA AL PROGRAMA PAREJA GENERADORA DE VIDA ,SE INGRESAN DATOS EN LA MISMA :  PENDIENTE  ECOGRAFIA OBSTETRICA TRANSABDOMINAL -  VACUNACION COMBINADA CONTRA DIFTERIA.TETANOS Y TOS FERINA [DPT] -  ECOGRAFIA OBSTETRICA CON DETALLE ANATOMICO - PENDIENTE LABORATORIOS DE INICIO -  PENDIENTE VALORACION POR GINECOLOGIA,NUTRICION,PSICOLOGIA Y ODONTOLOGIA -  SE ENVIA MICRONUTRIENTES.10/11/2022                                                                                   PENDIENTE VALORACION POR GINECOLOGIA -  PENDIENTE LABORATORIOS DE II TRIMESTRE - SE ENVIA MICRONUTRIENTES.9/12/2022                                                                                          PENDIENTE  ECOGRAFIA OBSTETRICA CON EVALUACION DE CIRCULACION PLACENTARIA Y FETAL  -PENDIENTE ECOGRAFIA DE  PERFIL BIOFISICO - PENDIENTE MONITORIA FETAL ANTEPARTO - PENDIENTE  PENDIENTE LABORATORIOS DE III TRIMESTRE -  SE ENVIA MICRONUTRIENTES.14/01/2023                                                                                                                   PENDIENTE VALORACION POR ESPECIALIDADES - SE ENVIA MICRONUTRIENTES.18/02/2023                                                                                                        </t>
  </si>
  <si>
    <t xml:space="preserve"> ECOGRAFIA OBSTETRICA TRANSVAGINAL - ECOGRAFIA OBSTETRICA CON TRANSLUCENCIA NUCAL    -  PENDIENTE LABORATORIOS DE INICIO   -  PENDIENTE VALORACION POR GINECOLOGIA ,NUTRICION, PSICOLOGIA Y ODONTOLOGIA - SE ENVIA MICRONUTRIENTES.11/11/2022                                                                                                                                                        NOTA: GESTANTE CON FROTIS VAGINAL PATOLOGICO EL MEDICO ENVIA TRATAMIENTO CON METRONIDAZOL OVULO VAGINAL - PENDIENTE  ECOGRAFIA OBSTETRICA CON TRANSLUCENCIA NUCAL - PENDIENTE VALORACION POR GINECOLOGIA - PENDIENTE RUBEOLA IGM,TOXO IGM ,CITOMEGALOVIRUSIGM -SE ENVIA MICRONUTRIENTES.10/12/2022                                                                                                                                                                                                                                                                                             PENDIENTE VACUNA CONTRA HAEMOPHILUS INFLUENZAE INYECTABLE - PENDIENTE TOXO IGM - SE ENVIA MICRONUTRIENTES.10/01/2023                                                                                       - GESTANTE VALORADA PRIMERA VEZ POR GINECOLOGIA INDICA LO SIGUIENTE: PRIMIGESTANTE,CON EMBARAZO GEMELAR MONOCORIAL BIAMNIOTICO DE 15.3 SEMANAS
TIENE ALTO RIESGO DE PREECLAMPSIA, POR LO CUAL SE INICIA ASPIRINA - SE SOLICITA UROCULTIVO -ES TOXOSUSCEPTIBLE, EL MEDICO GENERAL DEBE SOLICITAR TOXO IGM CADA MES. SE DAN RECOMENDACIONES PARA PREVENIR LA ENFERMEDAD -SE SOLICITA ECO NIVEL III + DOPPLER DE UTERINAS Y CERVICOMETRIA PARA REALIZAR EN 6 SEMANAS
CONTROL EN 6 SEMANAS CON RESULTADOS.10/01/2023                                                                                                                                                                                                                                                           PENDIENTE  ECOGRAFIA OBSTETRICA CON DETALLE ANATOMICO SE LE ASIGNO CITA  - PENDIENTE TOXO IGM - SE ENVIA ASA - SE ENVIA MIXRONUTRIENTES.10/02/2023                              PENDIENTE  ECOGRAFIA DOPPLER OBSTETRICA CON EVALUACION DE CIRCULACION PLACENTARIA 2.25/02/2023                                                                                                                                  NOTA: GESTANTE VALORADA EN CONTROL POR GINECOLOGIA INDICA LO SIGUIENTE - CON EMBARAZO DE 23.3 SEMANAS -GEMELAR MONOCORIAL BIAMNIOTICO,DISCORDANTES -EL FETO 2 CON RCIU - REQUIERE VALORACION URGENTE Y CONTROL ECOGRAFICO POR MEDICINA MATERNOFETAL -SE REMITE A URGENCIAS PARA REMISION A NIVEL III - LA COMPAÑERA DEL SIAU HACE ACOMPAÑAMIENTO HASTA EL SERVICIO DE URGENCIAS NIVEL 1 Y DE AHY REMITEN PARA NIVEL III.7/03/2023                                                                                                                                         PENDIENTE TOXO IGM - PENDIENTE LABORATORIOS DE II TRIMESTRE - PENDIENTE - SE ENVIA ASA - SE ENVIA  ICRONUTRIENTES.10/03/2023                                                                                      NOTA: GESTANTE ACUDE A LA CONSULTA PARA REPORTE DE LABORATORIOS EL MEDICO INDICALO SIGUIENTE  : HOY TRAE CONTRAREFERENCIA DEL HOSPITAL SUSANA LOPEZ NIVEL II. REMITIDA DESDE LA TOMA DE ECOGRAFIA EN NIVEL I PORQUE "EL BEBE NO ESTABA CRECIENDO. "
-14-03-23. EMBARAZO DE 24+3 SEMANAS. EMBARAZO DOBLE. FETO #2 OBITADO. RCIU SELECTIVO. ALTO RIESGO DE PERDIDA DEL SEGUNDO, SECUELAS NEUROLOGICAS. INDICAN MANEJO EXPECTANTE. SIN POSIBILIDAD DE MANEJO TERAPEUTICO ADICIONAL. CONTROL EN UNA SEMANA CON ECOGRAFIA. POR MEDICINA MATERNO FETAL. DAN SALIDA. DAN RECOMENDACIONESY SE LE INFORMA AL PCS.16/03/2023</t>
  </si>
  <si>
    <t xml:space="preserve"> ECOGRAFIA OBSTETRICA TRANSABDOMINAL   -  PENDIENTE LABORATORIOS DE INICIO   -  PENDIENTE VALORACION POR GINECOLOGIA ,NUTRICION, PSICOLOGIA Y ODONTOLOGIA - SE ENVIA MICRONUTRIENTES.11/11/2022                                                                                                                                                                                                                                             NOTA: GESTANTE AUN NO SE HA TOMADO LOS LABORATORIOS DE INICIO SE LE DA LA ORIENTACIN REFIERE QUE SE LOS VA A TOMAR ELL JUEVES  EL MEDICO SE LOS ORDENA NUEVAMENTE  - PENDIENTE  ECOGRAFIA OBSTETRICA TRANSABDOMINAL SE LE ASIGNO CITA - PENDIENTE VALORACION POR ESPECIALIDADES SE LE ASIGNA CITA - PENDIENTE MONITORIA FETAL ANTEPARTO - PENDIENTE ECOGRAFIA DE  PERFIL BIOFISICO - SE ENVIA MICRONUTRIENTES.17/01/2023</t>
  </si>
  <si>
    <t>ZETTY</t>
  </si>
  <si>
    <t xml:space="preserve"> ECOGRAFIA OBSTETRICA TRANSABDOMINAL-  PENDIENTE LABORATORIOS DE INICIO   -  PENDIENTE VALORACION POR GINECOLOGIA ,NUTRICION, PSICOLOGIA Y ODONTOLOGIA - SE ENVIA MICRONUTRIENTES.12/11/2022                                                                                                                                                                                                                                                                                             NOTA: GESTANTE CON INFECCCION DE LAS VIAS URINARIAS Y FROTIS VAGINAL PATOLOGICO EL MEDICO ENVIA TRATAMIENTO CON NITROFURANTOINA 100 MG TABLETA Y METRONIDAZOL 500 MG OVULO O TABLETA VAGINAL - PENDIENTE ECOGRAFIA OBSTETRICA CON DETALLE ANATOMICO - PENDIENTE  UROCULTIVO - PENDIENTE VALORACION POR GINECOLOGIA -  VACUNACION COMBINADA CONTRA DIFTERIA.TETANOS Y TOS FERINA [DPT] - SE ENVIA MICRONUTRIENTES.17/12/2022                                                                              PENDIENETE  VACUNACION COMBINADA CONTRA DIFTERIA.TETANOS Y TOS FERINA [DPT] - PENDEINTE VALORACION DE CONTROL POR GINECOLOGIA - PENDIENTE LABORATORIOS DE II TRIMESTRE -SE ENVIA MICRONUTRIENTES.14/01/2023                                                                                                                                                                                                     PENDIENTE  ECOGRAFIA OBSTETRICA CON EVALUACION DE CIRCULACION PLACENTARIA Y FETAL - PENDIENTE ECOGRAFIA DE PERFIL BIOFISICO - PENDIENTE  MONITORIA FETAL ANTEPARTO - PENDIENTE UROCULTIVO AUN NO SE LO HA REALIZADO - PENDIENTE LABORATOROS DE III TRIMESTRE - PENDIENTE TOXO IGM - SE ENVIA MICRONUTRIENTES.15/02/2023                                                                                                                                                                                                                                                                                              PENDIENTE TOXO IGM - PENDIENTE LABORATORIOS DE III TRIMESTRE - SE ENVIA  MICRONUTRIENTES.25/03/2023</t>
  </si>
  <si>
    <t>ECOGRAFIA OBSTETRICA TRANSVAGINAL -  PENDIENTE LABORATORIOS DE INICIO   -  PENDIENTE VALORACION POR GINECOLOGIA ,NUTRICION, PSICOLOGIA Y ODONTOLOGIA - SE ENVIA MICRONUTRIENTES.15/11/2022                                                                                                                                                                                                                                                                               PENDIENTE ECOGRAFIA OBSTETRICA CON TRANSLUCENCIA NUCAL - PENDIENTE RUBEOLA IGM,TOXO IGM,CITOMEGALOVIRUS IGM - PENDIENTE VALORACION POR GINECOLOGIA Y NUTRICION - SE ENVIA MICRONUTRIENTES.21/12/2022                                                                                                                                                                                                                                                  PENDIENTE ECOGRAFIA OBSTETRICA CON DETALLE ANATOMICO - PENDIENTE VALORACION POR GINECOLOGIA - PENDINTE LABORATORIOS DE II TRIMESTRE - SE ENVIA MICRONUTRIENTES.25/02/2023                                                                                                                                                                                                                                                                                                   NOTA: GESTANTE VALORADA PRIMERA VEZ POR GINECOLOGIA INDICA LO SIGUIENTE :CON EMBARAZO DE 22.4 SEMANAS - PENDIENTE VALORACION POR NUTRICION, ODONTOLOGIA, PSICOLOGIA - PENDIENTES EXAMENES DE TORCH. UROCULTIVO - EXAMEN FISICO NORMAL - SE CITA EN 6 SEMANAS CON RESULTADOS DE EXAMENES QUE FALTAN.7/03/2023</t>
  </si>
  <si>
    <t xml:space="preserve"> ECOGRAFIA OBSTETRICA TRANSVAGINAL - ECOGRAFIA OBSTETRICA CON TRANSLUCENCIA NUCAL -  PENDIENTE LABORATORIOS DE INICIO   -  PENDIENTE VALORACION POR GINECOLOGIA ,NUTRICION, PSICOLOGIA - SE ENVIA MICRONUTRIENTES.15/11/2022                                                                                                                                                                                              NOTA: GESTANTE CON FROTIS VAGINAL PATOLOGICO EL MEDICO ENVIA TRATAMIENTO CON METRONIDAZOL OVULO VAGINAL  - PENDIENTE  ECOGRAFIA OBSTETRICA TRANSABDOMINAL - PENDIETE TOXO IGM - SE ENVIA MICRONUTRIENTES.20/01/2023                                                                                                                                                                                 PENDIENTE  ECOGRAFIA OBSTETRICA CON DETALLE ANATOMICO SE LE ASIGNA CITA - PENDIENTE VALORACION POR GINECOLOGIA - PENDIENTE LABORATORIOS DE II TRIMETRE - SE ENVIA MICRONUTRIENTES.21/02/2023                                                                                                                                                                                                                                                                       PENDIENTE ECOGRAFIA OBSTETRICA CON EVALUACION DE CIRCULACION PLACENTARIA Y FETAL - PENDIENTE VALORACION POR GINECOLOGIA - PENDIENTE COGRAFIA DE  PERFIL BIOFISICO - PENDIENTE TOXO IGM - SE ENVIA MICRONUTRIENTES.21/03/2023</t>
  </si>
  <si>
    <t>YEISI</t>
  </si>
  <si>
    <t xml:space="preserve"> ECOGRAFIA OBSTETRICA TRANSABDOMINAL -  CITOLOGIA CERVICOUTERINA (TOMA) -  PENDIENTE LABORATORIOS DE INICIO   -  PENDIENTE VALORACION POR GINECOLOGIA ,NUTRICION, PSICOLOGIA Y ODONTOLOGIA - SE ENVIA MICRONUTRIENTES.15/11/2022                                                                                                                                                                       NOTA:GESTANTE ACUDE A LA CONSULTA PARA REPORTE DE LABORATORIAS DE INICIO CON PRUEBA DE HEPATISTIS B REACTIVO EL MEDICO INDICA LO SIGUIENTE,SE ORDENAN PRUEBAS CONRIMATORIAS Y PRUEGAS HEPATICAS, SE REMITE A INFECTOOGIA, SE ORDENA TTO INTRAVAGINAL POR VGINOSIS BACTERIANA CON METRONIDAZOL OVULO VAGINAL - PENDIENTE VALORACION POR INFECTOLOGIA Y LABORATORIOS PARA CONFIRMAR.23/11/2022                                                                                                                                                NOTA: GESTANTE ACUDE A LA CONSULTA PARA REPORTE DE LABORATORIOS SOLICITADOS EL MEDICO INDICA LO SIGUENTE, PACIENTE CON CUADRO DESCRITO, SE CONSIDERA QUE PRUEBNAS DE FUNCION HEPTICA NORMALES - PENDETE DE RESUTADOS DE CONFIMACION DE HEPATITS B - SE INIDICA QUE PAREJA DEBE CONTAR TAMBINE PARA ORDENA HEPTAITS B.26/11/2022                                                                                                                                                                                                                                                                                                                     NOTA: EL MEDICO INDICA LO SIGUIENTE ,A DESCARTAR INFECCION POR HEPATITIS B TIENE PENDIENTE PRUEBAS CONFIRMATORIAS ASI COMO VALORACION POR INFECTOLOGIA - GESTANTE CON UROCULTIVO POSITIVO EL MEDICO ENVIA TRATAMIENTO - PENDIENTE VALORACION POR GINECOLOGIA - SE ENVIA MICRONUTRIENTES.16/12/2022                                   NOTA: GESTANTE REFIERE YA TIENE ORDEN DE APOYO PARA ESPECIALIDAD EN INFECTOLOGIA  EN LA CIUDAD DE CALI Y LA CITA LA TIENE PARA EL 24 DE ENERO2023                                    PENDIENTE  ECOGRAFIA OBSTETRICA CON DETALLE ANATOMICO  - PENDIENTE LABORATORIOS CONFIRMATORIOS PARA HEPATITIS B - SE ENVIA MICRONUTRIENTES.21/01/2023                   NOTA: GESTANTE REFIERE SANGRADO VAGINAL EL MEDICO REMITE A URGENCIAS POR AMENAZA DE ABORTO - SE ENVIA  MICRONUTRIENTES.14/02/2023                                                             NOTA: INDICA EL MEDICO COTRAREFERENCIA DEL HOSPITAL UNIVERSITARIO DEL VALLE. 24-01-23 REMITIDA POR SOSPECHA DE HEPATITIS B EN LA GESTACION. VALORADA POR INFECTOLOGIA. REALIZA REVISION DE ESTOS LABORATORIOS. -13-12-22 HEPATITIS B CARGA VIRAL NO DETECTADO. ANTICUERPOS IGM CENTRAL 0.12 NEGATIVO. HEPATITIS ANTICUERPOS ANTI CORE TOTAL 0.06 NEGATIVO. INDICA RESULTADOS NORMALES. SIN EMBARGO ENVIA NUEVO ANTIGENO DE SUPERFICIE - PENDIENTE TOXO IGM CONTROL - PENDIENTE LABORATORIOS DE II TRIMESTRE - SE ENVIA MICRONUTRIENTES.18/03/2023
</t>
  </si>
  <si>
    <t>STELLA</t>
  </si>
  <si>
    <t>SALE DEL PROGRAMA POR : NACIMIENTO RN PESO 3400 GR,TALLA 51 CM - REPORTADO POR PCS.                                                                                                                                                      ECOGRAFIA OBSTETRICA TRANSABDOMINAL  -  PENDIENTE LABORATORIOS DE INICIO   -  PENDIENTE VALORACION POR GINECOLOGIA ,NUTRICION, PSICOLOGIA - SE ENVIA MICRONUTRIENTES.16/11/2022</t>
  </si>
  <si>
    <t>ECOGRAFIA OBSTETRICA TRANSABDOMINAL  -ECOGRAFIA OBSTETRICA CON TRANSLUCENCIA NUCAL - VACUNACION COMBINADA CONTRA TETANOS Y DIFTERIA [Td] -   PENDIENTE LABORATORIOS DE INICIO   -  PENDIENTE VALORACION POR GINECOLOGIA ,NUTRICION, PSICOLOGIA - SE ENVIA MICRONUTRIENTES.16/11/2022                                    PENDIENTE  ECOGRAFIA OBSTETRICA CON DETALLE ANATOMICO - PENDIENTE LABORATORIOS DE II TRIMESTRE - PENDIENTE  VACUNACION COMBINADA CONTRA DIFTERIA.TETANOS Y TOS FERINA [DPT] - SE ENVIA MICRONUTRIENTES.14/01/2023                                                                                                                                                                                                 PENDIENTE  ECOGRAFIA OBSTETRICA CON DETALLE ANATOMICO - SE ENVIA MICRONUTRIENTES.15/02/2023                                                                                                                                        NOTA: GESTANTE CON IVU EL MEDICO ENVIA TRATMIENTO CON CEFALEXINA CAPSULA - PENIDENTE  ECOGRAFIA OBSTETRICA TRANSABDOMINAL - PENDIENTE TOXO IGG - SE ENVIA MICRONUTRIENTES.22/03/2023</t>
  </si>
  <si>
    <t>ECOGRAFIA OBSTETRICA TRANSABDOMINAL  - ECOGRAFIA OBSTETRICA CON TRANSLUCENCIA NUCAL - PENDIENTE LABORATORIOS DE INICIO   -  PENDIENTE VALORACION POR GINECOLOGIA ,NUTRICION, PSICOLOGIA Y ODONTOLOGIA  - SE ENVIA MICRONUTRIENTES.16/11/2022                                                                                                                                                                PENDIENTE  ECOGRAFIA OBSTETRICA TRANSVAGINAL - PENDIENTE VALLORACION POR GINECOLOGIA - PENDIENTE LABORATORIOSDE II TRIMESTRE - SE ENVIA MICRONUTRIENTES.1/02/2023</t>
  </si>
  <si>
    <t>ECOGRAFIA OBSTETRICA TRANSABDOMINAL  - ECOGRAFIA OBSTETRICA CON DETALLE ANATOMICO - VACUNACION COMBINADA CONTRA TETANOS Y DIFTERIA [Td] -   PENDIENTE LABORATORIOS DE INICIO   -  PENDIENTE VALORACION POR GINECOLOGIA ,NUTRICION, PSICOLOGIA Y ODONTOLOGIA  - SE ENVIA MICRONUTRIENTES.16/11/2022              NOTA: GESTANTE CON VAGINITIS AGUDA EL MEDICO ENVIA TRATAMIENTO CON METRONIDAZOL OVULO VAGINAL -  PENDIENTE  ECOGRAFIA OBSTETRICA TRANSABDOMINAL SE LE ASIGNA LA CITA -  PENDIENTE  MONITORIA FETAL ANTEPARTO -  PENDIENTE LABORATORIOS DE III TRIMESTRE - SE ENVIA MICRONUTRIENTES.25/01/2023                                                   PENDIENTE  MONITORIA FETAL ANTEPARTO - PENDIENTE VALORACION POR GINECOLOGIA Y NUTRICION - PENDIENTE TOXO IGM - PENDIENTE ULTIMOS LABORATORIOS - SE ENVIA MICRONUTRIENTES.1/03/2023</t>
  </si>
  <si>
    <t>MYRIAM</t>
  </si>
  <si>
    <t>SALE DEL PROGRAMA POR: NACIMIENTO RN PESO 3294 GR,TALLA 51 CM - REPORTADO POR PCS.                                                                                                                                                     ECOGRAFIA OBSTETRICA TRANSABDOMINAL   - PENDIENTE LABORATORIOS DE INICIO   -  PENDIENTE VALORACION POR GINECOLOGIA ,NUTRICION, PSICOLOGIA  - SE ENVIA MICRONUTRIENTES.18/11/2022                                        NOTA: GESTANTE CON PRUEBA DE HEPATITIS B REACTIVO EL MEDICO INDIVA LO SIGUIENTE, PCEINTE DE 33.2SEMASN DE GESTACION G5P4V4 CON REPORTE DE AGSHB REACTIVO, Y VAGINOSIS BATERIANA, RESTO DE PRACLINCSO DENTRO DE AL NROAMIDLIDAD, SE ORDENA VX PR INFECTOLGIA, SE ORDNENA ARPCLINCOS FONRIMATORIOSY SE RECOMEINDA UESO PERSOANLDE PLATOS VAOSIS CUCHARAS, ETC, SE CITA A CONTROL CONREPORTES  - ENVIA TRATAMIENTO PARA VAGINOSIS CON METRONIDAZOL OVULO VAGINAL - PENDIENTE LABORATORIOS CONFIRMATORIOS SOLICITADOS.23/11/2022                                                                                          NOTA: CONTROL SEGUIMENTP POR ESPECIALIDAD GINECOLOGICA E INFECTOLOGIA  - PENDIENTE TOXO IGM - SE ENVIA MICRONUTRIENTES.20/12/2022                                                  NOTA: DINAMIZADORA INFORMA QUE LA GESTANTE YA TIENE ORDEN DE APOYO PARA ESPECIALIDA POR INFECTOLOGIA EN LA CIUDAD DE CALI CON SITA PREVIA PARA EL MES DE ENERO 2023                                                                                                                                                                                                                                                                                                                              PENDIENTE ECOGRAFIA OBSTETRICA CON EVALUACION DE CIRCULACION PLACENTARIA Y FETAL - PENDIENTE ECOGRAFIA DE  PERFIL BIOFISICO - PENDIENTE MONITORIA FETAL ANTEPARTO - PENDIENTE VACUNACION COMBINADA CONTRA DIFTERIA.TETANOS Y TOS FERINA [DPT] - PENDIENTE LABORATORIOS DE III TRIMESTRE - PENDIENTE VALORACION POR GINECOLOGIA - SE ENVIA MICRONUTRIENTES.20/01/2023</t>
  </si>
  <si>
    <t>ROMELIA</t>
  </si>
  <si>
    <t>SALE DEL PROGRAMA POR: NACIMIENTO RN PESO 3500 GR,TALLA 47 CM - REPORTADO POR PCS.                                                                                                                                                           PACIENTE NUEVAMENTE INGRESA AL PROGRAMA PAREJA GENERADORA DE VIDA : ECOGRAFIA OBSTETRICA TRANSABDOMINAL - PENDIENTE LABORATORIOS DE INICIO -   PENDIENTE GINECOLOGIA ,NUTRICION,PSICOLOGIA Y ODONTOLOGIA - SE ENVIA MICRONUTRIENTES.19/11/2022                                                                                                                                                                                             SALE DEL PROGRAMA, TALLA 50 CM , RPEORTADO POR EL DINAMIZADOR HERMES GUETIO, P.C.S                                                                                                                     SE SOLICITA CITA DE GINECOLOGIA, NUTRICION, PSICOLOGIA,  ECOGRAFIA OBSTETRICA TRANSABDOMINAL, MONITORIA FETAL ANTEPARTO, . 03/03/2021</t>
  </si>
  <si>
    <t>SALE DEL PROGRAMA POR: NACIMIENTO RN PESO 2700 GR,TALLA 49 CM - REPORTADO POR PCS.                                                                                                                                                       ECOGRAFIA OBSTETRICA TRANSABDOMINAL   - PENDIENTE LABORATORIOS DE INICIO   -  PENDIENTE VALORACION POR GINECOLOGIA ,NUTRICION, PSICOLOGIA Y ODONTOLOGIA  - SE ENVIA MICRONUTRIENTES.19/11/2022                                                                                                                                                                                                                                                NOTA: GESTANTE CON FROTIS VAGINAL FLORA NORMAL PERO NIVEL IN DIERN TTO CON METRONIDAZOL - PENDIENTE TOXO IGG E IGM - PENDIENTE LABORATORIOS DE II TRIMESTRE - SE ENVIA MICRONUTRIENTES.17/12/2022                                                                                                                                                                                                                                                      NOTA: GESTANTE CON INFECCION URINARIA EL MEDICO ENVIA TRATMIENTO CON CEFALEXINA CAPSULA - PENDIENTE  ECOGRAFIA OBSTETRICA CON EVALUACION DE CIRCULACION PLACENTARIA Y FETAL - PENDIENTE ECOGRAFIA DE PERFIL BIOFISICO - PENDIENTE VALORACION POR GINECOLOGIA Y NUTRICION  - PENDIENTE TOXO IGM - PENDIENTE UROCULTIVO AUN NO SE LO HA REALIZADO - PENDIENTE LABORATORIOS DE III TRIMESTRE - PENDIENTE  MONITORIA FETAL ANTEPARTO - SE ENVIA MICRONUTRIENTES.19/01/2023                                                               PENDIENTE TOXO IGM POR CONFIRMAR.</t>
  </si>
  <si>
    <t>SALE DEL PROGRAMA POR: NACIMIENTO RN PESO 2600GR,TALLA 48 CM - REPORTADO POR PCS.                                                                                                                                                              ECOGRAFIA OBSTETRICA TRANSABDOMINAL   - PENDIENTE LABORATORIOS DE INICIO   -  PENDIENTE VALORACION POR GINECOLOGIA ,NUTRICION, PSICOLOGIA  - SE ENVIA MICRONUTRIENTES.19/11/2022</t>
  </si>
  <si>
    <t>ECOGRAFIA OBSTETRICA TRANSABDOMINAL   - PENDIENTE LABORATORIOS DE INICIO   -  PENDIENTE VALORACION POR GINECOLOGIA ,NUTRICION, PSICOLOGIA Y ODONTOLOGIA  - SE ENVIA MICRONUTRIENTES.19/11/2022                                                                                                                                                                                                                                               NOTA: MALFORAMCIONES FETALES POR ECO , SE SOLICITA DE MANERA MUY PRIORTARIA TOMA DE ECOGRAFIA DE DETALLE ANATOMICO, ASI COMO VALORACION POR MEDICINA METERNOFETAL - PENDIENTE VALORACION POR GINECOLOGIA - PENDIENTE LABORATORIOS DE II TRIMESTRE - SE ENVIA MICRONUTRIENTES.28/12/2022                                       NOTA: GESTANTE ACUDE A LA CONSULTA PARA REPORTE DE ECOGRAFIA  DE DETALEL ANATOMICO DEL 13.01.2022 EG 28 SEMASN CON HALALZGOS COMPATBLES CONDSPLASI AESQUELTICA ,TIENE ORDEN DE APOYO PARA VALORACION  PRIORITARIA POR  PERINATOLOGIA SE LE COLABORA AYUDANDOLE A SACAR LA CITA LA PACIENTE REFIER QUE SI LE DAN APOYO ECONOMICO SI VA A LA CITA POR LO TANTO SE LE INFORMA AL DINAMIZADOR ENCARGADO PARA QUE LE COLABORE CON LA GESTION DEL RECURSO.14/01/2023                   NOTA: GESTANTE FUE A CITA POR MEDICINA MATERNO INFANTIL Y LE ORDENAN MAS EXAMENES - PENDIENTE PEDIATRIA PERINATAL Y NEONATOLOGIA - SE ENVIA MICRONUTRIENTES.28/01/2023                                                                                                                                                                                                                                                                                             PENDIENTE LABORATORIOS DE III TRIMESTRE - SE ENVIA MICRONUTRIENTES.28/02/2023                                                                                                                                                                          PENDIENTE  MONITORIA FETAL ANTEPARTO - SE ENVIA MICRONUTRIENTES.18/03/2023</t>
  </si>
  <si>
    <t xml:space="preserve"> ECOGRAFIA OBSTETRICA TRANSVAGINAL  - ECOGRAFIA OBSTETRICA CON TRANSLUCENCIA NUCAL -  PENDIENTE LABORATORIOS DE INICIO   -  PENDIENTE VALORACION POR GINECOLOGIA ,NUTRICION, PSICOLOGIA Y ODONTOLOGIA  - SE ENVIA MICRONUTRIENTES.19/11/2022                                                                                                                                                 PENDIENTE VALORACION POR GINECOLOGIA - SE ENVIA MICRONUTRIENTES.20/01/2023                                                                                                                                                                              PENDIENTE TOXO IGG - SE ENVIA MICRONUTRIENTES.22/02/2023                                                                                                                                                                                                                       PENDIENTE LABORATORIOS DE II TRIMESTRE - SE ENVIA MICRONUTRIENTES.25/03/2023</t>
  </si>
  <si>
    <t xml:space="preserve"> ECOGRAFIA OBSTETRICA TRANSABDOMINAL - ECOGRAFIA OBSTETRICA CON DETALLE ANATOMICO -  VACUNACION COMBINADA CONTRA TETANOS Y DIFTERIA [Td] -  PENDIENTE LABORATORIOS DE INICIO   -  PENDIENTE VALORACION POR GINECOLOGIA ,NUTRICION, PSICOLOGIA Y ODONTOLOGIA  - SE ENVIA MICRONUTRIENTES.19/11/2022            NOTA: GESTANTE NO SE REALIZO PARACLINS DE INCIIO NI ECOGRAFIA - EL MEDICO REMITE A LABORATORIOS DE INICIO NUEVAMENTE - PENDIENTE VALORACION POR GINECOLOGIA - PENDIENTE  ECOGRAFIA OBSTETRICA TRANSABDOMINAL - SE ENVIA MICRONUTRIENTES.17/12/2022                                                                                                                           PENDIENTE  ECOGRAFIA OBSTETRICA TRANSABDOMINAL SE LE ASIGNA CITA - PENDIENTE  ECOGRAFIA OBSTETRICA CON DETALLE ANATOMICO - PENDIENTE VALORACION POR ESPECIALIDADES  - SE ENVIA MICRONUTRIENTES.17/01/2023</t>
  </si>
  <si>
    <t>DEIDA</t>
  </si>
  <si>
    <t xml:space="preserve"> ECOGRAFIA OBSTETRICA TRANSVAGINAL - ECOGRAFIA OBSTETRICA CON TRANSLUCENCIA NUCAL -  PENDIENTE LABORATORIOS DE INICIO   -  PENDIENTE VALORACION POR GINECOLOGIA ,NUTRICION, PSICOLOGIA Y ODONTOLOGIA  - SE ENVIA MICRONUTRIENTES.22/11/2022                                                                                                                                                     PENDIENTE  ECOGRAFIA OBSTETRICA TRANSABDOMINAL - PENDIENTE  VACUNACION COMBINADA CONTRA DIFTERIA.TETANOS Y TOS FERINA [DPT] - PENDIENTE LABORATORIOS DE INICIO Y II TRIMESTRE - PENDIENTE ECOGRAFIA OBSTETRICA CON DETALLE ANATOMICO - SE ENVIA MICRONUTRIENTES.8/02/2023                                                                   PENDIENTE COLORACION GRAM Y LECTURA PARA CUALQUIER MUESTRA- PENDIENTE UROANALISIS - PENDIENTE VALORACION POR ESPECIALIDADES - SE ENVIA MICRONUTRIENTES.15/03/2023</t>
  </si>
  <si>
    <t xml:space="preserve">PACIENTE NUEVAMENTE INGRESA AL PROGRAMA PAREJA GENERADORA DE VIDA SE INGRSAN DATOS EN LA MISMA :     ECOGRAFIA OBSTETRICA TRANSABDOMINAL -    VACUNACION COMBINADA CONTRA TETANOS Y DIFTERIA [Td] - PENDIENTE LABORATORIOS DE INICIO - PENDIENTE VALORACION POR GINECOLOGIA,NUTRICION,PSICOLOGIA Y ODONTOLOGIA - SE ENVIA MICRONUTRIENTES.23/11/2022                                                                                                                                                                                                                                                 NOTA: GESTANTE ACUDE A LA CONSULTA PARA REPORTE DE LABORATORIOS SOLICITADOS EL MEDICO INDICA LO SIGUIENTE : GESTANTE  CON REPPORTE DE PARACLNCOS CO UROANALISI CONTAMAINADO, FORTIS VAGINAL PATOLOGICO Y CON TROMBOCIPOENIA DE 87.000 SE OORDENA HEMOGRAMA PRIIOTARIO Y REVALROAR CONREPORTE.  30/11/2022                                                                                                                                                                                                                                                                                                                                     PENDIENTE ECOGRAFIA OBSTETRICA TRANSABDOMINAL - PENDIENTE MONITORIA FETAL ANTEPARTO - PENDIENTE VALORACION POR GINECOLOGA - PENDIENTE LABORATORIOS DE III TRIMESTRE -  SE ENVIA MICRONUTRIENTES.7/12/2022                                                                                                                                                                                                                                                                                                     </t>
  </si>
  <si>
    <t xml:space="preserve">TUMBO </t>
  </si>
  <si>
    <t xml:space="preserve">SALE DEL PROGRAMA POR: NACIMIENTO RN PESO 3100 GR,TALLA 50 CM , PARTO DOMICILIARIO EN CAJIBIO CAUCA - REPORTADO POR PCS.                                                                      ECOGRAFIA OBSTETRICA TRANSABDOMINAL - ECOGRAFIA DE PERFIL BIOFISICO - VACUNACION COMBINADA CONTRA TETANOS Y DIFTERIA [Td] - PENDIENTE LABORATORIOS DE INICIO - PENDIENTE GINECOLOGIA,NUTRICION,PSICOLOGIA Y ODONTOLOGIA -  SE ENVIA MICRONUTRIENTES.23/11/2022                                                                                                                NOTA: GESTANTE NO SE TOMO LOS LABORATORIOS DE INICIO Y SE HACE TOMAR EL DIA DE HOY   - SE ENVIA MICRONUTRIENTES.28/12/2022                                                                          NOTA:  GESTANTE QUE SALE DEL MUNICIPIO ,ACTUALMENTE RESIDE AHORA EN EL MUNICIPIO DE CAJIBIO  INFORMA LA DINAMIZADORA POR TAL MOTIVO SE REPORTA A LA AIC PARA SU RESPECTIVO SEGUIMIENTO. 7/02/2023                                                       </t>
  </si>
  <si>
    <t>ANGELINA</t>
  </si>
  <si>
    <t>SALE DEL PROGRAMA POR: NACIMIENTO RN PESO 2770GR,TALLA 48 CM - REPORTADO POR PCS.                                                                                                                                                          ECOGRAFIA OBSTETRICA TRANSABDOMINAL - ECOGRAFIA OBSTETRICA CON EVALUACION DE CIRCULACION PLACENTARIA Y FETAL - PENDIENTE LABORATORIOS DE INICIO - PENDIENTE GINECOLOGIA,NUTRICION,PSICOLOGIA Y ODONTOLOGIA -  SE ENVIA MICRONUTRIENTES.25/11/2022                                                                                                                                     NOTA: GESTANTE CON RESULTADO DE HEPATITIS B POSITIVO SE LE REALIZA LLAMADA TELEFONICA A LA PACIENTE PARA QUE PASE DE MANERA INMEDIATA A MEDICO A REPORTAR LOS EXAMENES REFIERE QUE VA ACUDIR.26/11/2022                                                                                                                                                                                                                                   NOTA: GESTANTE ACUDE A LA CONSULTA PARA REPORTAR LOS LABORATORIOS DE INICIO CON : HEPATITIS B REACTIVO EL MEDICO REMITE PARA INFECTOLOGIA Y ECOGRAFIA DE HIGADO. PANCREAS. VIA BILIAR Y VESICULA -  ORDENA LOS SIGUIENTES  LABORATORIOS  TRANSAMINASA GLUTAMICO OXALACETICA O ASPARTATO AMINO TRANSFERASA [TGO-AST] + GESTANTE - TRANSAMINASA GLUTAMICOPIRÚVICA O ALANINO AMINO TRANSFE-RASA [TGP-ALT] *+ GESTANTE - HEPATITIS B. ANTICUERPOS CENTRAL IG M [ANTI-CORE HBC-M] - GESTANTE -  BILIRRUBINAS TOTAL Y DIRECTA GESTANTE - PARCIAL DE ORINA PATOLOGICO EL MEDICO ENVIA TRATAMIENTO CON CEFALEXINA CAPSULA POR 6 DIAS.26/11/2022                                                                                                                                                                                                                                                                                                                        PENDIENTE  MONITORIA FETAL ANTEPARTO - PENDIENTE LABORATORIOS DE III TRIMESTRE - SE ENVIA MICRONUTRIENTES.27/12/2022</t>
  </si>
  <si>
    <t xml:space="preserve">YESICA HURTADO </t>
  </si>
  <si>
    <t xml:space="preserve">SALE DEL PROGRAMA POR: NACIMIENTO RN PESO 2600GR,TALLA 47 CM - REPORTADO POR PCS.                                                                                                                                                                PCIENTE NUEVAMENTE INGRESA AL PROGRAMA PAREJA GENERADORA DE VIDA SE INGRASAN DATOS EN LA MISMA : GESTANTE VISITADA POR MEDICO EN SU VIVIENDA -  ECOGRAFIA OBSTETRICA TRANSABDOMINAL -  ECOGRAFIA OBSTETRICA CON DETALLE ANATOMICO - PENDIENTE LABORATORIOS DE INICIO - PENDIENTE GINECOLOGIA ,NUTRICION,PSICOLOGIA Y ODONTOLOGIA - SE ENVIA MICRONUTRIENTES.26/11/2022                                                                                                                                                                            PENDIENTE LABORATORIOS DE III TRIMESTRE -    PENDIENTE  MONITORIA FETAL ANTEPARTO - SE ENVIA MICRONUTRIENTES.25/01/52023                                                                                                                                                                                                                                         </t>
  </si>
  <si>
    <t xml:space="preserve">PACIENTE NUEVAMENTE INGRESA AL PROGRAMA PAREJA GENERADORA DE VIDA SE INGRESAN DATOS EN LA MISMA :   ECOGRAFIA OBSTETRICA TRANSVAGINAL -  ECOGRAFIA OBSTETRICA CON TRANSLUCENCIA NUCAL - PENDIENTE LABORATORIOS DE INICIO - PENDIENTE GINECOLOGIA,NUTRICION,PSICOLOGIA Y ODONTOLOGIA - SE ENVIA MICRONUTRIENTES.26/11/2022                                                                                                                                                                                                                                                                                        PENDIENTE  ECOGRAFIA OBSTETRICA CON TRANSLUCENCIA NUCAL - PENDIENTE VALORACION POR ESPECIALIDADES - PENDIETE RUBEOLA IGM Y CITOMEGALOVIRUS IGM - SE ENVIA MICRONUTRIENTES.28/12/2022                                                                                                                                                                                                                                                                                         NOTA : GESTANTE ACUDE A LA CONSULTA PARA REPORTE DE LABORATORIOS SOLICITADOS  : CON VAGINITIS AGUDA EL MEDICO ENVIA TRATAMIENTO CON METRONIDAZOL OVULO VAGINAL.14/01/2023                                                                                                                                                                                                                                                                                                                        PENDIENTE  ECOGRAFIA OBSTETRICA TRANSABDOMINAL - PENDIENTE ECOGRAFIA OBSTETRICA CON DETALLE ANATOMICO - PENDIENTE LABORATORIOS DE II TRIMESTRE -   PENDIENTE VALORACION POR ESPECIALIDADES - PENDIENTE  VACUNACION COMBINADA CONTRA TETANOS Y DIFTERIA [Td] - SE ENVIA MICRONUTRIENTES.4/03/2023                                                                                                                                                                                                              </t>
  </si>
  <si>
    <t>JENI</t>
  </si>
  <si>
    <t>ECOGRAFIA OBSTETRICA TRANSABDOMINAL - PENDIENTE LABORATORIOS DE INICIO - PENDIENTE GINECOLOGIA,NUTRICION,PSICOLOGIA Y ODONTOLOGIA -  SE ENVIA MICRONUTRIENTES.26/11/2022                                                                                                                                                                                                                                                                                          PENDIENTE TOXO IGG - PENDIENTE LABORATORIOS DE II TRIMESTRE - SE ENVIA MICRONUTRIENTES.6/01/2023                                                                                                                                                         PENDIENTE GINECOLOGIA Y NUTRICION  - PENDIENTE LABORATORIOS DE II TRIMESTRE - SE ENVIA MICRONUTRIENTES.4/02/2023</t>
  </si>
  <si>
    <t>DOMINGA</t>
  </si>
  <si>
    <t>ECOGRAFIA OBSTETRICA TRANSABDOMINAL - PENDIENTE LABORATORIOS DE INICIO - PENDIENTE GINECOLOGIA,NUTRICION,PSICOLOGIA Y ODONTOLOGIA -  SE ENVIA MICRONUTRIENTES.26/11/2022                                                                                                                                                                                                                                                                                                                              NOTA: GESTANTE CON FROTIS VAGINAL PATOLOGICO EL MEDICO ENVIA TRATAMIENTO CON METRONIDAZOL OVULO VAGINAL - PENDIENTE LABORATORIOS DE II TRIMESTRE - PENDIENTE TOXO IGG - SE ENVIA MICRONUTRIENTES.27/12/2022                                                                                                                                                                                                                          PENDIENTE ECOGRAFIA OBSTETRICA CON DETALLE ANATOMICO - PENDIENTE VALORACION POR GINECOLOGIA - SE ENVIA MICRONUTRIENTES.28/01/2023                                                     PENDIENTE ANTICUERPOS (PRUEBA TREPONEMICA) MANUAL O SEMIAUTOMATIZADA O AUTOMATIZADA - PENDIENTE VIH/SIDA PRUEBA RAPIDA - SE ENVIA  MICRONUTRIENTES.4/03/2023</t>
  </si>
  <si>
    <t>SALE DEL PROGRAMA POR: NACIMIENTO RN PESO 2900 GR,TALLA 48 CM - REPORTADO POR PCS.                                                                                                                                                          ECOGRAFIA OBSTETRICA TRANSABDOMINAL  -  PENDIENTE LABORATORIOS DE INICIO - PENDIENTE GINECOLOGIA,NUTRICION,PSICOLOGIA Y ODONTOLOGIA -  SE ENVIA MICRONUTRIENTES.29/11/2022</t>
  </si>
  <si>
    <t>SALE DEL PROGRAMA POR: NACIMENTO RN PESO 2900 GR,TALLA 50 CM - REPORTADO POR PCS.                                                                                                                                                          ECOGRAFIA OBSTETRICA TRANSABDOMINAL  -  ECOGRAFIA OBSTETRICA CON EVALUACION DE CIRCULACION PLACENTARIA Y FETAL - ECOGRAFIA DE PERFIL BIOFISICO -   VACUNACION COMBINADA CONTRA TETANOS Y DIFTERIA [Td] - PENDIENTE LABORATORIOS DE INICIO - PENDIENTE GINECOLOGIA,NUTRICION,PSICOLOGIA Y ODONTOLOGIA -  SE ENVIA MICRONUTRIENTES.29/11/2022                                                                                                                                                                                                                                                                                            NOTA: GESTANTE ACUDE A LA CONSULTA PARA REPORTE DE LABORATORIOS SOLICITADOS CON FROTIS VAGINAL PATOLOGICO EL MEDICO ENVIA TRATAMIENTO CON METRONIDAZOL OVULO VAGINAL - PENDIENTE  MONITORIA FETAL ANTEPARTO.16/12/2022</t>
  </si>
  <si>
    <t>ECOGRAFIA OBSTETRICA TRANSABDOMINAL  -  PENDIENTE LABORATORIOS DE INICIO - PENDIENTE GINECOLOGIA,NUTRICION,PSICOLOGIA Y ODONTOLOGIA -  SE ENVIA MICRONUTRIENTES.29/11/2022                                                                                                                                                                                                                                                                                                                       NOTA: GESTANTE CON FROTIS VAGINAL PATOLOGICO EL MEDICO ENVIA TRATAMIENTO CON METRONIDAZOL OVULO VAGINAL  - PENDIENTE  ECOGRAFIA OBSTETRICA CON DETALLE ANATOMICO - PENDIENTE VALORACION POR ESPECIALIDADES - PENDIENTE LABORATORIOS DE II TRIMESTRE - PENDIENTE  VACUNACION COMBINADA CONTRA DIFTERIA.TETANOS Y TOS FERINA [DPT] - SE ENVIA MICRONUTRIENTES.12/01/2023                                                                                                                                                                                    PENDIENTE ECOGRAFIA OBSTETRICA CON EVALUACION DE CIRCULACION PLACENTARIA Y FETAL - PENDIENTE UROCULTIVO AUN NO SE LO HA REALIZADO - PEDIENTE ECOGRAFIA DE  PERFIL BIOFISICO - PENDIENTE TOXO IGM - PENDIENTE  GLUCOSA CURVA DE TOLERANCIA - PENDIENTE VALORACION POR ESPECIALIDADES - PENDIENTE CONTROL EN 2 SEMANAS - SE ENVIA MICRONNUTRIENTES.11/02/2023                                                                                                                                                                                                                                                    NOTA: FROTIS VAGINAL: GARNERELLA VAGINALIS,. EN SEGUNDO CONTROL INDICARON METRONIDAZOL INTRAVAGINAL PERO PACIENTE REFIERE QUE NO SE LO APLICÓ ,EL MEDICO ENVIA NUEVAMENTE EL TRATAMIENTO - PENDIENTE  ECOGRAFIA OBSTETRICA TRANSABDOMINAL - PENDIENTE VALORACION POR ESPECIALIDADES - PENDIENTE LABORATORIOS DE III TRIMESTRE- PENDIENTE VACUNACION - SE ENVIA  ICRONUTRIENTES.4/03/2023</t>
  </si>
  <si>
    <t>ECOGRAFIA OBSTETRICA TRANSABDOMINAL  -  PENDIENTE LABORATORIOS DE INICIO - PENDIENTE GINECOLOGIA,NUTRICION,PSICOLOGIA Y ODONTOLOGIA -  SE ENVIA MICRONUTRIENTES.29/11/2022                                                                                                                            PENDIENTE TOXO IGG - SE ENVIA MICRONUTRIENTES.29/12/2022                                           PENDIENTE ECOGRAFIA OBSTETRICA CON DETALLE ANATOMICO - PENDIENTE  VACUNACION COMBINADA CONTRA DIFTERIA.TETANOS Y TOS FERINA [DPT] - PENDIENTE LABORATORIOS DE II TRIMESTRE - PENDIENTE VALORACION POR GINECOLOGIA - SE ENVIA MICRONUTRIENTES.28/01/2023                                                                                                              PENDIENTE LABORATORIOS DE III TRIMESTRE - PENDIENTE VALORACION POR GINECOLOGIA - SE ENVIA MICRONUTRIENTES.4/03/2023</t>
  </si>
  <si>
    <t>ECOGRAFIA OBSTETRICA TRANSABDOMINAL  -  ECOGRAFIA OBSTETRICA CON EVALUACION DE CIRCULACION PLACENTARIA Y FETAL - ECOGRAFIA DE PERFIL BIOFISICO -   VACUNACION COMBINADA CONTRA TETANOS Y DIFTERIA [Td] - PENDIENTE LABORATORIOS DE INICIO - PENDIENTE GINECOLOGIA,NUTRICION,PSICOLOGIA Y ODONTOLOGIA -  SE ENVIA MICRONUTRIENTES.29/11/2022                                                                                                                                                                                                                                                                              PENDIENTE LABORATORIOS DE III TRIMESTRE - SE ENVIA MICRONUTRIENTES.27/12/2022                                                                                                                                                                                  PENDIENTE LABORATORIOS DE III TRIMESTRE - PENDIENTE VALORACION POR LAS DISTINTAS ESPECIALIDEAS, SE LE ASIGNA LAS CITAS - SE ENVIA MICRONUTRIENTES.27/01/2023              PENDIENTE  ECOGRAFIA OBSTETRICA CON EVALUACION DE CIRCULACION PLACENTARIA Y FETAL - PENDIENTE ECOGRAFIA DE  PERFIL BIOFISICO - PENDIENTE  MONITORIA FETAL ANTEPARTO - PENDIENTE VALORACION POR GINECOLOGIA - PENDIENTE ULTIMOS LABORATORIOS - SE ENVIA MICRONUTRIENTES.25/02/2023</t>
  </si>
  <si>
    <t>DEYDA</t>
  </si>
  <si>
    <t>SALE DEL PROGRAMA POR: NACIMIENTO RN PESO 2600 GR,TALLA 47 CM - REPORTADO POR PCS.                                                                                                                                                      ECOGRAFIA OBSTETRICA TRANSABDOMINAL -  ECOGRAFIA OBSTETRICA CON DETALLE ANATOMICO - PENDIENTE LABORATORIOS DE INICIO - PENDIENTE GINECOLOGIA,NUTRICION,PSICOLOGIA Y ODONTOLOGIA -  SE ENVIA MICRONUTRIENTES.30/11/2022                                                                                                                                                        NOTA: GESTANTE CON FROTIS VAGINAL PATOLOGICO EL MEDICO ENVIA TRATAMIENTO CON CLOTRIMAZOL CREMA VAGINAL - PENDIENTE  MONITORIA FETAL ANTEPARTO - PENDIENTE LABORATORIOS DE III TRIMESTRE - SE ENVIA MICRONUTRIENTES.21/12/2022                                                                                                                                                                             PENDIENETE  ECOGRAFIA OBSTETRICA TRANSABDOMINAL - PENDIENTE ECOGRAFIA DE  PERFIL BIOFISICO - PENDIENTE  MONITORIA FETAL ANTEPARTO - PENDIENTE  ECOGRAFIA OBSTETRICA CON EVALUACION DE CIRCULACION PLACENTARIA Y FETAL - PENDIENTE VALORACION POR ESPECIALIDADES - PENDIENTE LABORATORIOS DE III TRIMESTRE - SE ENVIA  MICRONUTRIENTES.25/01/2023                                                                           PENDIENTE POR CONFIRMAR TOXO IGM.</t>
  </si>
  <si>
    <t xml:space="preserve"> ECOGRAFIA OBSTETRICA TRANSVAGINAL -  CITOLOGIA CERVICOUTERINA (TOMA) - PENDIENTE LABORATORIOS DE INICIO - PENDIENTE GINECOLOGIA,NUTRICION,PSICOLOGIA Y ODONTOLOGIA -  SE ENVIA MICRONUTRIENTES.30/11/2022                                                                                                                                                                                                                                     GESTANTE ACUDE A LA CONSULTA PARA REPORTE DE LABORATORIOS DE INICIO LA CUAL SE ENCUENTRAN DENTRO DE LOS RANGOS NORMALES.10/12/2022                                          PENDIENTE ECOGRAFIA OBSTETRICA CON TRANSLUCENCIA NUCAL - PENDIENTE VALORACION POR GINECOLOGIA Y NUTRICION - PENDIENTE TOXO IGM,RUBEOLA IGM Y CITOMEGALOVIRUS IGM  - SE ENVIA ACIDO FOLICO.30/12/2022                                                                                                                                                                                                                                    NOTA: GESTANTE VALORADA  PRIMERA VEZ POR GINECOLOGIA ,INDICA LO SIGUIENTE - SOBREPESO EN EL EMBARAZO -EXAMENES DEL PRIMER TRIMESTRE NORMALES
YA TIENE ORDEN PARA ECO DE TAMIZAJE INTEGRAL - SE SOLICITA CURVA DE GLUCOSA - CONTROL EN UN MES CON RESULTADOS.10/01/2023                                                                                  PENDIENTE TOXO IGM - PENDIENTE VACUNA CONTRA HAEMOPHILUS INFLUENZAE INYECTABLE - SE ENVIA CALCIO.3/02/2023                                                                                                                  PENDIENTE  ECOGRAFIA OBSTETRICA CON DETALLE ANATOMICO SE LE ASIGNA LA CITA  - PENDIENTE TOXO IGM - SE ENVIA MICRONUTRIENTES.3/03/2023</t>
  </si>
  <si>
    <t>BISCUE</t>
  </si>
  <si>
    <t xml:space="preserve"> ECOGRAFIA OBSTETRICA TRANSABDOMINAL - PENDIENTE LABORATORIOS DE INICIO - PENDIENTE GINECOLOGIA,NUTRICION,PSICOLOGIA Y ODONTOLOGIA -  SE ENVIA MICRONUTRIENTES.30/11/2022</t>
  </si>
  <si>
    <t>ECOGRAFIA OBSTETRICA TRANSVAGINAL -CITOLOGIA CERVICOUTERINA (TOMA) - PENDIENTE LABORATORIOS DE INICIO - PENDIENTE GINECOLOGIA,NUTRICION,PSICOLOGIA Y ODONTOLOGIA -  SE ENVIA MICRONUTRIENTES.1/12/2022                                                                                                                                                                                                                                               NOTA: GESTANTE ACUDE A LA CONSULTA PARA REPORTE DE LABORATORIOS DE INICIO CON : VAGINITIS AGUDA E INFECCION DE VIAS URINARIAS EL MEDICO ENVIA TRATAMIENTO CON METRONIDAZOL 500 MG OVULO O TABLETA VAGINAL Y CEFALEXINA 500 MG CAPSULA.9/12/2022                                                                                                                  PENDIENTE UROCULTIVO - PENDIENTE TOXO IGM DE CONTROL - SE ENVIA MICRONUTRIENTES.6/01/2023                                                                                                                                             PENDIENTE  ECOGRAFIA OBSTETRICA CON DETALLE ANATOMICO - PENDIENTE  ECOGRAFIA OBSTETRICA TRANSABDOMINAL - PENDIENTE UROCULTIVO - PENDIENTE TOXO  IGM - PENDIENTE VALORACION POR GINECOLOGIA Y NUTRICION - SE ENVIA MICRONUTRIENTES.4/02/2023                                                                                                                                                                         SE ENVIA MICRONUTRIENTES.4/03/2023</t>
  </si>
  <si>
    <t>PACIENTE NUEVAMENTE INGRESA AL PROGRAMA PAREJA GENERADORA DE VIDA , SE INGRESAN DATOS EN LA MISMA :  ECOGRAFIA OBSTETRICA TRANSABDOMINAL - PENDIENTE LABORATORIOS DE INICIO - PENDIENTE GINECOLOGIA ,NUTRICION,PSICOLOGIA Y ODONTOLOGIA - SE ENVIA MICRONUTRIENTES.2/12/2022                                                         NOTA: INDICA QUE NO TOMA LOS MICRONUTRIENTES PORQUE ESTA LACTANDO AUN SU HIJA DE 15 MESES   - PENDIENTE  GLUCOSA CURVA DE TOLERANCIA - ENDIENTE TOXO IGM -  PENDIENTE UROCULTIVO.11/01/2023                                                                                                                                                          SE ENVIA MICRONUTRIENTES.15/02/2023                                               PENDIENTE LABORATORIOS DE III TRIMETRE - PENDIENTE VALORACION POR GINECOLOGIA - PENDIENTE  ECOGRAFIA OBSTETRICA TRANSABDOMINAL - SE ENVIA MICRONUTRIENTES.15/03/2023</t>
  </si>
  <si>
    <t xml:space="preserve"> ECOGRAFIA OBSTETRICA TRANSVAGINAL - PENDIENTE LABORATORIOS DE INICIO - PENDIENTE GINECOLOGIA,NUTRICION,PSICOLOGIA Y ODONTOLOGIA -  SE ENVIA MICRONUTRIENTES.2/12/2022                                           NOTA: EL MEDICO REMITE A TRABAJADORA SOCIAL INIDICA LO SIGUIENTE, VIOLENCIA D GENERO, SE RMEITE AURGENCMIA PERO PACIENT RFIER EQUE NO DESEA Y FIIRMA DISENTIMIENTO.                                                                                                                                                                                                                                     NOTA: GESTANTE AUN NO SE TOMA LOS LABORATORIOS DE INICIO EL MEDICO SE LOS ORDENA NUEVAMENTE -  PENDIENTE  ECOGRAFIA OBSTETRICA CON TRANSLUCENCIA NUCAL  - PENDIENTE ECOGRAFIA OBSTETRICA TRANSABDOMINAL -  SE ENVIA MICRONUTRIENTES.21/01/2023                                                                                                                                             NOTA: GESTANTE CON FROTIS VAGINAL PATOLOGICO EL MEDICO ENVIA TRATAMIENTO CON METRONIDAZOL OVULO VAGINAL - PENDIENTE  ECOGRAFIA OBSTETRICA CON DETALLE ANATOMICO - PENDIENTE GINECOLOGIA Y NUTRICION - PENDIENTE VACUNAS - SE ENVIA ASA - SE ENVIA MICRONUTRIENTES.21/02/2023</t>
  </si>
  <si>
    <t>SALE DEL PROGRAMA POR: NACIMIENTO RN PESO 2900 GR,TALLA 49 CM - REPORTADO POR PCS.                                                                                                                                                                 ECOGRAFIA OBSTETRICA TRANSABDOMINAL - PENDIENTE LABORATORIOS DE INICIO - PENDIENTE GINECOLOGIA,NUTRICION,PSICOLOGIA Y ODONTOLOGIA -  SE ENVIA MICRONUTRIENTES.2/12/2022                                           NOTA: GESTANTE VISITADA POR MEDICO EN SU VIVIENDA PARA INGRESO AL PROGRAMA .                                                             PENDIENTE MONITORIA FETAL ANTEPARTO - SE ENVIA MICRONUTRIENTES.10/01/2023                                                                                                                                                                                        -  GESTANTE VALORADA POR PRIMERA VEZ POR GINECOLOGIA INDICA LO SIGUIENTE : ALTO RIESGO DE MORBIMORTALIDAD MATERNA Y PERINATAL POR GESTANTE TARDIA, GRAN MULTIPARA, CONTROL PRENATAL INSUFICIENTE.10/01/2023                                                                                                                                                                                                                             NOTA: GESTANTE ACUDE A LA CONSULTA PARA REPORTE DE LABORATORIOS SOLICITADOS : CON -PRUEBA RAPIDA TREPONEMICA PARA SIFILIS: REACTIVO - EL MEDICO INDICA  SIFILIS,NO ESPECIFICADA Y ENVIA TRATAMIENTO CON PENICILINA G BENZATINICA 2.400.000 UI POLVO PARA INYECCION ,APLICAR UNA CADA 8 DIAS. TANTO A LA PACIENTE COMO AL ESPOSO. REALIAZAR TEST DE SENSIBLIDAD. SE PRESCRIBEN LA 8 AMPOLLAS. SE EXPLICA A LA PACIENTE - ENVIA INSUMOS PRESERVATIVOS SENSITIVE.19/01/2023                      NOTA: - GESTANTE CON SIFILIS GESTACIONA EN TTO - PENDIENTE  CUPS- SEROLOGIA [PRUEBA NO TREPOMENICA] VDRL EN SUERO O LCR &amp;  - PENDIENTE  MONITORIA FETAL ANTEPARTO - PENDIENTE LABORATORIOS DE III TRIMESTRE - PENDIENTE CONTROL POR GINECOLOGIA - SE ENVIA INSUMOS PRESERVATIVOS SENSITIVE.27/01/2023                                       NOTA: GESTANTE SE LE REALIZA LA PRUEBA RAPIDA PARA SIFILIS Y LA CUAL DA REACTIVA LE REALIZAN DISULACIONES LA CUAL DA COMO RESULTADO NO REACTIVA - PENDIENTE VACUNACION - SE ENVIA MICRONUTRIENTES.11/02/2023</t>
  </si>
  <si>
    <t xml:space="preserve"> ECOGRAFIA OBSTETRICA TRANSVAGINAL - PENDIENTE LABORATORIOS DE INICIO - PENDIENTE GINECOLOGIA,NUTRICION,PSICOLOGIA Y ODONTOLOGIA -  SE ENVIA MICRONUTRIENTES.3/12/2022                                                                                                                                                                                                                                                                                                             NOTA: NO SE TOMO NINGUN PARACLINICO DE INICIO NI ECOGRAFIA, NI VALORACIONES POR DEMAS PROFECIONALES - EL MEDICO ORDENA NUEVAMENTE LOS LABORATORIOS DE INICIO - PENDIENTE  ECOGRAFIA OBSTETRICA TRANSABDOMINAL - PENDIENTE VALORACION POR GINECOLOGIA - SE ENVIA MICRONUTRIENTES.5/01/2023                                              NOTA: GESTANTE VALORADA PRIMERA VEZ POR GINECOLOGIA ,INDICA LO SIGUIENTE - TIENE VAGINOSIS. SE FORMULA METRONIDAZOL OVULOS - NO TIENE ECOGRAFIAS. ESTA PENDIENTE (NO SABE PARA CUANDO) - PENDIENTES EXAMENES DE TORCH - SE SOLICITA UROCULTIVO - CONTROL EN 6 SEMANAS CON RESULTADOS.10/01/2023                                               NOTA: GESTANTE CON FROTIS VAGINAL PATOLOGICO EL MEDICO ENVIA TRATAMIENTO CON METRONIDAZOL OVULO VAGINAL - SE ENVIA MICRONUTRIENTES.7/02/2023                           PENDIENTE LABORATORIOS DE II TRIMESTRE - PENDIENTE VALORACION POR NUTRICION - SE ENVIA MICRONUTRIENTES.4/03/2023</t>
  </si>
  <si>
    <t xml:space="preserve"> ECOGRAFIA OBSTETRICA TRANSVAGINAL - PENDIENTE LABORATORIOS DE INICIO - PENDIENTE GINECOLOGIA,NUTRICION,PSICOLOGIA Y ODONTOLOGIA -  SE ENVIA MICRONUTRIENTES.3/12/2022                                                                                                                                                                                                                                                                                                               NOTA: AUN NO SE HA TOMADO LOS LABORATORIOS DE INICIO ,EL MEDICO SE LOS ORDENA NUEVAMENTE  -   PENDIENTE  ECOGRAFIA OBSTETRICA CON TRANSLUCENCIA NUCAL - SE ENVIA MICRONUTRIENTES.6/01/2023                                                                                                                                                                                                                                                                                         - GESTANTE VALORADA PRIMERA VEZ POR GINECOLOGIA INDICA LO SIGUIENTE :  EMBARAZO DE 11.2 SEMANAS POR AMENORREA -  CON SOBREPESO EN EL EMBARAZO -EXAMENES DEL EMBARAZO INCOMPLETOS. PENDIENTES LOS DEMAS - SE SOLICITA UROCULTIVO Y CURVA DE GLUCOSA - TIENE ECO OBSTETRICA EN 9 DIAS - SE CITA EN UN MES CON RESULTADOS.10/01/2023                                                                                                                                                                                                                                                                                            ECOGRAFIA OBSTETRICA CON DETALLE ANATOMICO - PENDIENTE VALORACION POR NUTRICION - SE ENVIA MICRONUTRIENTES.7/02/2023                                                                                    PENDIENTE TOXO IGM - PENDIENTE LABORATORIOS DE II TRIMESTRE - SE ENVIA MICRONUTRIENTES.8/03/2023</t>
  </si>
  <si>
    <t>SALE DEL POGRAMA POR NACIMIENTO: RN PESO 3200 GR,TALLA 49 CM - REPORTADO POR PCS.                                                                                                                                                             ECOGRAFIA OBSTETRICA TRANSABDOMINAL - PENDIENTE LABORATORIOS DE INICIO - PENDIENTE GINECOLOGIA,NUTRICION,PSICOLOGIA Y ODONTOLOGIA -  SE ENVIA MICRONUTRIENTES.5/12/2022                                          NOTA: GESTANTE VISITADA POR MEDICO PARA INGRESO A CPN ,ES RENUENTE A CONTROLES PRENATALES.5/12/2022                            NOTA: GESTANTE SE REALIZA LABORATORIOS DE INICIO HOY - PENDIENTE  ECOGRAFIA OBSTETRICA TRANSABDOMINAL - PENDIENTE ECOGRAFIA DE  PERFIL BIOFISICO - PENDIENTE  ECOGRAFIA OBSTETRICA CON EVALUACION DE CIRCULACION PLACENTARIA Y FETAL - PENDIENTE VALORACION POR GINECOLOGIA - PENDIENTE VALORACION POR PARTERA EN CASA - PENDIENTE UROCULTIVO - PENDIENTE TOXO IGM -  PENDIENTE GLUCOSA CURVA DE TOLERANCIA - PENDIENTE  MONITORIA FETAL ANTEPARTO - SE ENVIA MICRONUTRIENTES.11/01/2023                                                                                                                                                                                                                                                                                                                                PENDIENTE  ECOGRAFIA OBSTETRICA TRANSABDOMINAL PACIENTE NO QUIERE REALIZAER - PENDIENTE  MONITORIA FETAL ANTEPARTO - SE ENVIA MICRONUTRIENTES.8/02/2023</t>
  </si>
  <si>
    <t>PACIENTE NUEVAMENTE INGRESA AL PROGRAMA PAREJA GENERADORA DE VIDA SE INGRESAN DATOS EN LA MISMA :   ECOGRAFIA OBSTETRICA TRANSVAGINAL - PENDIENTE LABORATORIOS DE INICIO - PENDIENTE VALORACION POR GINECOLOGIA ,NUTRICION,PSICOLOGIA Y ODONTOLOGIA - SE ENVIA MICRONUTRIENTES.6/12/2022                                              SE ENVIA MICRONUTRIENTES.13/01/2023                                                                                                                                                                                                                                                                                     NOTA: GESTANTE VALORADA  PRIMERA VEZ    POR GINECOLOGIA ,INDICA LO SIGUIENTE -  EMBARAZO DE 11.6 SEMANAS POR AMENORREA - NO TIENE ECOGRAFIAS - TIENE SOBREPESO - PENDIENTE VALORACION POR NUTRICION - SE SOLICITA CURVA DE GLUCOSA - SE INICIA ASPIRINA POR ANTECEDENTE DE PREECLAMPSIA - PENDIENTES LOS PARACLINICOS DEL EMBARAZO - SE CITA EN UN MES CON RESULTADO DE ECO Y EXAMENES .10/01/2023                                                                                                                                          PENDIENTE ECOGRAFIA OBSTETRICA CON DETALLE ANATOMICO - PENDIENTE TOXO IGM - SE ENVIA ASA - SE ENVIA MICRONUTRIENTES.14/02/2023                                                                     PENDIENTE LABORATORIOS DE II TRIMESTRES - SE ENVIA ASA - SE ENVIA MICRONUTRIENTES.24/03/2023</t>
  </si>
  <si>
    <t xml:space="preserve"> ECOGRAFIA OBSTETRICA TRANSVAGINAL -CITOLOGIA CERVICOUTERINA (TOMA) -  PENDIENTE LABORATORIOS DE INICIO - PENDIENTE GINECOLOGIA,NUTRICION,PSICOLOGIA Y ODONTOLOGIA -  SE ENVIA MICRONUTRIENTES.6/12/2022                                                                                                                                                                                                                                                NOTA: GESTANTE CON FROTIS VAGINAL PATOLOGICO EL MEDICO ENVIA TRATAMIENTO CON METRONIDAZOL OVULO VAGINAL  - PENDIENTE TOXO IGG - SE ENVIA MICRONUTRIENTES.13/01/2023                                                                                                                                                                                                                                                                                              PENDINTE  ECOGRAFIA OBSTETRICA CON DETALLE ANATOMICO - PENDIENTE LABORATORIOS DE III TRIMESTRE - SE ENVIA MICRONUTRIENTES.24/02/2023</t>
  </si>
  <si>
    <t xml:space="preserve"> ECOGRAFIA OBSTETRICA TRANSABDOMINAL - PENDIENTE LABORATORIOS DE INICIO - PENDIENTE GINECOLOGIA,NUTRICION,PSICOLOGIA Y ODONTOLOGIA -  SE ENVIA MICRONUTRIENTES.6/12/2022                                                                                                                                                                                                                                                                                             PENDIENTE  MONITORIA FETAL ANTEPARTO - PENDIENTE ECOGRAFIA DE  PERFIL BIOFISICO - PENDIENTE  ECOGRAFIA OBSTETRICA CON EVALUACION DE CIRCULACION PLACENTARIA Y FETAL - PENDIENTE VALORACION DE CONTROL POR GINECOLOGIA Y NUTRICION POR OBESIDAD MATERNA - PENDIENTE LABORATORIOS DE III TRIMESTRE - SE ENVIA MICRONUTRIENTES.6/01/2023</t>
  </si>
  <si>
    <t>FERNEY ALEXANDER CAMPO</t>
  </si>
  <si>
    <t xml:space="preserve"> ECOGRAFIA OBSTETRICA TRANSABDOMINAL - ECOGRAFIA OBSTETRICA TRANSVAGINAL -   PENDIENTE LABORATORIOS DE INICIO - PENDIENTE GINECOLOGIA,NUTRICION,PSICOLOGIA Y ODONTOLOGIA -  SE ENVIA MICRONUTRIENTES.6/12/2022                                                                                                                                                         PENDIENTE UROCULTIVO AUN NO SE LO HA REALIZADO - PENDIENTE TOXO IGM DE CONTROL,CITOMEGALOVIRUS IGM,RUBEOLA IGM - SE ENVIA MICRONUTRIENTES.6/01/2023              - GESTANTE VALORADA  PRIMERA VEZ POR GINECOLOGIA INDICA LO SIGUIENTE :  CON EMBARAZO DE 25 SEMANAS POR ALTURA UTERINA - AMENORREA NO CONFIABLE.
TIENE ECOGRAFIA EL 19 DE DICIEMBRE - TIENE EXAMENES INCOMPLETOS - ES TOXOSUSCEPTIBLE, EL MEDICO GENERAL DEBE SOLICITAR TOXO IGM CADA MES. SE DAN RECOMENDACIONES PARA PREVENIR LA ENFERMEDAD - SE SOLICITA CURVA DE GLUCOSA Y UROCULTIVO - CONTROL EN UN MES CON RESULTADOS.10/01/2023                                            PENDIENTE TOXO IGM - SE ENVIA MICRONUTRIENTES.3/02/2023                                                                                                                                                                                                                            PENDIENTE TOXO IGG - SE ENVIA MICRONUTRIENTES.3/03/2023</t>
  </si>
  <si>
    <t xml:space="preserve"> ECOGRAFIA OBSTETRICA TRANSABDOMINAL -  PENDIENTE LABORATORIOS DE INICIO - PENDIENTE GINECOLOGIA,NUTRICION,PSICOLOGIA Y ODONTOLOGIA -  SE ENVIA MICRONUTRIENTES.6/12/2022                                                                                                                                                                                                                                                                                               PENDIENTE  ECOGRAFIA OBSTETRICA CON EVALUACION DE CIRCULACION PLACENTARIA Y FETAL - PENDIENTE  VIH/SIDA GESTANTES - SEROLOGIA [PRUEBA NO TREPOMENICA] VDRL EN SUERO O LCR  - SE ENVIA MICRONUTRIENTES.25/02/2023 </t>
  </si>
  <si>
    <t>SALE DEL PROGRAMA POR : NACIMIENTO RN PESO 2930GR,TALLA 48 CM - REPORTADO POR PCS.                                                                                                                                                             ECOGRAFIA OBSTETRICA TRANSABDOMINAL -MONITORIA FETAL ANTEPARTO -   PENDIENTE LABORATORIOS DE INICIO - PENDIENTE GINECOLOGIA,NUTRICION,PSICOLOGIA Y ODONTOLOGIA -  SE ENVIA MICRONUTRIENTES.9/12/2022</t>
  </si>
  <si>
    <t xml:space="preserve">SALE DEL PROGRAMA POR : NACIMIENTO RN PESO 3040GR,TALLA 50 CM - REPORTADO POR PCS.                                                                                                                                                         ECOGRAFIA OBSTETRICA TRANSABDOMINAL -   PENDIENTE LABORATORIOS DE INICIO - PENDIENTE GINECOLOGIA,NUTRICION,PSICOLOGIA Y ODONTOLOGIA -  SE ENVIA MICRONUTRIENTES.9/12/2022                                                                                                                                                                                                                                                                                            PENDIENTE ECOGRAFIA OBSTETRICA CON DETALLE ANATOMICO - PENDIENTE VALORACION POR GINECOLOGIA - SE ENVIA MICRONUTRIENTES.10/01/2023                                                              PENDIENTE ECOGRAFIA OBSTETRICA CON EVALUACION DE CIRCULACION PLACENTARIA Y FETAL -PENDIENTE ECOGRAFIA DE  PERFIL BIOFISICO -  PENDIENTE LABORATORIOS DE III TRIMESTRE -   PENDIENTE UROCULTIVO AUN NO SE LO HA REALIZADO - PENDIENTE VALORACION POR GINECOLOGIA -  SE ENVIA MICRONUTRIENTES.11/02/2023                                   PENDIENTE  MONITORIA FETAL ANTEPARTO - SE ENVIA  MICRONUTRIENTES.25/02/2023                                                                                                                                                                                                        </t>
  </si>
  <si>
    <t>PACIENTE NUEVAMENTE INGRESA AL PROGRAMA PAREJA GENERADORA DE VIDA , SE INGRESAN DATOS EN LA MISMA:   ECOGRAFIA OBSTETRICA TRANSABDOMINAL -   PENDIENTE LABORATORIOS DE INICIO - PENDIENTE GINECOLOGIA,NUTRICION,PSICOLOGIA Y ODONTOLOGIA - SE ENVIA MICRONUTRIENTES.10/12/2022                                                                                                                         PENDIENTE VALORACION POR GINECOLOGIA Y NUTRICION - PENDIENTE LABORATORIOS DE II TRIMESTRE - SE ENVIA MICRONUTRIENTES.4/02/2023</t>
  </si>
  <si>
    <t>LUZ ENEIDA ULCUE BOTOTO</t>
  </si>
  <si>
    <t xml:space="preserve">YATACUE </t>
  </si>
  <si>
    <t xml:space="preserve">ECOGRAFIA OBSTETRICA TRANSABDOMINAL -  VACUNACION COMBINADA CONTRA TETANOS Y DIFTERIA [Td] -   PENDIENTE LABORATORIOS DE INICIO - PENDIENTE GINECOLOGIA,NUTRICION,PSICOLOGIA Y ODONTOLOGIA -  SE ENVIA MICRONUTRIENTES.10/12/2022                                                                                                                                                PENDIENTE  ECOGRAFIA OBSTETRICA TRANSABDOMINAL YA QUE AUN NO SE LA HA REALIZADO  - PENDIENTE  ECOGRAFIA OBSTETRICA CON DETALLE ANATOMICO - PENDIENTE UROCULTIVO - PENDIENTE TOXO IGM DE CONTROL - SE ENVIA MICRONUTRIENTES.7/01/2023                                                                                                                                                                   ECOGRAFIA OBSTETRICA CON EVALUACION DE CIRCULACION PLACENTARIA Y FETAL -    ECOGRAFIA OBSTETRICA TRANSABDOMINAL -    PENDIENTE ECOGRAFIA PERFIL BIOFISICO     VACUNACION COMBINADA CONTRA TETANOS Y DIFTERIA [Td] -   PENDIENTE LABORATORIOS DE III TRIMESTRE -  PENDIENTE VALORACION POR ESPECIALIDADES - SE ENVIA MICRONUTRIENTES. 7/02/2023                                                                                                                                                                                                                                                                                          PENDIENTE  MONITORIA FETAL ANTEPARTO - PENDIENTE LABORATORIOS DE III TRIMESTRE - SE ENVIA MICRONUTRIENTES.28/03/2023                                         </t>
  </si>
  <si>
    <t>RUBIAN TUQUINAS</t>
  </si>
  <si>
    <t>SALE DEL PROGRAMA POR: NACIMIENTO RN PESO 2780 GR,TALLA 47 CM - REPORTADO POR PCS.                                                                                                                                                        ECOGRAFIA OBSTETRICA TRANSABDOMINAL -PENDIENTE LABORATORIOS DE INICIO - PENDIENTE GINECOLOGIA,NUTRICION,PSICOLOGIA Y ODONTOLOGIA -  SE ENVIA MICRONUTRIENTES.14/12/2022                                                                                                                                                                                                                                                                                                  NOTA: GESTANTE CON VAGINITIAS AGUDA EL MEDICO ENVIA TRATAMIENTO CON METRONIDAZOL OVULO VAGINAL  - PENDIENTE  MONITORIA FETAL ANTEPARTO - PENDIENTE LABORATORIOS DE III TRIMESTRE - SE ENVIA MICRONUTRIENTES.13/01/2023</t>
  </si>
  <si>
    <t>LINA NENE CAYAPU</t>
  </si>
  <si>
    <t>ECOGRAFIA OBSTETRICA TRANSABDOMINAL -PENDIENTE LABORATORIOS DE INICIO - PENDIENTE GINECOLOGIA,NUTRICION,PSICOLOGIA Y ODONTOLOGIA -  SE ENVIA MICRONUTRIENTES.14/12/2022                                                                                                                                                                                                                                                                                           PENDIENTE VALORACION POR GINECOLOGIA - PENDIENTE LABORATORIOS DE II TRIMESTRE - PENDIENTE TOXO IGM - PENDIENTE UROCULTIVO - SE ENVIA MICRONUTRIENTES.10/01/2023                                                                                                                                                                                                                                                                                                       NOTA: GESTANTE VALORADA PRIMERA VEZ POR GINECOLOGIA ,INDICA LO SIGUIENTE  - TIENE VAGINOSIS. SE FORMULA METRONIDAZOL OVULOS - SE SOLICITA ECO OBSTETRICA, CURVA DE GLUCOSA, UROCULTIVO -CONTROL EN UN MES CON RESULTADOS.10/01/2023                                                                                                                                                                                                                     NOTA: GESTANTE ACUDE A LA CONSULTA PARA REPORTE DE ECOGRAFIA CON GESTACION DE 30.2 SEMANAS, BIENESTAR EN EL MOMENTO DEL EXAMEN , POLIHIDRTAMIOS, FPP 23 DE MARZO DE 2023 SE  RECOEMIDA ECO DE NIVEL III VALORACION PRIORTARIA CON GIENCOLOGIA.19/01/2023                                                                                                                                NOTA: GESTANTE CON FROTIS VAGINAL PATOLOGICO EL MEDICO ENVIA TRATAMIENTO CON METRONIDAZOL OVULO VAGINAL -  ECOGRAFIA OBSTETRICA CON EVALUACION DE CIRCULACION PLACENTARIA Y FETAL - PENDIENTE UROCULTIVO AUN NO SE LO HA REALIZADO - PENDIENTE  GLUCOSA CURVA DE TOLERANCIA - PENDIENTE TOXO IGM - PENDIENTE  ECOGRAFIA OBSTETRICA TRANSABDOMINAL - PENDIENTE ECOGRAFIA DE PERFIL BIOFISICO - SE ENVIA MICRONUTRIENTES.16/02/2023</t>
  </si>
  <si>
    <t>ECOGRAFIA OBSTETRICA TRANSABDOMINAL - ECOGRAFIA OBSTETRICA CON DETALLE ANATOMICO - PENDIENTE LABORATORIOS DE INICIO - PENDIENTE GINECOLOGIA,NUTRICION,PSICOLOGIA Y ODONTOLOGIA -  SE ENVIA MICRONUTRIENTES.14/12/2022                                                                                                                                                             NOTA: GESTANTE ACUDE A LA CONSULTA PARA REPORTED E LABORATORIOS SOLICITADOS  CON FROTIS VAGINAL PATOLOGICO EL MEDICO ENVIA TRATAMIENTO CON METRONIDAZOL OVULO VAGINAL.10/01/2023                                                                                                                                                                                                                                                                     NOTA: EL MEDICO REMITE PARAVALORACION POR MEDICINA MATERNOFETAL. O PERINATOLOGIA POR DILATACION DE PELVIS RENAL FETA. PENDIENTE  ECOGRAFIA OBSTETRICA CON EVALUACION DE CIRCULACION PLACENTARIA Y FETAL -  PENDIENTE ECOGRAFIA DE  PERFIL BIOFISICO - PENDIENTE TOXO IGM - PENDIENTE GLUCOSA CURVA DE TOLERANCIA  -  PENDIENTE VALORACION POR GINECOLOGIA,NUTRICION Y PSICOLOGIA - SE ENVIA MICRONUTRIENTES.21/01/2023                                                                                                   PENDIENTE MONITORIA FETAL ANTEPARTO - PENDIENTE LABORATORIOS DE III TRIMESTRE - SE ENVIA MICRONUTRIENTES.7/02/2023                                                                                 PENDIENTE  MONITORIA FETAL ANTEPARTO - SE ENVIA MICRONUTRIENTES.25/02/2023</t>
  </si>
  <si>
    <t>ECOGRAFIA OBSTETRICA TRANSABDOMINAL  - PENDIENTE LABORATORIOS DE INICIO - PENDIENTE GINECOLOGIA,NUTRICION,PSICOLOGIA Y ODONTOLOGIA -  SE ENVIA MICRONUTRIENTES.16/12/2022                                                                                                                                                                                                                                                                                         PENDIENTE  ECOGRAFIA OBSTETRICA CON EVALUACION DE CIRCULACION PLACENTARIA Y FETAL -PENDIENTE ECOGRAFIA DE  PERFIL BIOFISICO - PENDIENTE VALORACION POR GINECOLOGIA - PENDIENTE VALORACION DE CONTROL POR NUTICION GESTANTE DE BAJO PESO - PENDIENTE GLUCOSA CURVA DE TOLERANCIA - PENDIENTE TOXO IGM DE CONTROL - PENDIENTE UROCULTIVO AUN NO SE LO HA REALIZADO - SE ENVIA MICRONUTRIENTES.31/01/2023                                                                                                                                            NOTA: GESTANTE CON UROCULTIVO POSITIVO EL MEDICO ENVIA TRATAMIENTO CON TRIMETOPRIM + SULFAMETOXAZOL (160 + 800) MG TABLETA ,TOMAR POR 8 DIAS. LUEGO REALIZAR NUEVO UROCULTIVO DE CONTROL - PENDIENTE  ECOGRAFIA OBSTETRICA CON EVALUACION DE CIRCULACION PLACENTARIA Y FETAL -PENDIENTE ECOGRAFIA DE  PERFIL BIOFISICO - PENDIENTE MONITORIA FETAL ANTEPARTO -  PENDIENTE VALORACION POR GINECOLOGIA Y NUTRICION -PENDIENTE LABORATORIOS DE III TRIMESTRE - SE ENVIA MICRONUTRIENTES.24/02/2023                                                                                                                                                                                                                                                                                      NOTA: GESTANTE CON UROCULTIVO POSITIVO EL MEDICO ENVIA TRATAMIENTO CON CEFALEXINA CAPSULA  PENDIENTE ECOGRAFIA OBSTETRICA TRANSABDOMINAL - PENDIENTE  MONITORIA FETAL ANTEPARTO - PENDIENTE LABORATORIOS DE III TRIMESTRE - PENDIENTE VALORACION POR GINECOLOGIA.10/03/2023</t>
  </si>
  <si>
    <t>FLORANNY</t>
  </si>
  <si>
    <t>ECOGRAFIA OBSTETRICA TRANSABDOMINAL  - PENDIENTE LABORATORIOS DE INICIO - PENDIENTE GINECOLOGIA,NUTRICION,PSICOLOGIA Y ODONTOLOGIA -  SE ENVIA MICRONUTRIENTES.16/12/2022                                                                                                                                                                                                                                                                                                       NOTA: GESTANTE CON FROTIS VAGINAL PATOLOGICO EL MEDICO ENVIA TRATAMIENTO CON METRONIDAZOL OVULO VAGINAL  - PENDIENTE  ECOGRAFIA OBSTETRICA TRANSABDOMINAL, SE LE ASIGNO CITA  - PENDIENTE ECOGRAFIA DE  PERFIL BIOFISICO - PENDIENTE UROCULTIVO - PENDIENTE TOXO IGM - PENDIENTE  GLUCOSA CURVA DE TOLERANCIA - PENDIENTE VALORACION POR GINECOLOGIA SE LE ASIGNA CITA - SE ENVIA MICRONUTRIENTES.17/01/2023                                                                                                                NOTA: GESTANTE ACUDE A LA CONSULTA PARA REPORTE DE ECOGRAFIA RECOMEIDA ECO DENIVEL III Y VALORACION POR GINECOLOGIA- PENDIENTE SOLICITA  ECOGRAFIA OBSTETRICA CON DETALLE ANATOMICO.19/01/2023</t>
  </si>
  <si>
    <t>ECOGRAFIA OBSTETRICA TRANSABDOMINAL  - PENDIENTE LABORATORIOS DE INICIO - PENDIENTE GINECOLOGIA,NUTRICION,PSICOLOGIA Y ODONTOLOGIA -  SE ENVIA MICRONUTRIENTES.16/12/2022                                                                                                                                                                                                                                                                                                      NOTA: GESTANTE CON FROTIS VAGINAL PATOLOGICO EL MEDICO ENVIA TRATAMIENTO CON METRONIDAZOL OVULO VAGINAL  - PENDIENTE VACUNACION CONTRA INFLUENZA - PEMDIENTE  VIRUS DE INMUNODEFICIENCIA HUMANA 1 Y 2 ANTICUERPOS - PENDIENTE  PRUEBA NO TREPONEMICA MANUAL - SE ENVIA MICRONUTRIENTES.24/02/2023                        PENDIENTE  ECOGRAFIA OBSTETRICA CON DETALLE ANATOMICO - PENDIENTE VACUNACION COMBINADA CONTRA DIFTERIA.TETANOS Y TOS FERINA [DPT] - PENDIENTE LABORATORIOS DE II TRIMETRE - PENDIENTE GINECOLOGIA - SE ENVIA MICRONUTRIENTES.24/03/2023</t>
  </si>
  <si>
    <t>ZETY</t>
  </si>
  <si>
    <t>ECOGRAFIA OBSTETRICA TRANSABDOMINAL  - PENDIENTE LABORATORIOS DE INICIO - PENDIENTE GINECOLOGIA,NUTRICION,PSICOLOGIA Y ODONTOLOGIA -  SE ENVIA MICRONUTRIENTES.16/12/2022                                                                                                                                                                                                                SE ENVIA MICRONUTRIENTES.19/01/2023         PENDIENTE  ECOGRAFIA OBSTETRICA CON DETALLE ANATOMICO SE LE ASIGNA CITA - PENDIENTE LABORATORIOS DE II TRIMETRE - PENDIENTE VACUNACION CONTRA INFLUENZA - SE ENVIA MICRONUTRIENTES.21/02/2023                                                                                                                                                                                                                                             PENDIENTE VACUNACION COMBINADA CONTRA DIFTERIA.TETANOS Y TOS FERINA [DPT] - PENDIENTE VALORACION POR GINECOLOGIA Y NUTRICION - SE ENVIA  MICRONUTRIENTES.21/03/2023</t>
  </si>
  <si>
    <t xml:space="preserve"> ECOGRAFIA OBSTETRICA TRANSVAGINAL  - ECOGRAFIA OBSTETRICA CON TRANSLUCENCIA NUCAL - PENDIENTE LABORATORIOS DE INICIO - PENDIENTE GINECOLOGIA,NUTRICION,PSICOLOGIA Y ODONTOLOGIA -  SE ENVIA MICRONUTRIENTES.16/12/2022                                                                                                                                                          NOTA : GESTANTE CON ANTECEDETE DE ARTRITS REUMATOIDE MATERNA EL MEDICO REMITE A ESPECIALISTA EN REUMATOLOGIA.                                                                                                NOTA: GESTANTE ACUDE A LA CONSULTA PARA REPORTE DE LABORATORIOS SOLICITADOS NORMALES - EL MEDICO SOLICITA  CREATININA.6/01/2023                                                              PENDIENTE TOXI OGM DE CONTROL - SE ENVIA MICRONUTRIENTES.17/01/2023                                                                                                                                                                                             PENDIENTE VALORACION POR NUTRICION - PENDIENTE VALORACION PORORTOPEDIA Y TRAUMATOLOGIA - SE ENVIA MICRONUTRIENTES.14/02/2023                                                                PENDIENTE VALORACION POR NUTRICION - SE ENVIA MICRONUTRIENTES.17/03/2023</t>
  </si>
  <si>
    <t>SALE DEL PROGRAMA POR : NACIMIENTO RN PESO 3100 GR,TALLA 49 CM - REPORTADO POR PCS.                                                                                                                                                  ECOGRAFIA OBSTETRICA TRANSABDOMINAL  - PENDIENTE LABORATORIOS DE INICIO - PENDIENTE GINECOLOGIA,NUTRICION,PSICOLOGIA Y ODONTOLOGIA -  SE ENVIA MICRONUTRIENTES.17/12/2022                                                                                                                                                                                                                                                                                                     NOTA : GESTANTE NO SABE FUM EL MEDICO CALCULA POR AU PARA 28 SG EN LA BASE SE DIGITA UNA FECHA YA QUE NO PERMITE SEGUIR AVANZANDO                                                           PENDIENTE LABORATORIOS DE III TRIMESTRE - SE ENVIA MICRONUTRIENTES.17/01/2023                                                                                                                                                                                               PENDIENTE  ECOGRAFIA OBSTETRICA TRANSABDOMINAL SE LE ASIGNO CITA  - PENDIENTE LABORATORIOS DE III TRIMESTRE - PENDIENTE VALORACION POR ESPECIALIDADES SE LE ASIGNO LAS CITAS - PENDIENTE VACUNAS - SE ENVIA MICRONUTRIENTES.18/02/2023</t>
  </si>
  <si>
    <t>ECOGRAFIA OBSTETRICA TRANSABDOMINAL  - PENDIENTE LABORATORIOS DE INICIO - PENDIENTE GINECOLOGIA,NUTRICION,PSICOLOGIA Y ODONTOLOGIA -  SE ENVIA MICRONUTRIENTES.20/12/2022                                                                                                                                                                                                                                                                                                             NOTA: GESTANTE CON FROTIS VAGINAL PATOLOGICO EL MEDICO ENVIA TRATAMIENTO CON METRONIDAZOL OVULO VAGINAL - PENDIENTE ECOGRAFIA OBSTETRICA CON DETALLE ANATOMICO -  PENDIENTE LABORATORIOS DE II TRIMESTRE - SE ENVIA MICRONUTRIENTES.21/01/2023                                                                                                                                                     PENDIENTE VALORACION POR NUTRICION,PSICOLOGIA - PENDIENTE VALORACION MEDICINA INTERNA - PENDIENTE  VIRUS DE INMUNODEFICIENCIA HUMANA 1 Y 2 ANTICUERPOS - PENDIENTE SEROLOGIA [PRUEBA NO TREPOMENICA] VDRL EN SUERO O LCR - SE ENVIA MICRONUTRIENTES.21/02/2023                                                                                           PENDIENTE  ECOGRAFIA OBSTETRICA CON EVALUACION DE CIRCULACION PLACENTARIA Y FETAL - PENDIENTE GINECOLOGIA Y NUTRICION - PENDIENTE ECOGRAFIA DE  PERFIL BIOFISICO - PENDIENTE LABORATORIOS DE III TRIMESTRE - SE ENVIA MICRONUTRIENTES.25/03/2023</t>
  </si>
  <si>
    <t>ECOGRAFIA OBSTETRICA TRANSABDOMINAL  - PENDIENTE LABORATORIOS DE INICIO - PENDIENTE GINECOLOGIA,NUTRICION,PSICOLOGIA Y ODONTOLOGIA -  SE ENVIA MICRONUTRIENTES.20/12/2022                                                                                                                                                                                                                                                                                                   NOTA: GESTANTE ACUDE A LA CONSULTA PARA REPORTE DE LABORATORIOS SOLICITADOS CON FROTIS VAGINAL PATOLOGICO EL MEDICO ENVIA TRATAMIENTO CON METRONIDAZOL OVULO VAGINAL.28/12/2022                                                                                                                                                                                                                                                               PENDIENTE UROCULTIVO AUN NO SE LO HA MREALIZADO - PENDIENTE TOXO IGM - PENDIENTE GINECOLOGIA Y NUTRICION - SE ENVIA MICRONUTRIENTES.25/01/2023                             PENDIENTE POR CONFIRMAR TOXO IGM                                                                                                                                                                                                                                                                                           NOTA: GESTANTE ACUDE A LA CONSULTA PARA REPORTE DE LABORATORIOS SOLICITADOS CON PENDIENTE POR CONFIRMAR TOXO IGM.18/02/2023                                                                      PENDIENTE  ECOGRAFIA OBSTETRICA CON DETALLE ANATOMICO SE LE ASIGNA LA CITA - SE ENVIA MICRONUTRIENTES.22/02/2023                                                                                                           NOTA: GESTANTE ACUDE A LA CONSULTA PARA REPORTE DE TOXO IGM SOLICITADO CON RESULTADO REACTIVO - EL MEDICO ENVIA TRATAMIENTO CON ESPIRAMICINA  1 TAB CADA8 HORAS  - PENDENTE TOXO IGM DE CONTROL - PENDIENTE VALORACION PRIORITARIA POR GINECOLOGIA YA TIENE CITA.14/03/2023                                                                                      ´PENDIENTE LABORATORIOS DE II TRIMESTRE - SE ENVIA ESPIRAMICINA TRATAMIENTO - SE ENVIA MICRONUTRIENTES.25/03/2023</t>
  </si>
  <si>
    <t>PALCO</t>
  </si>
  <si>
    <t>SALE DEL PROGRAMA POR: NACIMIENTO RN PESO 3600 GR,TALLA 52 CM - REPORTADO POR PCS.                                                                                                                                                      ECOGRAFIA OBSTETRICA TRANSABDOMINAL  - PENDIENTE LABORATORIOS DE INICIO - PENDIENTE GINECOLOGIA,NUTRICION,PSICOLOGIA Y ODONTOLOGIA -  SE ENVIA MICRONUTRIENTES.21/12/2022</t>
  </si>
  <si>
    <t xml:space="preserve">PACIENTE INGRESA NUEVAMENTE AL PROGRAMA INICIANDO CONTROL PRENATAL, SE INGRESAN DATOS EN LA MISMA  :  ECOGRAFIA OBSTETRICA TRANSVAGINAL - PENDIENTE LABORATORIOS DE INICIO - PENDIENTE VALORACION POR GINECOLOGIA ,NUTRICION,PSICOLOGIA Y ODONTOLOGIA - SE ENVIA MICRONUTRIENTES.21/12/2022                       NOTA: GESTANTE ACUDE A LA CONSULTA PARA REPORTE DE LABORATORIOS DE INICIO , CON FROTIS VAGINAL PATOLOGICO EL MEDICO ENVIA TRATAMIENTO CON METRONIDAZOL OVULO VAGINAL.27/12/2022                                                                                                                                                                                                                                                                     NOTA: GESTANTE ACUDE A LA CONSULTA PARA REPORTE DE GLUCOSA EN CURVA ,LA CUAL PRESENTA ALTERACION  EL MEDICO INDICA  DIABETES MELLITUS QUE SE ORIGINA EN EL EMBARAZO  Y  LE ORDENAN GLUCOMETRIA ASI: ANTES Y DESPUE SDEL DESAYUNO, ANTES Y DESPUES DEL ALMUERZO, ANTES Y DESPUES DE LA CENA Y ANTES DE DORMIR, SE EXPLICA ELEL DIAGNOSTICO Y AL CONDCUTA, SE RECOMINEDA DIETA BAJA EN AZUCAR, Y HARINAS, PACIENTE RFEIRE ENTENDER Y ACEPTAR, SE CITA A CONTROLEN 2 SEMANS CON REPORTE DE GLUCOMETRIA - PENDIENTE  HEMOGLOBINA GLICOSILADA MANUAL O SEMIAUTOMATIZADA - SE LE INFORMA AL DINAMIZADOR A CARGO DE LA GESTANTE PARA QUE REALIZE SUS RESPECTIVOS SEGUIMIENTOS.10/01/2023                                                                                                                                                                                                                               NOTA: HEMOGLOBINA GLICOSILADA DE 4.62 NORMAL- PENDIENTE  ECOGRAFIA OBSTETRICA CON TRANSLUCENCIA NUCAL - SE ENVIA MICRONUTRIENTES.21/01/2023                                   NOTA: ALTO RIESGO OSBETRICO MULTIFACTORIAL, POR DOS ABORTOS PREVIOS. OBESIDAD. HIPERGLICEMIA ENTRE OTROS - EL MEDICO SE INDICA GLUCOMETRIAS SERIADAS, POR 7 DIAS. CITA EN 8 DIAS CON REGISTROS. SE LE EXPLICA. YA TIENE GLUCOMETRO -   PENDIENTE ECOGRAFIA OBSTETRICA TRANSABDOMINAL  SE LE ASIGNA LA CITA -   PENDIENTE VALORACION POR GINECOLOGIA Y NUTRICION -  PENDIENTE LABORATORIOS POR ANTECEDENTES DE DOS ABORTOS - SE ENVIA MICRONUTRIENTES.25/02/2023                          NOTA: GESTANTE VALORADA PRIMERA VEZ POR GINECOLOGIA INDICA LO SIGUIENTE :    EMBARAZO DE 15.5 SEMANAS -DIABETES PREGESTACIONAL POR CURVA ALTERADA EN EL PRIMER TRIMESTRE (SEMANA 6) - DICE QUE TIENE GLUCOMETRO, LANCETAS Y TIRILLAS, PERO NO TRAE GLUCOMETRIAS PORQUE EL GLUCOMETRO "ESTA DAÑADO" - DEBE IR A LA EPS A CAMBIARLO -SE LE EXPLICA QUE DEBE TRAER GLUCOMETRIAS EN AYUNAS Y UNA HORA DESPUES DE DESAYUNO, ALMUERZO Y COMIDA -SE DAN RECOMENDACIONES DE EJERCICIO POR PERDIDA GESTACIONAL RECURRENTE, SE SOLICITAN ANTICUERPOS ANTIFOSFOLIPIDOS, PROTEINA C, S -SE INICIA ASA 100 MG /DIA POR ALTO RIESGO DE PREECLAMPSIA -SE SOLICITA UROCULTIVO DE CONTROL - CONTRL EN 2 SEMANAS CON RESULTADOS.7/03/2023                                                                                                                                               NOTA: GESTANTE ACUDE A LA CONSULTA PARA REPORTE DE UROCULTIVO  SOLICITADO CON IVU EL MEDICO ENVIA TRATAMIENTO CON    AMPICILINA (SAL SODICA) 500 MG DE BASE POLVO PARA INYECCION - AMPICILINA ANHIDRA O TRIHIDRATO 500 MG CAPSULA      - PENDIENTE CONTROL POS TRATAMIENTO. YA TUVO INFECCION URINARIA Y FUE TRATADA.10/03/2023                                                                                                                                                                                                                                                                                                                PENDIENTE  ECOGRAFIA OBSTETRICA CON DETALLE ANATOMICO - PENDIENTE TOXO IGM - PENDIENTE LABORATORIOS DE II TRIMETRE - SE ENVIA ASA - SE ENVIA MICRONUTRIENTES.25/03/2023                                                                                                                                                                                                                                          </t>
  </si>
  <si>
    <t xml:space="preserve">ECOGRAFIA OBSTETRICA TRANSVAGINAL - PENDIENTE LABORATORIOS DE INICIO - PENDIENTE GINECOLOGIA,NUTRICION,PSICOLOGIA Y ODONTOLOGIA -  SE ENVIA MICRONUTRIENTES.21/12/2022                                                                                                                                                                                                                                                                                                   NOTA: GESTANTE ACUDE A LA CONSULTA PARA REPORTE DE LABORATORIOS DE INICIO NORMALES.3/01/2023                                                                                                                                                  - GESTANTE VALORADA PRIMERA VEZ POR GINECOLOGIA INDICA LO SIGUIENTE : EMBARAZO DE 10 SEMANAS POR AMENORREA - PENDIENTE ECOGRAFIA (PARA EL 19 DE ENERO)
SE CITA A CONTROL EN 6 SEMANAS CON RESULTADOS .10/01/2023                                                                                                                                                                                                                                             </t>
  </si>
  <si>
    <t>ECOGRAFIA OBSTETRICA TRANSVAGINAL - PENDIENTE LABORATORIOS DE INICIO - PENDIENTE GINECOLOGIA,NUTRICION,PSICOLOGIA Y ODONTOLOGIA -  SE ENVIA MICRONUTRIENTES.21/12/2022                                                                                                                                                                                                                                                                                                            NOTA: GESTANTE CON FUM DESCONOCIDA ASISTE PARA INGRESO A CPN CN PRUEBA DE EMBARZ POSITIVA DEL DIA DE HOY,LA PACIENTE REFIERE EN FUM: JULIO/2022 PERO EN VALORACION POR AU PARA 7 SG.                                                                                                                                                                                                                                                                                                 NOTA: GESTANTE ACUDE A LA CONSULTA PARA REPORTE DE LABORATORIOS DE INICIO, CON VAGINITIS AGUDA EL MEDICO ENVIA TRATAMIENTO CON METRONIDAZOL OVULO VAGINAL .27/12/2022                                                                                                                                                                                                                                                                                                                        PENDIENTE  ECOGRAFIA OBSTETRICA CON DETALLE ANATOMICO - PENDIENTE  ECOGRAFIA OBSTETRICA TRANSABDOMINAL - SE ENVIA MICRONUTRIENTES.21/01/2023                               PENDIENTE VALORACION POR ESPECIALIDADES - PENDIENTE  GLUCOSA CURVA DE TOLERANCIA - SE ENVIA MICRONUTRIENTES.21/02/2023                                                                                   PENDIENTE VALORACION POR PSICOLOGIA - PENDIENTE TOXO IGG E IGM  - PENDIENTE VIRUS DE INMUNODEFICIENCIA HUMANA 1 Y 2 ANTICUERPOS - PENDIENTE ANTICUERPOS (PRUEBA TREPONEMICA) MANUAL O SEMIAUTOMATIZADA O AUTOMATIZADA - SE ENVIA MICRONUTRIENTES.22/03/2023</t>
  </si>
  <si>
    <t xml:space="preserve">ECOGRAFIA OBSTETRICA TRANSABDOMINAL  - PENDIENTE LABORATORIOS DE INICIO - PENDIENTE GINECOLOGIA,NUTRICION,PSICOLOGIA Y ODONTOLOGIA -  SE ENVIA MICRONUTRIENTES.21/12/2022                                                                                                                                                                                                                                                                                                       NOTA: GESTANTE AUN NO SE HA REALIZADO ECOGRAFIA SE LE ASIGNA CITA ,NO SE HA REALIZADO LABORATORIOS DE INICIO EL MEDICO SE LOS ORDENA NUEVAMENTE REFIERE QUE SE LOS VA HACER TOMAR  - SE ENVIA MICRONUTRIENTES.25/01/2023                                                                                                                                                                                                     PENDIENTE  ECOGRAFIA OBSTETRICA CON EVALUACION DE CIRCULACION PLACENTARIA Y FETAL - PENDIENTE  ECOGRAFIA OBSTETRICA TRANSABDOMINAL SE LE ASIGNA CITA - PENDIENTE ECOGRAFIA DE  PERFIL BIOFISICO - PENDIENTE  MONITORIA FETAL ANTEPARTO - PENDIENTE  VACUNACION COMBINADA CONTRA TETANOS Y DIFTERIA [Td] - PENDIENTE LABORATORIOS DE II Y III TRIMESTRE - PENDIENTE VALORACION POR ESPECIALIDADES - SE ENVIA MICRONUTRIENTES.21/02/2023                                                                                   NOTA : GESTANTE CON FROTIS VAGINAL PATOLOGICO EL MEDICO ENVIA TRATAMIENTO CON METRONIDAZOL OVULO VAGINAL - PENDIENTE  MONITORIA FETAL ANTEPARTO.8/03/2023                                                                                                                                                                                                                                                                                                            PENDIENTE  MONITORIA FETAL ANTEPARTO- SE ENVIA MICRONUTRIENTES.29/03/2023                                     </t>
  </si>
  <si>
    <t>ECOGRAFIA OBSTETRICA TRANSABDOMINAL  - PENDIENTE LABORATORIOS DE INICIO - PENDIENTE GINECOLOGIA,NUTRICION,PSICOLOGIA Y ODONTOLOGIA -  SE ENVIA MICRONUTRIENTES.21/12/2022                                                                                                                                                                                                                                                                                                         NOTA: EL MEDICO REMITE A LA GESTANTE AL SERVICIO DE URGENCIAS POR AMENAZA DE ABORTO, E INDICA CON ANTECEDETE DE SALIDA DE LIQUIDO DESE HOY EN LA MAÑANA EN ESCASA CANTIDAD AL HACER EL EXAMEN FISICO SE ENCUENTRA OCI ENTREBAIERO A UN DEDO CON SALIDA DE MATERILA MUCOSO, NO SANGRADO ASI COMO SOLO SE UASCULTA SOPLO PLACENTARIO, SE CONSIDERA AMEZAZA DE PARTO PRETERMINO VS RPMO EN SEGUDO TRIMESTRE POR LO QUE SE REMITE A URGENCIAS.                                                         NOTA: GESTANTE SE SALTO LOS CONTROLES DE ENERO Y FEBRERO, REFIERE POR QUE ESTABA TRABAJANDO EN JAMBALO, NO INDICA QUE TIPO DE TRABAJO - PENDIENTE  ECOGRAFIA OBSTETRICA TRANSABDOMINAL - PENDIENTE  MONITORIA FETAL ANTEPARTO - PENDIENTE LABORATORIOS DE II Y III TRIMESTRE   - SE ENVIA MICRONUTRIENTES.8/03/2023</t>
  </si>
  <si>
    <t xml:space="preserve"> ECOGRAFIA OBSTETRICA TRANSABDOMINAL -PENDIENTE CITOLOGIA CERVICOUTERINA (TOMA) -  PENDIENTE LABORATORIOS DE INICIO - PENDIENTE GINECOLOGIA,NUTRICION,PSICOLOGIA Y ODONTOLOGIA -  SE ENVIA MICRONUTRIENTES.22/12/2022                                                                                                                                                                          NOTA: GESTANTE AUN NO SE HA TOMADO LOS LABORATORIOS DE INICIO    ,TAMPOCO ECOGRAFIA EL MEDICO ORIENTA PARA QUE SE LOS REALIZE YA QUE TIENE LAS ORDENES - SE ENVIA MICRONUTRIENTES.21/01/2023                                                                                                                                                                                                                                                                                 PENDIENTE  ECOGRAFIA OBSTETRICA TRANSABDOMINAL SE LE ASIGNA CITA - PENDIENTE  ECOGRAFIA OBSTETRICA CON DETALLE ANATOMICO SE LE ASIGNA CITA - PENDIENTE VALORACION POR ESPECIALIDADES - PENDIENTE LABORATORIOS DE INICIO SE LOS TOMA EL DIA DE HOY - PENDIENTE  VACUNACION COMBINADA CONTRA TETANOS Y DIFTERIA [Td] - SE ENVIA MICRONUTRIENTES.22/02/2023                                                                                                                                                                                                                                                                        NOTA: GESTANTE CON FROTIS VAGINAL PATOLOGICO EL MEDICO ENVIA TRATAMIENTO CON METRONIDAZOL OVULO VAGINAL - PENIDENTE VACUNACION- PENDIENTE VALORACION POR ESPECIALIDADES - PENDIENTE TOXO IGG E IGM - PENDIENTE  GLUCOSA CURVA DE TOLERANCIA- SE ENVIA MICRONUTRIENTES.21/03/2023</t>
  </si>
  <si>
    <t xml:space="preserve"> ECOGRAFIA OBSTETRICA TRANSABDOMINAL  -  PENDIENTE LABORATORIOS DE INICIO - PENDIENTE GINECOLOGIA,NUTRICION,PSICOLOGIA Y ODONTOLOGIA -  SE ENVIA MICRONUTRIENTES.22/12/2022                                                                                                                                                                                                                                                                                                PENDIENTE ECOGRAFIA OBSTETRICA CON DETALLE ANATOMICO -  PENDIENTE LABORATORIOS DE II TRIMESTRE - SE ENVIA MICRONUTRIENTES.21/01/2023                                         PENDIENTE  ECOGRAFIA OBSTETRICA CON EVALUACION DE CIRCULACION PLACENTARIA Y FETAL - PENDIENTE LABORATORIOS DE II Y III TRIMESTRE - SE ENVIA MICRONUTRIENTES.21/02/2023                                                                                                                                                                                                                                                                                         PENDIENTE  CULTIVO ESPECIAL PARA OTROS MICROORGANISMOS EN CUALQUIER MUESTRA - SE ENVIA MICRONUTRIENTES.21/03/2023</t>
  </si>
  <si>
    <t>LILIA</t>
  </si>
  <si>
    <t xml:space="preserve"> ECOGRAFIA OBSTETRICA TRANSABDOMINAL  -  PENDIENTE LABORATORIOS DE INICIO - PENDIENTE GINECOLOGIA,NUTRICION,PSICOLOGIA Y ODONTOLOGIA -  SE ENVIA MICRONUTRIENTES.22/12/2022                                                                                                                                                                                                                                                                                                      NOTA: GESTANTE CON FROTIS VAGINAL PATOLOGICO EL MEDICO ENVIA TRATAMIENTO CON METRONIDAZOL OVULO VAGINAL - PENDIENTE RUBEOLA IGM,CITOMEGALOVIRUS IGM ,TOXO IGM  - PENDIENTE  ECOGRAFIA OBSTETRICA CON DETALLE ANATOMICO - SE ENVIA CALCIO.24/01/2023                                                                                                                                   PENDIENTE VIH/SIDA GESTANTES - PENDIENTE  SEROLOGIA [PRUEBA NO TREPOMENICA] VDRL EN SUERO O LCR - SE ENVIA MICRONUTRIENTES.25/02/2023</t>
  </si>
  <si>
    <t>LISSETH</t>
  </si>
  <si>
    <t>SALE DEL PROGRAMA POR: NACIMIENTO RN PESO 3550GR,TALLA 49 CM - REPORTADO POR PCS.                                                                                                                                                           PENDIENTE LABORATORIOS DE III TRIMESTRE - PENDIENTE GINECOLOGIA,NUTRICION,PSICOLOGIA Y ODONTOLOGIA - SE ENVIA MICRONUTRIENTES.23/12/2022                                          NOTA: GESTANTE CON UROCULTIVO PATOLOGICO EL MEDICO INDICA INFECION URNIARIA NO SIMTOMAS AHORA, EL MEDICO ENVIA TRATAMIENTO CON CEFALEXINA CAPSULA POR 7 DIAS - GESTANTE QUE REALIZA 3 CPN EN LA ESE CALDONO SE DIGITAN LABORATORIOS QUE SE TOMO LA GESTANTE EN LA ESE CALDONO.23/12/2022</t>
  </si>
  <si>
    <t>SALE DEL PROGRAMA POR : NACIMIENTO RN PESO 2610 GR,TALLA 42 CM - REPORTADO POR PCS.                                                                                                                                                      ECOGRAFIA OBSTETRICA TRANSABDOMINAL  -  PENDIENTE LABORATORIOS DE INICIO - PENDIENTE GINECOLOGIA,NUTRICION,PSICOLOGIA Y ODONTOLOGIA -  SE ENVIA MICRONUTRIENTES.23/12/2022                              NOTA: GESTANTE CON FUM PARA EMBARAZO DE 27 SSG - SE CALCULA POR ALTURA UTERINA 35 SSG                                                                  NOTA: GESTANTE SOLO TIENE EL RESULTADO DE HEPATITIS B LE FALTAN LOS DEMAS LABORATORIOS DE INICIO - PENDIENTE LABORATORIOS DE INICIO Y DE III TRIMESTRE - SE ENVIA MICRONUTRIENTES.5/01/2023</t>
  </si>
  <si>
    <t xml:space="preserve">PACIENTE NUEVAMENTE INGRESA AL PROGRAMA PAREJA GENERADORA DE VIDA ,SE INGRESAN DATOS EN LA MISMA :  ECOGRAFIA OBSTETRICA TRANSVAGINAL - PENDIENTE GINECOLOGIA ,NUTRICION,PSICOLOGIA - SE ENVIA MICRONUTRIENTES.23/12/2022                                                                                                                                                                                             NOTA : GESTANTE ACUDE A LA CONSULTA PARA REPORTE DE LABORATORIOS SOLICITADOS  CON VAGINOSIS BACTERIANA POR CLINICA ,EL MEDICO ENVIA TRATAMIENTO CON METRONIDAZOL OVULO VAGINAL.14/01/2023                                                                      PENDIENTE POR CONFIRMAR CON 2 MUESTRA TOXO IGM.                                                                                      PENDIENTE ECOGRAFIA OBSTETRICA CON DETALLE ANATOMICO - SE ENVIA MICRONUTRIENTES.4/03/2023                                                                                                                        </t>
  </si>
  <si>
    <t>MARLIN RODRIGUEZ</t>
  </si>
  <si>
    <t xml:space="preserve"> ECOGRAFIA OBSTETRICA TRANSABDOMINAL - PENDIENTE LABRATOROS DE INICIO - PENDIENTE GINECOLOGIA,NUTRICION Y PSICOLOGIA - SE ENVIA MICRONUTRIENTES.23/12/2022                                                                                                                                                                                                                                                                                                                      NOTA: GESTANTE NO SABE FUM EL MEDICO CALCULA POR AU PARA 15 SG Y SE DIGITA UNA FECHA YA QUE LA BASE NO PERMITE SEGUIR AVANZANDO.23/12/2022                                         PENDIENTE  ECOGRAFIA OBSTETRICA CON DETALLE ANATOMICO - PENDIENTE LABORATORIOS DE II TRIMESTRE - SE ENVIA MICRONUTRIENTES.24/01/2023                                                         PENDIENTE  MONITORIA FETAL ANTEPARTO - PENDIENTE LABORATORIOS DE III TRIMESTRE - SE ENVIA MICRONUTRIENTES.25/02/2023                                                                             PENDIENTE ECOGRAFIA OBSTETRICA CON EVALUACION DE CIRCULACION PLACENTARIA Y FETAL - PENDIENTE ECOGRAFIA DE PERFIL BIOFISICO - PENDIENTE MONITORIA FETAL ANTEPARTO - PENDIENTE TOXO IGM - PENDIENTE VALORACION POR GINECOLOGIA - SE ENVIA MICRONUTRIENTES.25/03/2023</t>
  </si>
  <si>
    <t xml:space="preserve"> ECOGRAFIA OBSTETRICA TRANSABDOMINAL - ECOGRAFIA OBSTETRICA CON DETALLE ANATOMICO - VACUNACION COMBINADA CONTRA DIFTERIA.TETANOS Y TOS FERINA [DPT] -  PENDIENTE LABRATOROS DE INICIO - PENDIENTE GINECOLOGIA,NUTRICION  PSICOLOGIA Y ODONTOLOGIA - SE ENVIA MICRONUTRIENTES.30/12/2022                                               NOTA: GESTANTE CON FROTIS VAGINAL PATOLOGICO EL MEDICO ENVIA TRATAMIENTO CON METRONIDAZOL OVULO VAGINAL - PENDIENTE ECOGRAFIA OBSTETRICA CON EVALUACION DE CIRCULACION PLACENTARIA Y FETAL - PENDIENTE  ECOGRAFIA OBSTETRICA TRANSVAGINAL - PENDIENTE   UROCULTIVO - PENDIENTE TOXO IGM - PENDIENTE GLUCOSA CURVA DE TOLERANCIA - PENDIENTE VALORACION POR GINECOLOGIA - SE ENVIA MICRONUTRIENTES.4/02/2023                                                                                                                      PENDIENTE  MONITORIA FETAL ANTEPARTO - PENDIENTE LABORATORIOS DE III TRIMESTRE - PENDIENTE VALORACION POR GINECOLOGIA - SE ENVIA MICRONUTRIENTES.4/03/2023                                                                                                                                                                                                                                                                               </t>
  </si>
  <si>
    <t xml:space="preserve">PACIENTE NUEVAMENTE INGRESA AL PROGRAMA PAREJA GENERADORA DE VIDA , SE INGRESAN DATOS EN LA MISMA : PENDIENTE  ECOGRAFIA OBSTETRICA TRANSABDOMINAL - PENDIENTE  ECOGRAFIA OBSTETRICA TRANSVAGINAL -  PENDIENTE LABORATORIOS DE INICIO - PENDIENTE GINECOLOGIA,NUTRICION,PSICOLOGIA Y ODONTOLOGIA - SE ENVIA MICRONUTRIENTES.3/01/2023                                                                                                                             NOTA: GESTANTE SOLICITA IVE   EL MEDICO REMITE A URGENCIAS.3/01/2023                                                                                                                  SALE DEL PROGRAMA TALLA 51, ; SE REALIZA LLAMADA TELEFONICA PARA SOLICTAR DATOS DE NACIMIENTO YA QUE EL DINAMIZADOR NO REPORTA,   DINAMIZADORA GABY PAJA REPORTA DATOS DE NACIMIENTO PESO Y TALLA.                                                                                             PENDIENTE ECOGRAFIA DE I NIVEL,  VALORACION CON ESPECIALIDADES,.  GESTANTE CON INFECCION VAGINAL  LE INICIAN TRATAMIENTO CON METRONIDAZOL EN OVULO.  500 MG.  PENDIENTE  VACUNAS, LA GESTANTE RADICO 20/10/2020 LA ORDEN DE NUTRICION PERO ELLA NO PASO A CONSULTA LO CUAL EL DIA 27/01/2021 SE REALIZA LA GESTION PARA LA ACTUALIZACION DE DICHA ORDEN VENCIDA. </t>
  </si>
  <si>
    <t>SISCO</t>
  </si>
  <si>
    <t xml:space="preserve">SALE DEL PROGRAMA POR: NACIMIENTO RN PESO 2295 GR ,TALLA 43 CM - RN PREMATURO LO DEJAN HOSPITALIZADO - REPORTADO POR PCS.                                                               PACIENTE NUEVAMENTE INGRESA AL PROGRAMA MUJER GENERADORA DE VIDA ,SE INGRESAN DATOS EN LA MISMA:  ECOGRAFIA OBSTETRICA TRANSABDOMINAL - PENDIENTE ECOGRAFIA DE PERFIL BIOFISICO - PENDIENTE  ECOGRAFIA OBSTETRICA CON EVALUACION DE CIRCULACION PLACENTARIA Y FETAL - PENDIENTE LABORATORIOS DE INICIO - PENDIENTE GINECOLOGIA,NUTRICION,PSICOLOGIA Y ODONTOLOGIA - SE ENVIA MICRONUTRIENTES.3/01/2023                                                                                                                                    NOTA :  INDICA EL MEDICO,   EDAD GESTACIONAL DISCREPANTE. FUM NO CONFIABLE. ALTURA UTERINA PARA 36 SEMANAS Y POR ECO 30 SEMANAS. CITA EN DOS SEMANAS. SE EXPLICA. SE LE INDICA PARTO INSTITUCIONAL.3/01/2023                                                                                                                                                                                                                                                                                      SALE DEL PROGRAMA; TALLA 49CM, REPORTADA POR LA DINAMIZADORA ANA DILIA CAMPO P.C.S.                                                                                                                PENDIENTE  PSICOLOGIA, NUTRICION, VACUNAS. PENDIENTE LABORATORIOS DE II TRIMESTRE. EL DIA 01/12/2020 SE INFORMA a la  DINAMIZADORA YERLI YATACUE QUE INFORME A LA GESTANTE QUE TIENE CITA DE GINECOLOGIA Y ECOGRAFIA DE I NIVEL CON LA IPS  MIMNGA, ADEMAS QUE DEBE TOMARSE EXAMENES DE TOXO IgM, EL MISMO DIA LA DINAMIZADORA MANIFIESTA QUE NO LA ENCUENTRA QUE ELLA ESTA DONDE EL MARIDO EN LA VEREDA EL 20 DE JULIO LO CUAL ESTA MISMA INFORMACION SE MANDA, A LA DINAMIZADORA LUZ DARY GUETIO. EL MEDICO LE SOLICITA EN EL 2 CONTROL ECOGRAFIA DE DETALLE ANATOMICO. LABORATORIOS DE II TRIMESTRE.  CURVA DE GLUCOSA INCOMPLETA. EL DIA 22/12/2020 SE INFORMA A LA DINAMIZADORA LUZ DARY QUE LE INFORME  A LA GESTANTE QUE DEBE PASAR URGENTE AL CONTROL PRENATAL PARA QUE LE INICIEN TRATAMIENTO DEL TOXO IGM POSITIVO, EN DONDE INFORMO TAMBIEN AL P.C.S. YERLI YATACUE YA QUE LA GESTANTE MANTIENE EN DOS VEREDAS. LA GESTANTE YA LE ENVIARON EL TRATAMIENTO PARA TOXOPLASMOSIS. CON EL MEDICAMENTO ESPIRAMICINA 3.000.000 UI TABLETA 10 TABLETAS X CAJA.  ADEMAS MANIFIESTA QUE YA PASO A CONSULTA CON GINECOLOGIA PERO NO TRAJO LA HISTORIA CLINICA.                                SE ENVIA MICRONUTIRNETES DEACUERDO A LA EDAD GESTACIONAL, LABORATORIOS CLINICOS. 05/03/2021 </t>
  </si>
  <si>
    <t>ANA ILIA  CAMPO</t>
  </si>
  <si>
    <t xml:space="preserve">MORAN </t>
  </si>
  <si>
    <t>YAMILEIDY</t>
  </si>
  <si>
    <t xml:space="preserve"> ECOGRAFIA OBSTETRICA TRANSABDOMINAL - ECOGRAFIA OBSTETRICA TRANSVAGINAL - ECOGRAFIA OBSTETRICA CON TRANSLUCENCIA NUCAL -  PENDIENTE LABRATOROS DE INICIO - PENDIENTE GINECOLOGIA,NUTRICION  PSICOLOGIA Y ODONTOLOGIA - SE ENVIA MICRONUTRIENTES.3/01/2023                                                                                                                PENDIENTE  ECOGRAFIA OBSTETRICA CON TRANSLUCENCIA NUCAL - PEDNDIENTE RUBEOLA IGM ,CITOMEGALOVIRUS IGM - SE ENVIA MICRONUTRIENTES.31/01/2023                                 PENDIENTE  ECOGRAFIA OBSTETRICA CON DETALLE ANATOMICO - PENDIENTE VALORACION POR GINECOLOGIA Y NUTRICION - PENDIENTE VACUNAS GESTANTE  - SE ENVIA  MICRONUTRIENTES.9/03/2023</t>
  </si>
  <si>
    <t>MARILYN</t>
  </si>
  <si>
    <t>SALE DEL PROGRAMA POR: NACIMIENTO RN PESO 3600 GR,TALLA 47 CM - REPORTADO POR PCS.                                                                                                                                                       ECOGRAFIA OBSTETRICA TRANSABDOMINAL -  PENDIENTE LABORATOROS DE INICIO - PENDIENTE GINECOLOGIA,NUTRICION  PSICOLOGIA Y ODONTOLOGIA - SE ENVIA MICRONUTRIENTES.3/01/2023                                                                                                                                                                                                                                                                                                      NOTA: EL MEDICO INDICA VAGINOSIS POR CLINICA LE ENVIA TRATAMIENTO CON METRONIDAZOL OVULO VAGINAL.3/01/2023                                                                                                       NOTA: GESTANTE CON FROTIS VAGINAL PATOLOGICO EL MEDICO ENVIA TRATAMIENTO CON METRONIDAZOL OVULO VAGINAL - PENDIENTE ECOGRAFIA OBSTETRICA CON EVALUACION DE CIRCULACION PLACENTARIA Y FETAL - PENDIENTE ECOGRAFIA DE  PERFIL BIOFISICO - PENDIENTE VACUNACION COMBINADA CONTRA DIFTERIA.TETANOS Y TOS FERINA [DPT] - PENDIENTE VALORACION POR GINECOLOGIA - PENDIENTE LABORATORIOS DE III TRIMESTRE - SE ENVIA CALCIO.31/01/2023</t>
  </si>
  <si>
    <t xml:space="preserve"> ECOGRAFIA OBSTETRICA TRANSVAGINAL -  ECOGRAFIA OBSTETRICA CON TRANSLUCENCIA NUCAL -  PENDIENTE LABORATOROS DE INICIO - PENDIENTE GINECOLOGIA,NUTRICION  PSICOLOGIA Y ODONTOLOGIA - SE ENVIA MICRONUTRIENTES.4/01/2023                                                                                                                                                     PENDIENTE ECOGRAFIA OBSTETRICA TRANSABDOMINAL YA TIENE CITA AGENDADA - PENDIENTE VALORACION POR ESPECIALIDADES - PENDIENTE UROANALISIS - SE ENVIA MICRONUTRIENTES.7/02/2023                                                                                                                                                                                                                                                                                                   NOTA: GESTANTE ACUDE A LA CONSULTA PARA REPORTE DE ECOGRAFIA - PENDIENTE  ECOGRAFIA OBSTETRICA CON DETALLE ANATOMICO - PENDIENTE VAKLORACION POR FISIOTERAPEUTA PACEINTE CON PUBALGIA - PENDIENTE TOXO IGM.28/02/2023                                                                                                                                                                                            PENDIENTE VIRUS DE INMUNODEFICIENCIA HUMANA 1 Y 2 ANTICUERPOS -  PENDIENTE TOXO IGM - PENDIENTE ANTICUERPOS (PRUEBA TREPONEMICA) MANUAL O SEMIAUTOMATIZADA O AUTOMATIZADA -PENDIENTE VALORACION POR GINECOLOGIA - PENDIENTE VAGUNAS GESTANTE - SE ENVIA MICRONUTRIENTES.8/03/2023</t>
  </si>
  <si>
    <t>LENER</t>
  </si>
  <si>
    <t xml:space="preserve"> ECOGRAFIA OBSTETRICA TRANSABDOMINAL -  ECOGRAFIA OBSTETRICA CON DETALLE ANATOMICO - VACUNACION COMBINADA CONTRA DIFTERIA.TETANOS Y TOS FERINA [DPT] -  PENDIENTE LABORATOROS DE INICIO - PENDIENTE GINECOLOGIA,NUTRICION  PSICOLOGIA Y ODONTOLOGIA - SE ENVIA MICRONUTRIENTES.4/01/2023                                                                                                                                                                                                                                                                                                      </t>
  </si>
  <si>
    <t>1 ECOGRAFIA OBSTETRICA TRANSABDOMINAL  -  ECOGRAFIA OBSTETRICA CON TRANSLUCENCIA NUCAL -  PENDIENTE LABORATOROS DE INICIO - PENDIENTE GINECOLOGIA,NUTRICION  PSICOLOGIA Y ODONTOLOGIA - SE ENVIA MICRONUTRIENTES.5/01/2023</t>
  </si>
  <si>
    <t>MILDREY</t>
  </si>
  <si>
    <t xml:space="preserve"> ECOGRAFIA OBSTETRICA TRANSVAGINAL-  ECOGRAFIA OBSTETRICA CON TRANSLUCENCIA NUCAL -  PENDIENTE LABORATOROS DE INICIO - PENDIENTE GINECOLOGIA,NUTRICION  PSICOLOGIA Y ODONTOLOGIA - SE ENVIA MICRONUTRIENTES.5/01/2023                                                                                                                                                   PENDIENTE  ECOGRAFIA OBSTETRICA CON TRANSLUCENCIA NUCAL  - PENDIENTE VACUNAS - PENDIENTE VALORACION POR ESPECIALIDADES - SE ENVIA MICRONUTRIENTES.11/02/2023
</t>
  </si>
  <si>
    <t>AURA</t>
  </si>
  <si>
    <t xml:space="preserve"> ECOGRAFIA OBSTETRICA TRANSABDOMINAL -  PENDIENTE LABORATOROS DE INICIO - PENDIENTE GINECOLOGIA,NUTRICION  PSICOLOGIA Y ODONTOLOGIA - SE ENVIA MICRONUTRIENTES.5/01/2023                                                                                                                                                                                                                                                                                                     NOTA: GESTANTE ACUDE A LA CONSULTA PARA REPORTE DE LABORATORIOS SOLICITADOS CON -FROTIS VAGINAL: GARNERELLA VAGINALIS , EL MEDICO ENVIA TRATAMIENTO CON METRONIDAZOL OVULO VAGINAL.20/01/2023                                                                                                                                                                                                                                                        PENDIENTE  ECOGRAFIA OBSTETRICA CON DETALLE ANATOMICO - PENDIENTE TOXO GM - PENDIENTE  GLUCOSA CURVA DE TOLERANCIA - SE ENVIA MICRONUTRIENTES.4/02/2023                                                                                                                                                                                                                                                                                                      NOTA: INDICA  EL MEDICO EN CONTROL HIPERGLICEMIA, NO ESPECIFICADA HIPERGLICEMIA, NO ESPECIFICADA-TIENE CURVA DE GLICEMIA ALTERADA EN LA CARGA A LAS 2 HORAS. SE CONFIGURA UNA DIABETES GESTACIONAL. ELLA REFIERE QUE EL EXAMEN FUE TOMADO EN AYUNAS COMPLETAMENTE. NO TIENE ANTECEDENTES PERSONALES NI FAMILIARES DE DAIBETES. SE INDICA MANEJOS. SE ENTREGA GLUCOMETRO, RECOMENDACIONES SOBRE HIGIENE DE LA DEITA, EJERCICIO FISICO ESTRUCTURADO, CONTROL POR NUTRICOIN. CONTROL MEDICINA EN DOS SEMANAS - PENDIENTE  UROCULTIVO - PENDIENTE TOXO IGM - PENDIENTE VALORACION POR NUTRICION POR DIABETES GESTACIONAL - SE ENVIA MICRONUTRIENTES.4/03/2023
NOTA: GESTANTE VALORADA PRIMERA VEZ POR GINECOLOGIA INDICA LO SIGUIENTE: CON EMBARAZO DE 28 SEMANAS - DIABETES GESTACIONAL
TIENE PLAN NUTRICIONAL Y GLUCOMETRO, PERO DICE QUE NO SE HA PODIDO REALIZAR GLUCOMETRIAS PORQUE EL GLUCOMETRO NO FUNCIONA (NO LO TRAE) - SE HABLA CON PERSONAL DE LA INSTITUCION PARA QUE LE ENSEÑE A USAR EL GLUCOMETRO - TRAER RESULTADOS DE GLUCOMETRIAS EN AYUNAS Y UNA HORA DESPUES DE DESAYUNO, ALMUERZO Y COMIDA - SE SOLICITA ECO OBSTETRICA DE SEGUIMIENTO - UROCULTIVO - CONTROL EN 2 SEMANAS CON RESULTADOS.21/03/2023</t>
  </si>
  <si>
    <t>JENNY</t>
  </si>
  <si>
    <t xml:space="preserve"> ECOGRAFIA OBSTETRICA TRANSABDOMINAL -  PENDIENTE LABORATOROS DE INICIO - PENDIENTE GINECOLOGIA,NUTRICION  PSICOLOGIA Y ODONTOLOGIA - SE ENVIA MICRONUTRIENTES.5/01/2023                                                                                                                                                                                                                                                                                                  PENDIENTE  ECOGRAFIA OBSTETRICA TRANSABDOMINAL - PENDIENTE  GLUCOSA CURVA DE TOLERANCIA - PENDIENTE VALORACION POR GINECOLOGIA Y NUTRICION - SE ENVIA MICRONUTRIENTES.2/02/2023                                                                                                                                                                                                                                                                                                PENDIENTE  MONITORIA FETAL ANTEPARTO  - PENDIENTE VALORACION POR GINECOLOGIA Y NUTRICION - PENDIENTE TOXO IGM - PENDIENTE LABORATORIOS DE III TRIMETRE .18/03/2023</t>
  </si>
  <si>
    <t>YESSIKA</t>
  </si>
  <si>
    <t>SALE DEL PROGRAMA POR: NACIMIENTO RN PESO 3300GR,TALLA 48 CM - REPORTADO POR PCS.                                                                                                                                                        ECOGRAFIA OBSTETRICA TRANSABDOMINAL  -  PENDIENTE LABORATOROS DE INICIO - PENDIENTE GINECOLOGIA,NUTRICION  PSICOLOGIA Y ODONTOLOGIA - SE ENVIA MICRONUTRIENTES.6/01/2023                            NOTA: GESTANTE RENUENTE EL MEDICO LE REALIZA LA VISITA PARA INICO A CPN</t>
  </si>
  <si>
    <t xml:space="preserve">SALE DEL PROGRAMA POR: NACIMIENTO RN PESO 3000 GR,TALLA 49 CM - REPORTADO POR PCS.                                                                                                                                                            PACIENTE NUEVAMENTE INGREA AL PROGRAMA PAREJA GENERADORA DE VIDA ,SE INGRESAN DATOS EN LA MISMA :  PENDIENTE ECOGRAFIA OBSTETRICA TRANSABDOMINAL -  PENDIENTE LABORATORIOS DE INICIO - PENDIENTE GINECOLOGIA,NUTRICION Y PSICOLOGIA - SE ENVIA MICRONUTRIENTES.6/01/2023                                                                              PENDIENTE VALORACION POR GINECOLOGIA Y NURICION - SE ENVIA MICRONUTRIENTES.4/02/2023                                                                                   </t>
  </si>
  <si>
    <t>FRANCIA YOTENGO</t>
  </si>
  <si>
    <t>NOHELIA</t>
  </si>
  <si>
    <t>SALE DEL PROGRAMA POR: NACIMIENTO RN PESO 3000 GR,TALLA 47 CM - REPORTADO POR PCS.                                                                                                                                                         ECOGRAFIA OBSTETRICA TRANSABDOMINAL  -  PENDIENTE LABORATOROS DE INICIO - PENDIENTE GINECOLOGIA,NUTRICION  PSICOLOGIA Y ODONTOLOGIA - SE ENVIA MICRONUTRIENTES.6/01/2023                            NOTA: GESTANTE RENUENTE EL MEDICO LE REALIZA LA VISITA PARA INICO A CPN</t>
  </si>
  <si>
    <t xml:space="preserve">PACIENTE NUEVAMENTE INGRESA AL PROGRAMA PAREJA GENERADORA DE VIDA :   PENDIENTE  ECOGRAFIA OBSTETRICA TRANSABDOMINAL  - PENDIENTE   ECOGRAFIA OBSTETRICA CON EVALUACION DE CIRCULACION PLACENTARIA Y FETAL - PENDIENTE LABORATORIOS DE INICIO - PENDIENTE GINECOLOGIA ,NUTRICION,PSICOLOGIA Y ODONTOLOGIA - SE ENVIA MICRONUTRIENTES.6/01/2023                                                                                                                                                                                                                                                 PENDIENTE VALORACION POR GINECOLOGIA Y NUTRICION - SE ENVIA MICRONUTRIENTES.4/02/2023                                                                                                                                                                                                                                   SALE DEL PROGRAMA POR: ABORTO ESPONTANEO - REPORTADO POR PCS.                                                                                                                                                                                                            GESTANTE NUEVAMENTE INGRESA AL PROGRAMA: ECOGRAFIA OBSTETRICA TRANSVAGINAL -PENDIENTE GINECOLOGIA,NUTRICION,PSICOLOGIA - PENDIENTE LABORATORIOS DE INICIO - SE ENVIA MICRONUTRIENTES.01/02/2022                                                                                                                                                                                                                                                           NOTA: GESTANTE EN EL 2 CONTROL  CON FROTIS VAGINAL, VAGINITIS AGUDA  EL MEDICO ENVIA TRATAMIENTO CON METRONIDAZOL OVULO VAGINAL  AUN NO HA PASADO A ESPECIALIDADES - SE ENVIA MICRONUTRIENTES.1/03/2022                                                                                                                                                                                                                                    PENDIENTE  ECOGRAFIA OBSTETRICA TRANSABDOMINAL - PENDIENTE   ULTIMOS LABORATORIOS - SE ENVIA MICRONUTRIENTES.4/03/2023                                                                                     PENDIENTE MONITORIA FETAL ANTEPARTO - PENDIENTE CONTROL EN UNA SEMANA.21/03/2023                                                                                                                                                                                             </t>
  </si>
  <si>
    <t>SALE DEL PROGRAMA POR: NACIMIENTO RN PESO 3200 GR,TALLA 50 CM - REPORTADO POR PCS.                                                                                                                                                         ECOGRAFIA OBSTETRICA TRANSABDOMINAL - PENDIENTE ECOGRAFIA DE PERFIL BIOFISICO - PENDIENTE  ECOGRAFIA OBSTETRICA CON EVALUACION DE CIRCULACION PLACENTARIA Y FETAL -  PENDIENTE LABORATOROS DE INICIO - PENDIENTE GINECOLOGIA,NUTRICION  PSICOLOGIA Y ODONTOLOGIA - SE ENVIA MICRONUTRIENTES.6/01/2023                NOTA: GESTANTE ACUDE A LA CONSULTA PARA REPORTE DE LABORATORIOS DE INICIO SOLICITADOS - DENTRO DE LOS RANGOS NORMALES.24/01/2023                                                            PENDIENE ECOGRAFIA OBSTETRICA TRANSABDOMINAL - PENDIENTE  MONITORIA FETAL ANTEPARTO - PENDIENTE CULTIVO ESPECIAL PARA OTROS MICROORGANISMOS EN CUALQUIER MUESTRA - SE ENVIA MICRONUTRIENTES.18/02/2023</t>
  </si>
  <si>
    <t>ECOGRAFIA OBSTETRICA TRANSVAGINAL  -  PENDIENTE LABORATOROS DE INICIO - PENDIENTE GINECOLOGIA,NUTRICION  PSICOLOGIA Y ODONTOLOGIA - SE ENVIA MICRONUTRIENTES.7/01/2023                                                                                                                                                                                                                                                                                                          NOTA: GESTANTE CON ANTECEDENTES DE RIÑON ECTOPICO CON DOBLE SISTEMA COLECTOR EL MEDICO REMITE PARA MEDICINA INTERNA Y ORDENA UNA  ECOGRAFIA DE ABDOMEN TOTAL (HIGADO. PANCREAS. VESICULA. VIAS BILIARES. RIÑONES. BAZO. GRANDES VASOS. PELVIS Y FLANCOS)</t>
  </si>
  <si>
    <t>AIDA YANETH CEBALLOS CLAROS</t>
  </si>
  <si>
    <t xml:space="preserve">HURTADO </t>
  </si>
  <si>
    <t xml:space="preserve"> ECOGRAFIA OBSTETRICA TRANSABDOMINAL -  PENDIENTE LABORATOROS DE INICIO - PENDIENTE GINECOLOGIA,NUTRICION  PSICOLOGIA Y ODONTOLOGIA - SE ENVIA MICRONUTRIENTES.7/01/2023                                                                                                                                                                                                                                                                                                      NOTA: GESTANTE CON FROTIS VAGINAL EL MEDICO ENVIA TRATAMIENTO CON METRONIDAZOL OVULO VAGINAL - PENDIENTE  ECOGRAFIA OBSTETRICA TRANSABDOMINAL YA TINE CITA ASIGNADA - PENDIENTE TOXO IGM - PENDIENTE UROCULTIVO AUN NO LO HA REALIZADO - PENDIENTE   GLUCOSA CURVA DE TOLERANCIA - SE ENVIA MICRONUTRIENTES.3/02/2023                                                                                                                                                                                                                                                                             </t>
  </si>
  <si>
    <t>SURANY</t>
  </si>
  <si>
    <t xml:space="preserve"> ECOGRAFIA OBSTETRICA TRANSABDOMINAL - ECOGRAFIA OBSTETRICA TRANSVAGINAL - ECOGRAFIA OBSTETRICA CON TRANSLUCENCIA NUCAL -   PENDIENTE LABORATOROS DE INICIO - PENDIENTE GINECOLOGIA,NUTRICION  PSICOLOGIA Y ODONTOLOGIA - SE ENVIA MICRONUTRIENTES.10/01/2023                                                                                                               PNDIENTE  ECOGRAFIA OBSTETRICA CON DETALLE ANATOMICO - PENDIENTE UROCULTIVO - PENDIENTE TOXO IGM - PENDIENTE - SE ENVIA MICRONUTRIENTES.18/02/2023</t>
  </si>
  <si>
    <t xml:space="preserve"> ECOGRAFIA OBSTETRICA TRANSABDOMINAL -  PENDIENTE LABORATOROS DE INICIO - PENDIENTE GINECOLOGIA,NUTRICION  PSICOLOGIA Y ODONTOLOGIA - SE ENVIA MICRONUTRIENTES.10/01/2023</t>
  </si>
  <si>
    <t xml:space="preserve"> ECOGRAFIA OBSTETRICA TRANSABDOMINAL  - PENDIENTE LABORATOROS DE INICIO - PENDIENTE GINECOLOGIA,NUTRICION  PSICOLOGIA Y ODONTOLOGIA - SE ENVIA MICRONUTRIENTES.11/01/2023                                                                                                                                                                                                                                                                                         PENDIENTE LABORATORIOS DE III TRIMESTRE - PENDIENTE  MONITORIA FETAL ANTEPARTO - SE ENVIA MICRONUTRIIENTES.18/02/2023</t>
  </si>
  <si>
    <t xml:space="preserve"> ECOGRAFIA OBSTETRICA TRANSABDOMINAL  - ECOGRAFIA OBSTETRICA CON EVALUACION DE CIRCULACION PLACENTARIA Y FETAL -  PENDIENTE LABORATOROS DE INICIO - PENDIENTE GINECOLOGIA,NUTRICION  PSICOLOGIA Y ODONTOLOGIA - SE ENVIA MICRONUTRIENTES.12/01/2023</t>
  </si>
  <si>
    <t xml:space="preserve"> ECOGRAFIA OBSTETRICA TRANSABDOMINAL  -  ECOGRAFIA OBSTETRICA TRANSVAGINAL -  ECOGRAFIA OBSTETRICA CON TRANSLUCENCIA NUCAL -  PENDIENTE LABORATOROS DE INICIO - PENDIENTE GINECOLOGIA,NUTRICION  PSICOLOGIA , ODONTOLOGIA Y PEDIATRIA VALORACION, PRIMIGESTANTE ADOLESCENTE - SE ENVIA MICRONUTRIENTES.12/01/2023</t>
  </si>
  <si>
    <t xml:space="preserve"> ECOGRAFIA OBSTETRICA TRANSABDOMINAL -  PENDIENTE LABORATOROS DE INICIO - PENDIENTE GINECOLOGIA,NUTRICION  PSICOLOGIA Y ODONTOLOGIA - SE ENVIA MICRONUTRIENTES.13/01/2023                                                                                                                                                                                                                                                                                                    NOTA: GESTANTE ACUDE A LA CONSULTA PARA REPORTE DE LABORATORIOS SOLICITADOS CON  FROTIS VAGINAL: TRICHOMONA VAGINALIS  EL MEDICO ENVIA TRATAMIENTO CON METRONIDAZOL OVULO VAGINAL.18/01/2023                                                                                                                                                                                                                                                                      SE ENVIA MICRONUTRIENTES.11/02/2023</t>
  </si>
  <si>
    <t xml:space="preserve"> ECOGRAFIA OBSTETRICA TRANSABDOMINAL  -  ECOGRAFIA OBSTETRICA TRANSVAGINAL -  PENDIENTE LABORATOROS DE INICIO - PENDIENTE GINECOLOGIA,NUTRICION  PSICOLOGIA Y ODONTOLOGIA - SE ENVIA MICRONUTRIENTES.13/01/2023                                                                                                                                                                                                                  NOTA: GESTANTE REALIZA LABORATORIOS DE INICIO CON RH O- SE LE INFORMA AL LA JEFE INMEDIATO .14/01/2023                                                                                                                          NOTA: GESTANTE ACUDE A LA CONSULTA PARA REPORTE DE ECOGRAFIA SOLICITADA  - PENDIENTE SE SOLICITA ECOGRAFIA GENETICA. REALIZAR DESDE LA SEMANA 11 AL 14 DE GESTACION.19/01/2023                                                                                                                                                                                                                                                                                                                      NOTA: GESTANTE VALORADA  PRIMERA VEZ POR GINECOLOGIA LA CUAL INDICA LO SIGUIENTE : CON EMBARAZO DE 15.2SEMANAS - INCOMPATIBILIDAD RH - ECO DE TAMIZAJE INTEGRAL SIN ALTERACOINES - PENDIENTE COOMBS INDIRECTO, TORCH, UROCULTIVO - RESTO DE EXAMENES NORMALES - SE CITA EN 8 SEMANAS CON RESULTADOS PENDIENTES Y ECO NIVEL III. SOLICITAR CITA ANTES EN CASO DE QUE EL COOMBS SALGA POSITIVO.                                                                                                                                                                    PENDIENTE ANTICUERPOS IRREGULARES DETECCION (COOMBS INDIRECTO. RASTREO ANTICUERPOS -   PENDIENTE TOXO IGM - SE ENVIA MICRONUTRIENTES.11/02/2023                            NOTA:  ANTECEDENTE DE HEMOCLASIFICACION RH O NEGATIVO. COOMBS INDIRECTO NEGATIVO. PROGRAMADA PARA VACUNACION CON INMUNOGLOBULINA ANTID EN LA SEMANA 26 - PENDIENTE  ECOGRAFIA OBSTETRICA CON DETALLE ANATOMICO SE LE ASIGNO CITA -  PENDIENTE VALORACION POR GINECOLOGIA CONTROL Y NUTRICION -  PENDIENTE TOXO IGM,RUBEOLA IGG,CITOMEGALOVIRUS  IGG -SE ENVIA MICRONUTRIENTES.11/03/2023                             </t>
  </si>
  <si>
    <t xml:space="preserve"> ECOGRAFIA OBSTETRICA TRANSABDOMINAL - PENDIENTE LABORATOROS DE INICIO - PENDIENTE GINECOLOGIA,NUTRICION  PSICOLOGIA Y ODONTOLOGIA - SE ENVIA MICRONUTRIENTES.14/01/2023                                                                                                                                                                                                                                                                                                          NOTA: GESTANTE ACUDE A LA CONSULTA PARA REPORTE DE ECOGRAFIA SOLICITADA.28/01/2023                                                                                                                                                       PENDIENTE CULTIVO ESPECIAL PARA OTROS MICROORGANISMOS EN CUALQUIER MUESTRA - PENDIENTE  VALORACION POR ESPECIALIDADES - SE ENVIA MICRONUTRIENTES.4/03/2023</t>
  </si>
  <si>
    <t xml:space="preserve"> ECOGRAFIA OBSTETRICA TRANSABDOMINAL - PENDIENTE LABORATOROS DE INICIO - PENDIENTE GINECOLOGIA,NUTRICION  PSICOLOGIA Y ODONTOLOGIA - SE ENVIA MICRONUTRIENTES.14/01/2023                                                                                                                                                                              SE ENVIA MICRONUTRIENTES.18/02/2023                                           PENDIENTE  MONITORIA FETAL ANTEPARTO - PENDIENTE LABORATORIOS DE III TRIMESTRE - SE ENVIA MICRONUTRIENTES.18/03/2023                                                        </t>
  </si>
  <si>
    <t xml:space="preserve"> ECOGRAFIA OBSTETRICA TRANSABDOMINAL - PENDIENTE LABORATOROS DE INICIO - PENDIENTE GINECOLOGIA,NUTRICION  PSICOLOGIA Y ODONTOLOGIA - SE ENVIA MICRONUTRIENTES.14/01/2023                                                                                                                                                                                                                                                                                         PENDIENTE  ECOGRAFIA OBSTETRICA CON DETALLE ANATOMICO - PENDIENTE LABORATORIOS DE II TRIMESTRE - SE ENVIA MICRONUTRIENTES.18/02/2023                                                    PENDIENTE LABORATORIOS DE II Y III TRIMESTRE - PENDIENTE VALORACION POR ESPECIALIDADES - SE ENVIA MICRONUTRIENTES.18/03/2023</t>
  </si>
  <si>
    <t xml:space="preserve"> ECOGRAFIA OBSTETRICA TRANSABDOMINAL - PENDIENTE LABORATOROS DE INICIO - PENDIENTE GINECOLOGIA,NUTRICION  PSICOLOGIA Y ODONTOLOGIA - SE ENVIA MICRONUTRIENTES.14/01/2023                                                                                                                                                                                                                                                                                                  NOTA: GESTANTE CON FROTIS VAGINAL PATOLOGICO EL MEDICO ENVIA TRATAMIENTO CON METRONIDAZOL OVULO VAGINAL - PENDIENTE  ECOGRAFIA OBSTETRICA CON DETALLE ANATOMICO SE LE ASIGNA CITA - PENDIENTE  VACUNACION COMBINADA CONTRA DIFTERIA.TETANOS Y TOS FERINA [DPT] - SE ENVIA MICRONUTRIENTES.14/02/2023                     PENDIENTE LABORATORIOS DE II TRIMESTRE - SE ENVIA MICRONUTRIENTES.14/03/2023                                                                 </t>
  </si>
  <si>
    <t xml:space="preserve"> ECOGRAFIA OBSTETRICA TRANSABDOMINAL -  ECOGRAFIA OBSTETRICA CON TRANSLUCENCIA NUCAL - PENDIENTE LABORATOROS DE INICIO - PENDIENTE GINECOLOGIA,NUTRICION  PSICOLOGIA Y ODONTOLOGIA - SE ENVIA MICRONUTRIENTES.14/01/2023                                                                                                                                                         NOTA :  PACIENTE HACE INTENTO SUISIDA EL DIA 5 ENERO DE ESTE AÑO AL ENTEREASE QUE ESTA EN EMBARAZO TRAS CONTARLE A SU COMPALERO TOMA HERVICIDA OXIFLUEREN , CONTROLAN Y DAN SALIDA - EL MEDICO EXPLICA DEJO CONSTANCIA QUE PACIENTE NEGO EFEREDADES O PESIODIS DE HPOSTALZACION O PROBLEMAS DURATE EL ITERROGATORIO DE SU CONTROL - PACIETE DEBE ACUDIR CON ESPECIALIDADES DEMANDADAS POR SU INTENTO DE AUTOLIZIS.14/01/2023
PENDIENTE VALORACION POR NUTRICION - PENDIENTE VACUNAS CONTRA INFLUENZA Y COVID 19 - SE ENVIA MICRONUTRIENTES.14/02/2023                                                              PENDIENTE  ECOGRAFIA OBSTETRICA CON DETALLE ANATOMICO -  PENDIENTE VIRUS DE INMUNODEFICIENCIA HUMANA 1 Y 2 ANTICUERPOS - PENDIENTE ANTICUERPOS (PRUEBA TREPONEMICA) MANUAL O SEMIAUTOMATIZADA O AUTOMATIZADA - PENDIENTE VALORACION POR NUTRICION - SE ENVIA MICRONUTRIENTES.17/03/2023</t>
  </si>
  <si>
    <t xml:space="preserve"> ECOGRAFIA OBSTETRICA TRANSABDOMINAL - ECOGRAFIA OBSTETRICA CON DETALLE ANATOMICO - PENDIENTE LABORATOROS DE INICIO - PENDIENTE GINECOLOGIA,NUTRICION  PSICOLOGIA Y ODONTOLOGIA   - SE ENVIA MICRONUTRIENTES.17/01/2023</t>
  </si>
  <si>
    <t>EILIEN</t>
  </si>
  <si>
    <t>YIRLEY</t>
  </si>
  <si>
    <t xml:space="preserve"> ECOGRAFIA OBSTETRICA TRANSABDOMINAL - ECOGRAFIA DE  PERFIL BIOFISICO - PENDIENTE LABORATOROS DE INICIO - PENDIENTE GINECOLOGIA,NUTRICION  PSICOLOGIA Y ODONTOLOGIA - SE ENVIA MICRONUTRIENTES.17/01/2023                                                                                                                                                                                                                                                                NOTA: GESTANTE VALORADA PRIMERA VEZ POR GINECOLOGIA LA CUAL INDICA LO SIGUIENTE : TIENE SOLO UNA ECOGRAFIA. DONDE ANOTAN PRESENTACION CEFALICA,ACTUALMENTE AL EXAMEN FISICO IMPRESIONA FETO EN PODALICA - SOLO REALIZO UN CONTROL PRENATAL - NO TRAE EXAMENES - SE CITA A CONTROL EN UN MES CON NUEVA EECOGRAFIA PARA CORROBORAR PRESENTACION FETAL.7/02/2023                                                                                                                                                                                            PENDIENTE  MONITORIA FETAL ANTEPARTO - PENDIENTE LABORATORIOS DE III TRIMESTRE - SE ENVIA MICRONUTRIENTES.14/02/2023</t>
  </si>
  <si>
    <t xml:space="preserve"> ECOGRAFIA OBSTETRICA TRANSABDOMINAL - ECOGRAFIA DE  PERFIL BIOFISICO - PENDIENTE LABORATOROS DE INICIO - PENDIENTE GINECOLOGIA,NUTRICION  PSICOLOGIA Y ODONTOLOGIA - SE ENVIA MICRONUTRIENTES.17/01/2023                                                                                                                                                                                                                                            NOTA: GESTANTE ACUDE A LA CONSULTA PARA REPORTE DE LABORATORIOS DE INICIO SOLICITADOS , DENTRO DE LOS RANGOS NORMALES - PENDIENTE UROCULTIVO.20/01/2023</t>
  </si>
  <si>
    <t xml:space="preserve"> ECOGRAFIA OBSTETRICA TRANSABDOMINAL - ECOGRAFIA DE  PERFIL BIOFISICO - PENDIENTE LABORATOROS DE INICIO - PENDIENTE GINECOLOGIA,NUTRICION  PSICOLOGIA ,ODONTOLOGIA  Y PEDIATRIA VALORACION PRIMERA VEZ SEGUN RESOLICION 3280 - SE ENVIA MICRONUTRIENTES.17/01/2023                                                                                                   NOTA: GESTANTE CON IVU Y FROTIS VAGINAL PATOLOGICO  EL MEDICO ENVIA TRATAMIENTO CON CEFALEXINA CAPSULA Y METRONIDAZOL OVULO VAGINAL  - PENDIENTE  PERFIL BIOFISICO - PENDIENTE MONITORIA FETAL ANTEPARTO - PENDIENTE LABORATORIOS DE III TRIMESTRE - PENDIENTE VALORACION PR GINECOLOGIA - SE ENVIA MICRONUTRIENTES.14/02/2023</t>
  </si>
  <si>
    <t xml:space="preserve"> ECOGRAFIA OBSTETRICA TRANSABDOMINAL - PENDIENTE LABORATOROS DE INICIO - PENDIENTE GINECOLOGIA,NUTRICION  PSICOLOGIA Y ODONTOLOGIA   - SE ENVIA MICRONUTRIENTES.18/01/2023                                                                                                                                                                            SE ENVIA MICRONUTRIENTES.22/02/2023</t>
  </si>
  <si>
    <t>YOJO</t>
  </si>
  <si>
    <t>CALION</t>
  </si>
  <si>
    <t xml:space="preserve"> ECOGRAFIA OBSTETRICA TRANSABDOMINAL -  ECOGRAFIA OBSTETRICA TRANSVAGINAL -ECOGRAFIA OBSTETRICA CON TRANSLUCENCIA NUCAL -  PENDIENTE LABORATOROS DE INICIO - PENDIENTE GINECOLOGIA,NUTRICION  PSICOLOGIA Y ODONTOLOGIA   - SE ENVIA MICRONUTRIENTES.18/01/2023                                                                                                                        NOTA: SE REMITE PARA EXTRACCION DE DISPOSITIVO ANTICONCEPTIVO INTRAUTERINO (DIU) , REALIZAR EL DIA DE HOY. PUES TIENE MAS DE 12 AÑOS DE INSERCION Y HOY TIENE EMBARAZO NO PLAENADO.18/01/2023                                                                                                                                                                                                                                                                      NOTA: GESTANTE ACUDE A LA CONSULTA PARA REPORTE DE LABORATORIOS DE INICIO SOLICITADOS DENTRO DE LOS RANGOS NORMALES.31/01/2023                                                                SE ENVIA MICRONUTRIENTES.28/02/2023                                                                                                                                                                                                                                                                     </t>
  </si>
  <si>
    <t xml:space="preserve"> ECOGRAFIA OBSTETRICA TRANSABDOMINAL -  ECOGRAFIA OBSTETRICA TRANSVAGINAL -ECOGRAFIA OBSTETRICA CON TRANSLUCENCIA NUCAL -  PENDIENTE LABORATOROS DE INICIO - PENDIENTE GINECOLOGIA,NUTRICION  PSICOLOGIA Y ODONTOLOGIA   - SE ENVIA MICRONUTRIENTES.18/01/2023                                                                                                                   SE ENVIA MICRONUTRIENTES.16/02/2023                                                                                                                                                                                                                                                                                 NOTA : ANTECEDENTE PREVIO DE PREECAMSIA INCIO ASA  - PENDIENTE  ECOGRAFIA OBSTETRICA CON DETALLE ANATOMICO - PENDIENTE VALORACION POR OPTOMETRIA - SE ENVIA MICRONUTRIENTES.16/03/2023</t>
  </si>
  <si>
    <t>YENNY ALEJANDRA CONDA</t>
  </si>
  <si>
    <t>LEON</t>
  </si>
  <si>
    <t>PACIENTE INGRESA NUEVAMENTE AL PROGRAMA PAREJA GENERADORA DE VIDA ,SE INGRESAN DATOS EN LA MISMA :   ECOGRAFIA OBSTETRICA TRANSABDOMINAL -  ECOGRAFIA OBSTETRICA CON DETALLE ANATOMICO - PENDIENTE LABORATORIOS DE INICIO - PENDIENTE GINECOLOGIA ,NUTRICION,PSICOLOGIA Y NUTRICION - SE ENVIA MICRONUTRIENTES.19/01/2023                                                                                                                                                                                                                                                                                                     NOTA: GESTANTE CON FROTIS VAGINAL PATOLOGICO EL MEDICO ENVIA TRATAMIENTO CON METRONIDAZOL OVULO VAGINAL - PENDIENTE  VACUNACION COMBINADA CONTRA DIFTERIA.TETANOS Y TOS FERINA [DPT]- PENDIENTE TOXO IGM - SE ENVIA MICRONUTRIENTES.22/02/2023</t>
  </si>
  <si>
    <t>YENIRA</t>
  </si>
  <si>
    <t>SALE DEL PROGRAMA POR: NACIMIENTO RN PSO 3640GR,TALLA 52 CM - REPORTADO POR PCS.                                                                                                                                                         ECOGRAFIA OBSTETRICA TRANSABDOMINAL -  PENDIENTE LABORATOROS DE INICIO - PENDIENTE GINECOLOGIA,NUTRICION  PSICOLOGIA Y ODONTOLOGIA   - SE ENVIA MICRONUTRIENTES.19/01/2023</t>
  </si>
  <si>
    <t>SALE DEL PROGRAMA POR ABORTO ESPONTANEO  SE EVIDENCIA EN ECOGRAFIA QUE REPORTA.24/01/2023                                                                                                                                     ECOGRAFIA OBSTETRICA TRANSVAGINA -  PENDIENTE LABORATOROS DE INICIO - PENDIENTE GINECOLOGIA,NUTRICION  PSICOLOGIA Y ODONTOLOGIA   - SE ENVIA MICRONUTRIENTES.20/01/2023                                                                                                                                                                                                                                                                                                       NOTA:PACIENTE INDICA EMBARAZO NO DESEADO REFIERE SANGRADO EL MEDICO LE SOLICITA  ECOGRAFIA OBSTETRICA TRANSVAGINAL PRIORITARIA                                                       NOTA: GESTANTE ACUDE A LA CONSULTA PARA REPORTE DE ECOGRAFIA SOLICITADA CON ECOGRAFIA PELVIA SIN EVIDENICA DE EMBARAZO MAYOR A 5SEMANAS.24/01/2023</t>
  </si>
  <si>
    <t xml:space="preserve"> ECOGRAFIA OBSTETRICA TRANSABDOMINAL -  PENDIENTE LABORATOROS DE INICIO - PENDIENTE GINECOLOGIA,NUTRICION  PSICOLOGIA Y ODONTOLOGIA   - SE ENVIA MICRONUTRIENTES.20/01/2023                                      NOTA: GESTANTE RENUENTE A CPN  ES VISITADA EN SU DOMICILIA POR MEDICO.                                                                                                 PENDIENTE  ECOGRAFIA OBSTETRICA CON DETALLE ANATOMICO SE LE ASIGNA LA CITA - PENDIENTE  GLUCOSA CURVA DE TOLERANCIA - SE ENVIA MICRONUTRIENTES.22/02/2023</t>
  </si>
  <si>
    <t>LUCELLY CHEPE</t>
  </si>
  <si>
    <t xml:space="preserve"> ECOGRAFIA OBSTETRICA TRANSABDOMINAL -  ECOGRAFIA OBSTETRICA TRANSVAGINAL - ECOGRAFIA OBSTETRICA CON TRANSLUCENCIA NUCAL -  PENDIENTE LABORATOROS DE INICIO - PENDIENTE GINECOLOGIA,NUTRICION  PSICOLOGIA Y ODONTOLOGIA   - SE ENVIA MICRONUTRIENTES.20/01/2023                                                                                                           NOTA: EL MEDICO REMITE PARA VALORACION POR PEDIATRIA  SEGUN GUIA DE PRACTICA CLINICA.                                                                                                                                                    PENDIENTE TOXO IGG - SE ENVIA MICRONUTRIENTES.18/02/2023</t>
  </si>
  <si>
    <t>MIRYAM</t>
  </si>
  <si>
    <t xml:space="preserve">  ECOGRAFIA OBSTETRICA TRANSABDOMINAL - ECOGRAFIA OBSTETRICA CON TRANSLUCENCIA NUCAL-  PENDIENTE LABORATOROS DE INICIO - PENDIENTE GINECOLOGIA,NUTRICION  PSICOLOGIA Y ODONTOLOGIA   - SE ENVIA MICRONUTRIENTES.20/01/2023                                                                                                                                                                SE ENVIA MICRONUTRIENTES.25/02/2023                                                                                                                                                                                                                                                                            NOTA:  GESTANTE VALORADA PRIMERA VEZ POR GINECOLOGIA INDICA LO SIGUIENTE : CON EMBARAZO DE 21 SEMANAS POR ECO DEL SEGUNDO TRIMESTRE - NO TIENE ECO DE TAMIZAJE INTEGRAL - PENDIENTE ODONTOLOGIA, PSICOLOGIA, NUTRICION - NO TIENE ECO NIVEL III. SE SOLICITA - DEBE PONERSE LAS VACUNAS DEL EMBARAZO - EXAMEN FISICO NORMAL - CONTROL EN UN MES CON ECO NIVEL III, CURVA DE GLUCOSA, UROCULTIVO.21/03/2023                                                                                                                                                                                                                                                PENDIENTE  ECOGRAFIA OBSTETRICA CON DETALLE ANATOMICO - PENDIENTE VACUNACION CONTRA INFLUENZA - PENDIENTE LABORATORIOS DE II TRIMESTRE - SE ENVIA MICRONUTRIENTES.25/03/2023</t>
  </si>
  <si>
    <t>MIRYAN</t>
  </si>
  <si>
    <t xml:space="preserve">  ECOGRAFIA OBSTETRICA TRANSABDOMINAL -  ECOGRAFIA OBSTETRICA CON DETALLE ANATOMICO -  PENDIENTE LABORATOROS DE INICIO - PENDIENTE GINECOLOGIA,NUTRICION  PSICOLOGIA Y ODONTOLOGIA   - SE ENVIA MICRONUTRIENTES.20/01/2023                                                                                                                                                                                                                                                                                                     </t>
  </si>
  <si>
    <t>ENEYDA</t>
  </si>
  <si>
    <t xml:space="preserve">  ECOGRAFIA OBSTETRICA TRANSABDOMINAL - ECOGRAFIA OBSTETRICA CON EVALUACION DE CIRCULACION PLACENTARIA Y FETAL -  ECOGRAFIA OBSTETRICA CON DETALLE ANATOMICO - ECOGRAFIA DE  PERFIL BIOFISICO -   PENDIENTE LABORATOROS DE INICIO - PENDIENTE GINECOLOGIA,NUTRICION  PSICOLOGIA Y ODONTOLOGIA   - SE ENVIA MICRONUTRIENTES.21/01/2023                                                                                                                                                                                                                                                                                                     NOTA: GESTANTE ACUDE A LA CONSULTA PARA REPORTE DE ECOGRAFIA SOLICITADA EL MEDICO INDICA ECOGRAFAID DE DETALLE ANATOMICO DEL 3.02.2023 FETO UNIVO VIVO CRECIENDO EN PERCENTILES PROMEDIOS PARA 24 SEMANAS POR BIOMETRIA FETAL, ACORDE CONANERREA, PROMERA ECOGRAFIA, HUESO NASAL HIPOPLASICO, FOCO HIPERECOGENICO EN VENTRICUO DERECHO, DOS MARCADORES BLANDOS SE RECOMIENDA ESTUDIO GENETICO - PENDIENTE VALORACION POR GINECOLOGIA SE LE ASIGNA CITA PARA EL 23/02/2023                                                                                                                                                                                                                                                                                                                     NOTA: GESTANTE CON FROTIS VAGINAL PATOLOGICO EL MEDICO ENVI TRATAMIENTO CON METRONIDAZOL OVULO VAGINAL  - PENDIENTE HEMOGLOBINA GLICOSILADA MANUAL O SEMIAUTOMATIZADA - SE ENVIA MICRONUTRIENTES.22/02/2023                                                                                                                                                                                                       NOTA: GESTANTE VALORADA PRIMERA VEZ POR GINECOLOGIA INDICA LO SIGUIENTE - PACIENTE G4P3, CON EMBARAZO DE 26.6 SEMANAS -CON DIABETES GESTACIONAL Y MARCADORES PARA CROMOSOMOPATIA EN ECO NIVEL III - SE ENVIA A VALORACION POR NUTRICION - SE ELABORA FORMULA DE GLUCOMETRO, LANCETAS, TIRILLAS DE GLUCOMETRIA PARA REALIZARLAS EN AYUNAS Y UNA HORA DESPUES DE DESAYUNO, ALMUERZO Y COMIDA
DEBE ANOTARLAS EN UN CUADERNO Y TRAERLAS AL CONTROL EN 2 SEMANAS - SE SOLICITA CARIOTIPO FETAL POR AMNIOCENTESIS - RECOMENDACIONES, SIGNOS DE ALARMA
CONTROL POR GINECOLOGIA EN 2 SEMANAS.23/02/2023</t>
  </si>
  <si>
    <t xml:space="preserve">  ECOGRAFIA OBSTETRICA TRANSABDOMINAL -  PENDIENTE LABORATOROS DE INICIO - PENDIENTE GINECOLOGIA,NUTRICION  PSICOLOGIA Y ODONTOLOGIA   - SE ENVIA MICRONUTRIENTES.21/01/2023                                                                                                                                                                                                                                                                                           PENDIENTE ECOGRAFIA OBSTETRICA CON DETALLE ANATOMICO - PENDIENTE LABORATORIOS DE III TRIMETRE - PENDIENTE VALORACION POR GINECOLOGIA - SE ENVIA MICRONUTRIENTESTES.14/03/2023</t>
  </si>
  <si>
    <t xml:space="preserve">  ECOGRAFIA OBSTETRICA TRANSABDOMINAL -   PENDIENTE LABORATOROS DE INICIO - PENDIENTE GINECOLOGIA,NUTRICION  PSICOLOGIA Y ODONTOLOGIA   - SE ENVIA MICRONUTRIENTES.21/01/2023</t>
  </si>
  <si>
    <t xml:space="preserve">PACIENTE NUEVAMENTE INGRESA AL PROGRAMA PAREJA GENERADORA DE VIDA, SE INGRESAN DATOS EN LA MISMA :    ECOGRAFIA OBSTETRICA TRANSABDOMINAL - PENDIENTE VALORACION POR GINECOLOGIA,NUTRICION,PSICOLOGIA Y ODONTOLOGIA - PENDIENTE LABORATORIOS DE INICIO - SE ENVIA MICRONUTRIENTES.24/01/2023                 PENDIENTE  ECOGRAFIA OBSTETRICA CON DETALLE ANATOMICO - PENDIENTE  ECOGRAFIA OBSTETRICA TRANSABDOMINAL - PENDIENTE VALORACION POR GINECOLOGIA Y NUTRICION - PENDIENTE UROCULTIVO - PENDIENTE TOXO IGM - SE ENVIA  MICRONUTRIENTES.9/03/2023           </t>
  </si>
  <si>
    <t xml:space="preserve">  ECOGRAFIA OBSTETRICA TRANSABDOMINAL  PERFIL BIOFISICO -   PENDIENTE LABORATOROS DE INICIO - PENDIENTE GINECOLOGIA,NUTRICION  PSICOLOGIA Y ODONTOLOGIA   - SE ENVIA MICRONUTRIENTES.24/01/2023                                                                                                                                                                                                                                                                            NOTA: GESTANTE CON FROTIS VAGINAL PATOLOGICO EL MEDICO ENVIA TRATAMIENTO CON METRONIDAZOL OVULO VAGINAL -   PENDIENTE TOXO IGM - SE ENVIA MICRONUTRIENTES.23/02/2023                                                                                                                                                                                                                                                                                        PENDIENTE  ECOGRAFIA OBSTETRICA CON EVALUACION DE CIRCULACION PLACENTARIA Y FETAL - PENDIENTE  UROCULTIVO - PENDIENTE ECOGRAFIA DE  PERFIL BIOFISICO - PENDIENTE VALORACION  A MEDICINA MATERNOFETAL O PERINATOLOGIA. PRIORITARIO. FETO MACROSOMICO - PENDIENTE VALORACION PRIORITARIA POR GINECOLOGIA - PENDIENTE TOXO IGM - SE ENVIA  MICRONUTRIENTES.10/03/2023</t>
  </si>
  <si>
    <t>DANIELA DEL CARMEN</t>
  </si>
  <si>
    <t xml:space="preserve"> ECOGRAFIA OBSTETRICA TRANSVAGINAL  -   PENDIENTE LABORATOROS DE INICIO - PENDIENTE GINECOLOGIA,NUTRICION  PSICOLOGIA Y ODONTOLOGIA   - SE ENVIA MICRONUTRIENTES.25/01/2023                                                                                                                                                                                                                                                                                         PENDIENTE  ECOGRAFIA OBSTETRICA CON TRANSLUCENCIA NUCAL - PENDIENTE UROCULTIVO AUN NO SE LO HA REALIZADO - PENDIENTE TOXO IGM - SE ENVIA MICRONUTRIENTES.23/02/2023                                                                                                                                                                                                                                                                                            PENDIENTE UROCULTIVO - PENDIENTE TOXO IGM - SE ENVIA MICRONUTRIENTES.28/03/2023</t>
  </si>
  <si>
    <t xml:space="preserve">  ECOGRAFIA OBSTETRICA TRANSABDOMINAL -   PENDIENTE LABORATOROS DE INICIO - PENDIENTE GINECOLOGIA,NUTRICION  PSICOLOGIA Y ODONTOLOGIA   - SE ENVIA MICRONUTRIENTES.25/01/2023                                                                                                                                                                                                                                                                                             PENDIENTE  ECOGRAFIA OBSTETRICA CON DETALLE ANATOMICO - PENDIENTE  VIH/SIDA GESTANTES - PENDIENTE   SEROLOGIA [PRUEBA NO TREPOMENICA] VDRL EN SUERO O LCR - SE ENVIA MICRONUTRIENTES.25/02/2023                                                                                                                                                                                                                                                            PENDIENTE  ECOGRAFIA OBSTETRICA CON DETALLE ANATOMICO - PENDIENTE  EXAMEN DIRECTO FRESCO DE CUALQUIER MUESTRA - PENDIENTE   BILIRRUBINAS TOTAL Y DIRECTA - GESTANTE - SE ENVIA MICRONUTRIENTES.29/03/2023</t>
  </si>
  <si>
    <t>PACIENTE NUEVAMENTE INGRESA AL PROGRAMA PAREJA GENERADORA DE VIDA,SE INGRESAN DATOS EN LA MISMA:    ECOGRAFIA OBSTETRICA TRANSABDOMINAL -  ECOGRAFIA OBSTETRICA CON DETALLE ANATOMICO - VACUNACION COMBINADA CONTRA DIFTERIA.TETANOS Y TOS FERINA [DPT] -   PENDIENTE LABORATORIOS DE INICIO - PENDIENTE GINECOLOGIA,NUTRICION,PSICOLOGIA Y ODONTOLOGIA - SE ENVIA MICRONUTRIENTES.27/01/2023                                                                                                                               PENDIENTE  MONITORIA FETAL ANTEPARTO - PENDIENTE LABORATORIOS DE III TRIMESTRE - SE ENVIA MICRONUTRIENTES.28/02/2023                                                                                                            SALE DLE PROGRAMA, TALLA 50CM, RERPOTADO  POR LA DINAMIZADORA ORGINIA COMETA. P.C.S                                                   SE SOLICITA CITA DE GINECOLOGIA, PSICOLOGIA, NUTRICION,  ECOGRAFIA OBSTETRICA TRANSABDOMINAL.  09/03/2021               ECOGRAFIA OBSTETRICA CON DETALLE ANATOMICO, PENDIENTE LABORATORIOS DE SEGUNDOTRIMESTRE PENDIENTE CITA DE GINECOLOGIA, 14/04/2021                                MONITORIA FETAL ANTEPARTO, PENDIENTE LABORATORIOS DE TERCER TRIMESTRE. 14/05/221</t>
  </si>
  <si>
    <t>FLORALIA</t>
  </si>
  <si>
    <t xml:space="preserve"> ECOGRAFIA OBSTETRICA TRANSABDOMINAL -   PENDIENTE LABORATOROS DE INICIO - PENDIENTE GINECOLOGIA,NUTRICION  PSICOLOGIA Y ODONTOLOGIA   - SE ENVIA MICRONUTRIENTES.27/01/2023                                                                                                                                                                                                                                                                                             PENDIENTE ECOGRAFIA OBSTETRICA TRANSABDOMINAL SE LE ASIGNA CITA - PENDIENTE  GLUCOSA CURVA DE TOLERANCIA - PENDIENTE VALORACION POR ESPECIALIDADES - SE ENVIA MICRONUTRIENTES.1/03/2023</t>
  </si>
  <si>
    <t>PACIENTE NUEVAMENTE INGRESA AL PROGRAMA PAREJA GENERADORA DE VIDA , SE INGRESAN DATOS EN LA MISMA: PENDIENTE ECOGRAFIA OBSTETRICA TRANSABDOMINAL - PENDIENTE MONITORIA FETAL ANTEPARTO -  PENDIENTE LABORATORIOS DE INICIO - PENDIENTE GINECOLOGIA,NUTRICION,PSICOLOGIA Y ODONTOLOGIA - PENDIENTE CONTROL EN 15 DIAS - SE ENVIA MICRONUTRIENTES.28/01/2023                                                                                                                                                                                                                                      SALE DEL PROGRAMA, TALLA  51CM, RPEORTADO POR LA DINAMIZADORA,  LUIS GILDARDO, P.C.S                                                                                                      ECOGRAFIA OBSTETRICA TRANSABDOMINAL,  PENCINETE CITA PSICOLOGIA; TOMA DE CITOLOGIA 19/06/2021,                             SE SUMINISTRA MULTIVITAMICOS, 30/07/2021         PENDINETE LABORATORIOS DE TERCER TRIMESTRE, PENDIENTE CITA DE GINECOLOGIA, NUTRICION, Y PSICOLOGIA. 14/08/2021</t>
  </si>
  <si>
    <t xml:space="preserve"> ECOGRAFIA OBSTETRICA TRANSVAGINAL -   PENDIENTE LABORATOROS DE INICIO - PENDIENTE GINECOLOGIA,NUTRICION  PSICOLOGIA Y ODONTOLOGIA   - SE ENVIA MICRONUTRIENTES.28/01/2023                                NOTA: PACIENTE NO ACEPTA EL EMBARAZO Y SOLICITA IVE , EL MEDICO REMITE PARA URGENCIAS PARA SU RESPECTIVA RUTA</t>
  </si>
  <si>
    <t>GUAGUA</t>
  </si>
  <si>
    <t xml:space="preserve">ECOGRAFIA OBSTETRICA TRANSABDOMINAL - ECOGRAFIA OBSTETRICA TRANSVAGINAL -ECOGRAFIA OBSTETRICA CON TRANSLUCENCIA NUCAL -    PENDIENTE LABORATOROS DE INICIO - PENDIENTE GINECOLOGIA,NUTRICION  PSICOLOGIA Y ODONTOLOGIA   - SE ENVIA MICRONUTRIENTES.31/01/2023                                                                                                              NOTA: PACIENTE SOLICITA IVE EL MEDICO REMITE A URGENCIAS PARA LA RESPECTIVA RUTA.                                                                                                                                                                         NOTA: GESTANTE ACUDE A LA CONSULTA EFIERE "QUIERO INTERRUMPIR MI EMBARAZO" , EL MEDICO INDICA SE HACE REMISION A URGENCIAS PARA CONTINUAR PROTOCOLO DE IVE.28/02/2023
</t>
  </si>
  <si>
    <t>ECOGRAFIA OBSTETRICA TRANSABDOMINAL -   PENDIENTE LABORATOROS DE INICIO - PENDIENTE GINECOLOGIA,NUTRICION  PSICOLOGIA Y ODONTOLOGIA   - SE ENVIA MICRONUTRIENTES.31/01/2023                                                                                                                                                                                                                                                                                         PENDIENTE ECOGRAFIA OBSTETRICA CON DETALLE ANATOMICO - PENDIENTE GINECOLOGIA Y NUTRICION - PENDIENTE LABORATORIS DE II TRIMESTRE - SE ENVIA MICRONUTRIENTES.28/02/2023                                                                                                                                                                                                                                                                                                     NOTA: GESTANTE CON UROCULTIVO POSITIVO EL MEDICO ENVIA TRATAMIENTO CON CEFALEXINA CAPSULA - PENDIENTE UROCULTIVO CONTROL POSTRATAMIENTO - SE ENVIA MICRONUTRIENTES.28/03/2023</t>
  </si>
  <si>
    <t xml:space="preserve"> VACUNACION COMBINADA CONTRA DIFTERIA.TETANOS Y TOS FERINA [DPT]  -  PENDIENTE LABORATOROS DE INICIO - PENDIENTE  GLUCOSA CURVA DE TOLERANCIA - PENDIENTE GINECOLOGIA,NUTRICION  PSICOLOGIA Y ODONTOLOGIA   - SE ENVIA MICRONUTRIENTES.31/01/2023                                                                                                                              NOTA: GESTANTE QUE REALIZO DOS CONTROLES EN LA IPS SANRAFAEL FACATATIVA ,HOY INICO DE CONTRL EN ESTA UNIDAD.                                                                                                                 NOTA: GESTANTE ACUDE A LA CONSULTA PARA REPORTE DE LABORATORIOS SOLICITADOS , DENTRO DE LOS RANGOS NORMALES.17/02/2023                                                                           PENDIENTE VALORACIN POR ESPECIALIDADES - PENDIENTE VACUNAS DEL EMBARAZO - PENDIENTE LABORATORIOS DE III TRIMESTRE - SE ENVIA  MICRONUTRIENTES.28/02/2023             NOTA: GESTANTE ACUDE A LA CONSULTA PARA REPORTE DE LABORATORIOS SOLICITADOS A CONSULTA POR PRUEBA DE CITOMEGALOVIRUS IGM POSITIVA, NO APORTA IGG, EN EL MOENMENTO ASINTOMATIVCA, AFEBRIL SIN DOLOR ABDOMINAL, SE LE EXPLICQ QUE LA INFECCION POR CITOMEGALOVIRUS NO REQUIERE DE TRATAMIENTO, SIN EMBARGO HAY QUE VIGILAR AL RECIEN NACIDO Y ASISTIR A LOS CONTROLES DE C Y D PARA DTECTAR ALGUNA ANORMALIDAD PRODUCIDA POR LA INFECCION DEL VIRUS LA CUAL ES MUY BAJA SU PROBABILIDAD.4/03/2023                                                                                                                                                                                                                                                                                               NOTA: GESTANTE VALORADA PRIMERA VEZ POR GINECOLOGIA INDICA LO SIGUIENTE : CON EMBARAZO DE 35.5 SEMANAS POR ECO NIVEL III - CON ALTURA UTERINA POR DEBAJO DE LA ESPERADA PARA LA EDAD GESTACIONAL - CONTROL PRENATAL INSUFICIENTE - SE SOLICITA ECO OBSTETRICA PRIORITARIA - ADEMAS SE SOLICITA CURVA DE GLUCOSA, UROCULTIVO Y CULTIVO RECTOVAGINAL PARA ESTREPTOCOCO DEL GRUPO B - SE CITA EN 2 SEMANAS CON RESULTADOS.7/03/2023                                                                                                                                                                                                                                                            PENDIENTE ECOGRAFIA OBSTETRICA TRANSABDOMINAL -  PENDIENTE MONITORIA FETAL ANTEPARTO - SE ENVIA MICRONUTRIENTES.14/03/2023                                                          PENDIENTE  MONITORIA FETAL ANTEPARTO.28/03/2023</t>
  </si>
  <si>
    <t>LEOCAIDA</t>
  </si>
  <si>
    <t xml:space="preserve">  ECOGRAFIA OBSTETRICA TRANSVAGINAL - PENDIENTE LABORATOROS DE INICIO  - PENDIENTE GINECOLOGIA,NUTRICION  PSICOLOGIA Y ODONTOLOGIA   - SE ENVIA MICRONUTRIENTES.31/01/2023                                                                                                                                                          PENDIENTE TOXO IGM - SE ENVIA MICRONUTRIENTES.28/02/2023                  NOTA: PACIENTE DE 14.1SEMASN DE EGSTACION CON REPORE DE TOXO IGM EN DESENSO PERO IGUAL POSITIVO, SE ORDEAN TEST DE AVIDEZ PAR TERMINAR INICIO DE ESPIRAMICINA, SE CITA CONTROL CONREPORTE.25/03/2023</t>
  </si>
  <si>
    <t xml:space="preserve">SALE DEL PROGRAMA POR: NACIMIENTO RN PESO 3440 GR,TALLA 49 CM - REPORTADO POR PCS.                                                                                                                                                                      ECOGRAFIA OBSTETRICA TRANSABDOMINAL   - PENDIENTE LABORATOROS DE INICIO  - PENDIENTE GINECOLOGIA,NUTRICION  PSICOLOGIA Y ODONTOLOGIA SE ENVIA MICRONUTRIENTES.2/02/2023                                                                                                                                                                                                                                                                                                      </t>
  </si>
  <si>
    <t>ARELIA BEATRIZ CAMPO</t>
  </si>
  <si>
    <t xml:space="preserve"> ECOGRAFIA OBSTETRICA TRANSABDOMINAL -  VACUNACION COMBINADA CONTRA TETANOS Y DIFTERIA [Td] -   ECOGRAFIA OBSTETRICA TRANSVAGINAL -  ECOGRAFIA OBSTETRICA CON TRANSLUCENCIA NUCAL - PENDIENTE LABORATOROS DE INICIO  - PENDIENTE GINECOLOGIA,NUTRICION  PSICOLOGIA Y ODONTOLOGIA   - SE ENVIA MICRONUTRIENTES.2/02/2023                                                                                                                                                                                                                                                                                                      NOTA : GESTANTE VICTIMA DE CONFLICO ARMADO NO ACEPTA EL EMBARAZO SOLICITA IVE INTERVIENEN CON LA AUTORIDAD PARA EVITAR REALIZARLO ,EL MEDICO REMITE A TRABAJADORA SOCIAL PRIORITARIO.2/02/2023                                                                                                                                                                                                                                                                    NOTA: GESTANTE ACUDE A LA CONSULTA PARA REPORTEDE LABORATORIOS DE INICIO SOLICITADOS CON FROTIS VAGINAL PATOLOGICO  E INFECCION DE VIAS URINARIAS EL MEDICO ENVIA TRATAMIENTO CON METRONIDAZOL OVULO VAGINAL Y CEFALEXINA CAPSULA - PENDIENTE ECOGRAFIA DE VIAS URINARIAS (RIÑONES. VEJIGA Y PROSTATA TRANSABDOMINAL.3/02/2023                                                                                                                                                                                                                                                                                            PENDIENTE VALORACION POR ESPECIALIDADES - PENDIENTE LABORATORIOS DE II TRIMESTRE - SE ENVIA MICRONUTRIENTES.30/03/2023</t>
  </si>
  <si>
    <t xml:space="preserve"> ECOGRAFIA OBSTETRICA TRANSABDOMINAL  - PENDIENTE LABORATOROS DE INICIO  - PENDIENTE GINECOLOGIA,NUTRICION  PSICOLOGIA Y ODONTOLOGIA   - SE ENVIA MICRONUTRIENTES.2/02/2023</t>
  </si>
  <si>
    <t>DELY</t>
  </si>
  <si>
    <t xml:space="preserve"> ECOGRAFIA OBSTETRICA TRANSABDOMINAL  - PENDIENTE LABORATOROS DE INICIO  - PENDIENTE GINECOLOGIA,NUTRICION  PSICOLOGIA Y ODONTOLOGIA   - SE ENVIA MICRONUTRIENTES.3/02/2023                                                                                                                                                                                                                                                                                                        NOTA: GESTANTE VALORADA PRIMERA VEZ POR GINECOLOGIA INDICA LO SIGUIENTE : PACIENTE G5P4, CON EMBARAZO DE 20.1SEMANAS -GEMELAR BICORIAL BIAMNIOTICO, CEFALICO-PODALICO, CONCORDANTES -SOBREPESO EN EL EMBARAZO -GRAN MULTIPARA -EXAMENES DEL EMBARAZO INCOMPLETOS -APARENTEMENTE ANTECEDENTE DE FETO GRANDE -SE SOLICITA ECO NIVEL III + CERVICOMETRIA -SE SOLICITA CURVA DE GLUCOSA Y UROCULTIVO
CONTROL EN UN MES CON RESULTADOS.23/02/2023                                                                                                                                                                                                                                                           - SE ENVIA MICRONUTRIENTES.3/03/2023                                                                                                                                                                                                                                                                                 NOTA: GESTANTE CON GLUCOSA CURVA ALTERADA SE RELAIZA LLAMADA TELEFONICA A LA PACIENTE PARA QUE ACUDA INMEDIATAMENTE A REPORTAR EL LABORATORIOS.10/03/2023                                                                                                                                                                                                                                                                                                         NOTA: GESTANTE ACUDE A LA CONSULTA PARA REPORTE DE LABORATORIOS EL MEDICO ENVIA GLUCOMETRO Y REMITE A NUTRICION.11/03/2023</t>
  </si>
  <si>
    <t xml:space="preserve"> ECOGRAFIA OBSTETRICA TRANSABDOMINAL  - ECOGRAFIA OBSTETRICA CON DETALLE ANATOMICO -  PENDIENTE LABORATOROS DE INICIO  - PENDIENTE GINECOLOGIA,NUTRICION  PSICOLOGIA Y ODONTOLOGIA   - SE ENVIA MICRONUTRIENTES.3/02/2023                                                                                                                                               PENDIENTE VIH/SIDA GESTANTES - PENDIENTE ANTICUERPOS (PRUEBA TREPONEMICA) MANUAL O SEMIAUTOMATIZADA O AUTOMATIZADA - SE ENVIA MICRONUTRIENTES.3/03/2023</t>
  </si>
  <si>
    <t>NORELIA</t>
  </si>
  <si>
    <t xml:space="preserve"> ECOGRAFIA OBSTETRICA TRANSVAGINAL  -  PENDIENTE LABORATOROS DE INICIO  - PENDIENTE GINECOLOGIA,NUTRICION  PSICOLOGIA Y ODONTOLOGIA   - SE ENVIA MICRONUTRIENTES.4/02/2023                                                                                                                                                                                                                                                                                                       NOTA: GESTANTE ACUDE A LA CONSULTA PARA REPORTE DE ECOGRAFIA SOLICITADA , EL MEDICO SOLICITA ECOGRAFIA OBSTETRICA TRANSVAGINAL INDICA SE SOLICITA CONTROL EN UNA SEMANA PUES LA PRIMERA ECOGRAFIA AUN NO MOSTRO EMBRIOS, SOLO SACO GESTACIONAL.11/02/2023                                                                                                            SE ENVIA MICRONUTRIENTES.1/03/2023</t>
  </si>
  <si>
    <t xml:space="preserve"> ECOGRAFIA OBSTETRICA TRANSABDOMINAL -  PENDIENTE LABORATOROS DE INICIO  - PENDIENTE GINECOLOGIA,NUTRICION  PSICOLOGIA Y ODONTOLOGIA   - SE ENVIA MICRONUTRIENTES.4/02/2024                                                                                                                                                                                                                                                                                                      NOTA: GESTANTE CON FROTIS VAGINAL PATOLOGICO EL MEDICO ENVIA TRATAMIENTO CON METRONIDAZOL OVULO VAGINAL - PENDIENTE ECOGRAFIA OBSTETRICA CON EVALUACION DE CIRCULACION PLACENTARIA Y FETAL - SE ENVIA MICRONUTRIENTES.4/03/2023</t>
  </si>
  <si>
    <t>SALE DEL PROGRAMA POR : NACIMIENTO RN PESO 2800GR ,TALLA  47CM  - REPORTADO POR  PCS                                                                                                                                                    ECOGRAFIA OBSTETRICA TRANSABDOMINAL -  MONITORIA FETAL ANTEPARTO - ECOGRAFIA DE  PERFIL BIOFISICO -  ECOGRAFIA OBSTETRICA CON EVALUACION DE CIRCULACION PLACENTARIA Y FETAL -  VACUNACION COMBINADA CONTRA TETANOS Y DIFTERIA [Td -  PENDIENTE LABORATOROS DE INICIO Y DE III TRIMESTRE  - PENDIENTE GINECOLOGIA,NUTRICION  PSICOLOGIA Y ODONTOLOGIA   - SE ENVIA MICRONUTRIENTES.4/02/2023</t>
  </si>
  <si>
    <t xml:space="preserve"> ECOGRAFIA OBSTETRICA TRANSABDOMINAL - ECOGRAFIA OBSTETRICA CON DETALLE ANATOMICO -   PENDIENTE LABORATOROS DE INICIO  - PENDIENTE GINECOLOGIA,NUTRICION  PSICOLOGIA Y ODONTOLOGIA   - SE ENVIA MICRONUTRIENTES.7/02/2023</t>
  </si>
  <si>
    <t xml:space="preserve"> ECOGRAFIA OBSTETRICA TRANSABDOMINAL -   PENDIENTE LABORATOROS DE INICIO  - PENDIENTE GINECOLOGIA,NUTRICION  PSICOLOGIA Y ODONTOLOGIA   - SE ENVIA MICRONUTRIENTES.7/02/2023                                                                                                                                                                                                                                                                                               PENDIENTE ECOGRAFIA OBSTETRICA TRANSABDOMINAL - PENDIENTE  PENDIENTE GINECOLOGIA,NUTRICION  PSICOLOGIA Y ODONTOLOGIA - PENDIENTE VACUNAS GESTANTE - PENDIENTE UROCULTIVO AUN NO SE LO HA REALIZADO.7/03/2023</t>
  </si>
  <si>
    <t xml:space="preserve"> ECOGRAFIA OBSTETRICA TRANSABDOMINAL - ECOGRAFIA OBSTETRICA CON DETALLE ANATOMICO -VACUNACION COMBINADA CONTRA DIFTERIA.TETANOS Y TOS FERINA [DPT] - PENDIENTE LABORATOROS DE INICIO  - PENDIENTE GINECOLOGIA,NUTRICION  PSICOLOGIA Y ODONTOLOGIA   - SE ENVIA MICRONUTRIENTES.8/02/2023                                                          NOTA:GESTANTE VALORADA PRIMERA VEZ POR GINECOLOGIA INDICA LO SIGUIENTE :   PRIMIGESTANTE ADOLESCENTE, CON EMBARAZO DE 25.5 SEMANAS - SOBREPESO EN EL EMBARAZO - NO TRAE EXAMENES DEL EMBARAZO - TIENE ECO NIVEL III SIN ALTERACIONES - PENDIENTE VALORACION POR NUTRICION - SE DAN RECOMENDACIONES DE EJERCICIO - SE CITA EN UN MES CON TODOS LOS EXAMENES DEL EMBARAZO.7/03/2023                                                                                                                                                                         PENDIENTE LABORATORIOS DE II TRIMESTRE - SE ENVIA MICRONUTRIENTES..8/03/2023</t>
  </si>
  <si>
    <t xml:space="preserve"> ECOGRAFIA OBSTETRICA TRANSVAGINAL - PENDIENTE LABORATOROS DE INICIO  - PENDIENTE GINECOLOGIA,NUTRICION  PSICOLOGIA Y ODONTOLOGIA   - SE ENVIA MICRONUTRIENTES.9/02/2023</t>
  </si>
  <si>
    <t>ECOGRAFIA OBSTETRICA TRANSVAGINAL -  PENDIENTE LABORATOROS DE INICIO  - PENDIENTE GINECOLOGIA,NUTRICION  PSICOLOGIA Y ODONTOLOGIA   - SE ENVIA MICRONUTRIENTES.9/02/2023                                                                                                                                                                                                                                                                                                         NOTA : REFIERE EMBARAZO NO DESEADO, NO ACEPTADO  SOLICITA IVE EL MEDICO LA REMITE  A URGENCIAS PARA ACTIVAR LA RUTA.                                                                                       NOTA: ALTO RIESGO OBSTETRICO POR:-PROBELMAS RELACIONADOS CON EMBARAZO NO DESEADO - SE ENVIA MICRONUTRIENTES.14/03/2023</t>
  </si>
  <si>
    <t xml:space="preserve"> ECOGRAFIA OBSTETRICA TRANSABDOMINAL -  ECOGRAFIA OBSTETRICA TRANSVAGINAL -VACUNACION COMBINADA CONTRA TETANOS Y DIFTERIA [Td] -  PENDIENTE LABORATOROS DE INICIO  - PENDIENTE GINECOLOGIA,NUTRICION  PSICOLOGIA Y ODONTOLOGIA   - SE ENVIA MICRONUTRIENTES.9/02/2023                                                                             NOTA : REFIERE EMBARAZO NO DESEADO SOLICITA IVE EL MEDICO LA REMITE  A URGENCIAS PARA ACTIVAR LA RUTA.</t>
  </si>
  <si>
    <t>PACIENTE NUEVAMENTE INGRESA AL PROGRAMA PAREJA GENERADORA DE VIDA , SE EINGRESAN DATOS EN LA MISMA :     ECOGRAFIA OBSTETRICA TRANSVAGINAL - PENDIENTE LABORATORIOS DE INICIO - PENDIENTE GINECOLOGIA ,NUTRICION,PSICOLOGIA Y ODONTOLOGIA -   PENDIENTE VACUNAS - SE ENVIA MICRONUTRIENTES.11/02/2023                                                                                                                SALE DEL PROGRAMA, TALLA 52CM, REPORTADO POR LADINAMIZADORA SANDRA CAMAYO, P.C.S                                                                                                             PENDIENTE , CITA DE GINECOLOGIA, PSICOLOGIA, NUTRICION, ECOGRAFIA OBSTETRICA TRANSVAGINAL, 20/03/2021    PASA A HIGIENE ORAL, 20/03/2021     PENDIENTE LABORATORIOS DE SEGUNDO TRIMESTRE, ECOGRAFIA OBSTETRICA CON DETALLE ANATOMICO29/05/2021                TOMA DE LAB DE   Toxoplasma gondii ANTICUERPOS Ig M,  ECOGRAFIA OBSTETRICA CON EVALUACION DE CIRCULACION PLACENTARIA Y FETAL30/06/2021                         TOXO IGG, TOXO IGM, VIH,  GINECOLOGIA Y NUTRICION, 11/08/2021               PENDIENTE LABORATORIOS DE TERCER TRIMESTRE,    MONITORIA FETAL ANTEPARTO, 04/09/2021                            MONITORIA FETAL ANTEPARTO29/09/2021</t>
  </si>
  <si>
    <t>ECOGRAFIA OBSTETRICA TRANSVAGINAL -  PENDIENTE LABORATOROS DE INICIO  - PENDIENTE VACUNAS TD -INFLUENZA -  PENDIENTE GINECOLOGIA,NUTRICION  PSICOLOGIA Y ODONTOLOGIA   - SE ENVIA MICRONUTRIENTES.11/02/2023                                                                                                                                                                                                                                             PENDIENTE  ECOGRAFIA OBSTETRICA CON TRANSLUCENCIA NUCAL SE LE ASIGNA CITA - PENDIENTE VACUNACION - PENDIENTE VALORACION PARA GINECOLOGIA - SE ENVIA MICRONUTRIENTES.11/03/2023                                                                                                                                                                                                                                                                                              PENDIENTE ECOGRAFIA OBSTETRICA CON DETALLE ANATOMICO.25/03/2023</t>
  </si>
  <si>
    <t>BERNARDA</t>
  </si>
  <si>
    <t xml:space="preserve"> ECOGRAFIA OBSTETRICA TRANSABDOMINAL - PENDIENTE VACUNAS -  PENDIENTE LABORATOROS DE INICIO   -  PENDIENTE GINECOLOGIA,NUTRICION  PSICOLOGIA Y ODONTOLOGIA   - SE ENVIA MICRONUTRIENTES.11/02/2023</t>
  </si>
  <si>
    <t>SALE DEL PROGRAMA POR: NACIMIENTO RN PESO 2500 GR,TALLA 49 CM - REPORTADO POR PCS.                                                                                                                                                       ECOGRAFIA OBSTETRICA TRANSABDOMINAL  - PENDIENTE ECOGRAFIA DE  PERFIL BIOFISICO -  ECOGRAFIA OBSTETRICA CON EVALUACION DE CIRCULACION PLACENTARIA Y FETAL - PENDIENTE VACUNAS -  PENDIENTE LABORATOROS DE INICIO   -  PENDIENTE GINECOLOGIA,NUTRICION  PSICOLOGIA Y ODONTOLOGIA   - SE ENVIA MICRONUTRIENTES.11/02/2023                                                                                                                                                                                                                                                                                             PENDIENTE  ECOGRAFIA OBSTETRICA TRANSABDOMINAL SE LE ASIGNA LA CITA - PENDIENTE ECOGRAFIA DE PERFIL BIOFISICO - PENDIENTE  ECOGRAFIA OBSTETRICA CON EVALUACION DE CIRCULACION PLACENTARIA Y FETAL - PENDIENTE  MONITORIA FETAL ANTEPARTO - PENDIENTE LABORATORIOS DE III TRIMESTRE - PENDIENTE VALORACION POR GINECOLOGIA - YA TIENE MICRONUTRIENTES.25/02/2023</t>
  </si>
  <si>
    <t xml:space="preserve"> ECOGRAFIA OBSTETRICA TRANSABDOMINAL -  ECOGRAFIA OBSTETRICA TRANSVAGINAL -  ECOGRAFIA OBSTETRICA CON TRANSLUCENCIA NUCAL - PENDIENTE VACUNAS -  PENDIENTE LABORATOROS DE INICIO   -  PENDIENTE GINECOLOGIA,NUTRICION  PSICOLOGIA Y ODONTOLOGIA   - SE ENVIA MICRONUTRIENTES.11/02/2023                                                          NOTA: GESTANTE CON  VAGINOSIS BACTERIANA EL MEDICO ENVIA TRATAMIENTO CON METRONIDAZOL OVULO VAGINAL - PENDIENTE LABORATORIOS DE INICIO AUN NO SE LOS HA REALIZADO REFIERE SE LOS VA HACER TOMAR HOY - PENDIENTE VALORACION POR GINECOLOGIA ,ODONTOLOGIA - PENDIENTE VACUNAS - SE ENVIA MICRONUTRIENTES.15/03/2023</t>
  </si>
  <si>
    <t xml:space="preserve"> ECOGRAFIA OBSTETRICA TRANSVAGINAL -  PENDIENTE LABORATOROS DE INICIO   -  PENDIENTE GINECOLOGIA,NUTRICION  PSICOLOGIA Y ODONTOLOGIA   - SE ENVIA MICRONUTRIENTES.14/02/2023</t>
  </si>
  <si>
    <t xml:space="preserve"> ECOGRAFIA OBSTETRICA TRANSABDOMINAL - PENDIENTE VACUNAS -  PENDIENTE LABORATOROS DE INICIO   -  PENDIENTE GINECOLOGIA,NUTRICION  PSICOLOGIA Y ODONTOLOGIA   - SE ENVIA MICRONUTRIENTES.14/02/2023                                                                                                                                                                                                                                 PENDIENTE  ECOGRAFIA OBSTETRICA TRANSABDOMINAL - PENDIENTE VACUNAS - PENDIENTE VALORACION POR ESPECIALIDADES - SE ENVIA MICRONUTRIENTES.15/03/2023</t>
  </si>
  <si>
    <t>PACIENTE NUEVAMENTE INGRESA AL PROGRAMA PAREJA GENERADORA DE VIDA, SE INGRESAN DATOS EN LA MISMA:  ECOGRAFIA OBSTETRICA TRANSABDOMINAL -  ECOGRAFIA OBSTETRICA TRANSVAGINAL - PENDIENTE LABORATORIOS DE INICIO - PENDIENTE GINECOLOGIA,NUTRICION,PSICOLOGIA Y ODONTOLOGIA - SE ENVIA MICRONUTRIENTES.15/02/2023                                          NOTA: GESTANTE NO ACEPTA EL EMBARAZO SOLICTA IVE EL MEDICO LA REMITE PARA URGENCIAS PARA ACTIVAR LA RUTA                                                                                                                                                                                                                                                                                                 SALE DLE PROGRAMA, TALLA 53CM, RPEORTAO OPR LA DINAMIZADORA, MARLIN, P.C.S                                                                                          ECOGRAFIA OBSTETRICA TRANSABDOMINAL, PENDIENTE LA CITA DE PSICOLOGIA, NUTRICION, GINECOLOGIA, 24/03/2021           PENDIENTE TOMA   UROANALISIS21/04/2021                 ECOGRAFIA OBSTETRICA TRANSABDOMINAL, PENDIENTE LABORATORIOS DE SEGUDNO TRIMESTRE23/06/2021                       ECOGRAFIA OBSTETRICA TRANSABDOMINAL, PENDIENTE CITA DE GINECOLOGIA, NO REPORTA LABORATORIOS, 18/08/2021</t>
  </si>
  <si>
    <t>LUIS GILDARDO POSCUE</t>
  </si>
  <si>
    <t xml:space="preserve">PACIENTE NUEVAMENTE INGRESA AL PROGRAMA PAREJA GENERADORA DE VIDA SE INGRESAN DATOS EN LA MISMA :   ECOGRAFIA OBSTETRICA TRANSABDOMINAL - PENDIENTE LABORATORIOS DE INICIO - PENDIENTE VACUNAS - PENDIENTE GINECOLOGIA,NUTRICION,PSICOLOGIA Y ODONTOLOGIA - SE ENVIA MICRONUTRIENTES.15/02/2023                              NOTA: GESTANTE CON UROANALISIS PATOLOGICO Y FROTIS VAGINAL PATOLOGICO EL MEDICO ENVIA TRATAMIENTO CON METRONIDAZOL OVULO VAGINAL Y CEFALEXINA CAPSULA - PENDIENTE  ECOGRAFIA OBSTETRICA CON EVALUACION DE CIRCULACION PLACENTARIA Y FETAL - PENDIENTE UROCULTIVO AUN NO SE LO HA REALIZADO - PENDIENTE LABORATORIOS DE III TRIMETRE - PENDENTE MONITORIA FETAL ANTEPARTO - PENDIENTE ECOGRAFIA DE  PERFIL BIOFISICO - SE ENVIA MICRONUTRIENTES.15/03/2023                                                                                                                                                                                                                                                                                         PENDIENTE ULTIMOS LABORATORIOS - PENDIENTE VALORACION POR GINECOLOGIA - PENDIENTE VALORACION POR PSICOLOGIA.30/03/2023 </t>
  </si>
  <si>
    <t>ECOGRAFIA OBSTETRICA TRANSABDOMINAL-  PENDIENTE LABORATOROS DE INICIO   - PENDIENTE VACUNAS -   PENDIENTE GINECOLOGIA,NUTRICION  PSICOLOGIA Y ODONTOLOGIA   -  SE SOLICITA ECO DE ADOMEN PARA DESCARTAR OTRAS MASAS ABDOMNALES - SE ENVIA MICRONUTRIENTES.15/02/2023                                                                       NOTA: GESTANTE NO SE HA TOMADO LOS LABORATORIOS EL MEDICO SE LOS ORDENA NUEVAMENTE  - PENIDNETE ECOGRAFIA OBSTETRICA CON DETALLE ANATOMICO - PENDIENTE LABORATORIOS DE II TRIMESTRE - SE ENVIA MICRONUTRIENTES.22/03/2023</t>
  </si>
  <si>
    <t>ECOGRAFIA OBSTETRICA TRANSABDOMINAL-  PENDIENTE LABORATOROS DE III TRIMESTRE - PENDIENTE  MONITORIA FETAL ANTEPARTO - SE ENVIA MICRONUTRIENTES.15/02/2023                                                                                                                                                                                                                                                                                                  NOTA: GESTANTE QUE TENIA AFILIACION CONTRIBUTIVO RELIZA 7 CONTROLES EN LA ESE CALDONO , AHORA INICIA EN LA UNIDAD CON AFILIACION SUBSIDIADO.</t>
  </si>
  <si>
    <t xml:space="preserve">SALE DEL PROGRAMA POR: NACIMIENTO RN PESO 2580GR,TALLA 47 CM - REPORTADO POR PCS.                                                                                                                                                                    ECOGRAFIA OBSTETRICA TRANSABDOMINAL-  PENDIENTE  MONITORIA FETAL ANTEPARTO -PENDIENTE LABORATORIOS DE INICIO - PENDIENTE GINECOLOGIA ,NUTRICION ,PSICOLOGIA Y ODONTOLOGIA -  SE ENVIA MICRONUTRIENTES.15/02/2023                                                                                                                                                                                                               NOTA: GESTANTE ACUDE A LA CONSULTA PARA REPORTE DE LABORATORIOS SOLICITADOS CON ,  IVU Y  FROTIS VAGINAL PATOLOGICO EL MEDICO ENVIA TRATAMIENTO CON CEFALEXINA CAPSULA Y METRONIDAZOL OVULO VAGINAL .18/02/2023                                                                                                                                                                                                       PENDIENTETE  ECOGRAFIA OBSTETRICA TRANSABDOMINAL -  PENDIENTE GINECOLOGIA Y NUTRICION - PENDIENTE  ULTIMOS LABORATORIOS .1/03/2023                                                         NOTA: GESTANTE SE LE ASIGNO CITA PARA ECOGRAFIA NO ACUDIO - INDICA EL MEDICO  GESTANTE CON PRESION ARTERAIL FUERA DE METAS. EN ESTE CONTEXTO SE REMITE A URGENCIAS PARA SEGUIMIENTO DE PRESIONES ARTERIALES (SE TRASLADA EN CAMIONETA DE LA INSTUTCION).15/03/2023                                                                                                                                                                                                                                     </t>
  </si>
  <si>
    <t>ECOGRAFIA OBSTETRICA TRANSABDOMINAL -PENDIENTE LABORATORIOS DE INICIO -PENDIENTE VACUNAS -  PENDIENTE GINECOLOGIA ,NUTRICION ,PSICOLOGIA Y ODONTOLOGIA -  SE ENVIA MICRONUTRIENTES.16/02/2023</t>
  </si>
  <si>
    <t>PAOLA ANDREA ULCUE</t>
  </si>
  <si>
    <t>ECOGRAFIA OBSTETRICA TRANSABDOMINAL -PENDIENTE LABORATORIOS DE INICIO - PENDIENTE  GLUCOSA CURVA DE TOLERANCIA -  PENDIENTE  VACUNACION COMBINADA CONTRA TETANOS Y DIFTERIA [Td]-  PENDIENTE GINECOLOGIA ,NUTRICION ,PSICOLOGIA Y ODONTOLOGIA -  SE ENVIA MICRONUTRIENTES.16/02/2023                                                       PENDIENTE  ECOGRAFIA OBSTETRICA CON DETALLE ANATOMICO - PENDIENTE TOXO IGM - PENDIENTE VACUNACION COMBINADA CONTRA DIFTERIA.TETANOS Y TOS FERINA [DPT] - PENDIENTE LABORATORIOS DE II TRIMESTRE - SE ENVIA MICRONUTRIENTES.25/03/2023</t>
  </si>
  <si>
    <t xml:space="preserve">PACIENTE NUEVAMENTE INGRESA AL PROGRAMA PAREJA GENERADORA DE VIDA, SE INGRESAN DATOS EN LA MISMA :  ECOGRAFIA OBSTETRICA TRANSABDOMINAL - PENDIENTE  ECOGRAFIA OBSTETRICA CON DETALLE ANATOMICO - PENDIENTE LABORATORIOS DE INICIO - PENDIENTE GINECOLOGIA,NUTRICION,PSICOLOGIA Y ODONTOLOGIA - SE ENVIA MICRONUTRIENTES .17/02/2023                                                                                                                                                                                                                                                                                           PENDIENTE ECOGRAFIA OBSTETRICA TRANSABDOMINAL AUN NO SE LO HA REALIZADO - PENDIENTE  GLUCOSA CURVA DE TOLERANCIA - PENDIENTE GINECOLOGIA Y NUTRICION - SE ENVIA MICRONUTRIENTES.17/03/2023                                                                                                                                                                                                                                                                                  </t>
  </si>
  <si>
    <t>ANA LUCELY CHOCUE</t>
  </si>
  <si>
    <t xml:space="preserve"> ECOGRAFIA OBSTETRICA TRANSVAGINAL - PENDIENTE LABORATORIOS DE INICIO -  PENDIENTE VALORACION POR GINECOLOGIA,NUTRICION ,PSICOLOGIA Y ODONTOLOGIA  - PENDIENTE CACUNAS -SE ENVIA MICRONUTRIENTES.18/02/2023                                                                                                                                                                                                                                  NOTA: GESTANTE CON FROTIS VAGINAL PATOLOGICO EL MEDICO ENVIA TRATAMIENTO CON METRONIDAZOL OVULO VAGINAL - PENDIENTE  ECOGRAFIA OBSTETRICA CON TRANSLUCENCIA NUCAL - SE ENVIA MICRONUTRIENTES.18/03/2023</t>
  </si>
  <si>
    <t xml:space="preserve">CHILO </t>
  </si>
  <si>
    <t xml:space="preserve"> ECOGRAFIA OBSTETRICA CON EVALUACION DE CIRCULACION PLACENTARIA Y FETAL - PENDIENTE  MONITORIA FETAL ANTEPARTO - PENDIENTE LABORATORIOS DE III TRIMETRE - PENDIENTE VALORACION POR GINECOLOGIA - SE ENVIA MICRONUTRIENTES.18/02/2023                                                                                                                                                                                 NOTA: GESTANTE QUE RELIZABA SUS CONTROLES EN LA ESE CALDONO , REFIERE POR QUE ERA CONTRIBUTIVO ,AHORA SUBSICIDIADO E INICIA CPN EN ESTA IPS.18/02/2024</t>
  </si>
  <si>
    <t xml:space="preserve">PACIENTE NUEVAMENTE INGRESA AL PROGRAMA PAREJA GENERADORA DE VIDA , SE INGRESAN DATOS EN LA MISMA :   PENDIENTE  ECOGRAFIA OBSTETRICA CON DETALLE ANATOMICO - PENDIENTE   VACUNACION CONTRA INFLUENZA  - PENDIENTE LABORATORIOS DE INICIO - PENDIENTE GINECOLOGIA,NUTRICION,PSICOLOGIA  - SE ENVIA MICRONUTRIENTES.21/02/2023                                                                                                                                                                                                                                                                                         PENIDIENTE  ECOGRAFIA OBSTETRICA CON EVALUACION DE CIRCULACION PLACENTARIA Y FETAL - PENDIENTE  MONITORIA FETAL ANTEPARTO - PENDIENTE  VACUNACION COMBINADA CONTRA DIFTERIA.TETANOS Y TOS FERINA [DPT] -  PENDIENTE ECOGRAFIA DE PERFIL BIOFISICO - PENDIENTE CULTIVO ESPECIAL PARA OTROS MICROORGANISMOS EN CUALQUIER MUESTRA - PENDIENTE VALORACION POR GINECOLOGIA - SE ENVIA MICRONUTRIENTES.24/03/2023
                                                                                                                  </t>
  </si>
  <si>
    <t>MARLYN DAYANA RODRIGUEZ</t>
  </si>
  <si>
    <t xml:space="preserve">ECOGRAFIA OBSTETRICA TRANSABDOMINAL - PENDIENTE LABORATORIOS DE INICIO - PENDIENTE ECOGRAFIA OBSTETRICA CON DETALLE ANATOMICO - PENDIENTE VACUNACION COMBINADA CONTRA DIFTERIA.TETANOS Y TOS FERINA [DPT] -  PENDIENTE GINECOLOGIA,NUTRICION,PSICOLOGIA Y ODONTOLOGIA -  SE ENVIA MICRONUTRIENTES.21/02/2023                                                                                   </t>
  </si>
  <si>
    <t>RUDELY</t>
  </si>
  <si>
    <t>ECOGRAFIA OBSTETRICA TRANSABDOMINAL - PENDIENTE LABORATORIOS DE INICIO - PENDIENTE ECOGRAFIA DE  PERFIL BIOFISICO - PENDIENTE ECOGRAFIA OBSTETRICA CON EVALUACION DE CIRCULACION PLACENTARIA Y FETAL - PENDIENTE VACUNACION COMBINADA CONTRA DIFTERIA.TETANOS Y TOS FERINA [DPT] -  PENDIENTE GINECOLOGIA,NUTRICION,PSICOLOGIA Y ODONTOLOGIA -  SE ENVIA MICRONUTRIENTES.21/02/2023</t>
  </si>
  <si>
    <t>NOHEMI</t>
  </si>
  <si>
    <t>ECOGRAFIA OBSTETRICA TRANSABDOMINAL - PENDIENTE LABORATORIOS DE INICIO - PENDIENTE ECOGRAFIA DE  PERFIL BIOFISICO - PENDIENTE ECOGRAFIA OBSTETRICA CON EVALUACION DE CIRCULACION PLACENTARIA Y FETAL - PENDIENTE VACUNACION COMBINADA CONTRA DIFTERIA.TETANOS Y TOS FERINA [DPT] -  PENDIENTE GINECOLOGIA,NUTRICION,PSICOLOGIA Y ODONTOLOGIA -  SE ENVIA MICRONUTRIENTES.22/02/2023                                                                                                                                                             PENDIENTE  VACUNACION COMBINADA CONTRA DIFTERIA.TETANOS Y TOS FERINA [DPT] - PENDIENTE LABORATORIOS DE II Y III TRIMESTRE - SE ENVIA MICRONUTRIENTES.21/03/2023</t>
  </si>
  <si>
    <t xml:space="preserve"> ECOGRAFIA OBSTETRICA TRANSVAGINAL - PENDIENTE LABORATORIOS DE INICIO -  PENDIENTE GINECOLOGIA,NUTRICION,PSICOLOGIA Y ODONTOLOGIA -  SE ENVIA MICRONUTRIENTES.22/02/2023                                                                                                                                                                                                                                                                                              PENDIENTE ECOGRAFIA OBSTETRICA CON TRANSLUCENCIA NUCAL - PENDIENTE VALORACION POR ESPECIALIDADES - PENDIENTE VACUNAS - PENDIENTE TOXO IGM - SE ENVIA MICRONUTRIENTES.22/03/2023</t>
  </si>
  <si>
    <t>CUCHILLO</t>
  </si>
  <si>
    <t>DANNY</t>
  </si>
  <si>
    <t>PACIENTE NUEVAMENTE INGRESA AL PROGRAM PAREJA GENERADORA DE VIDA ,SE INGRESAN DATOS EN LA MISMA:   ECOGRAFIA OBSTETRICA TRANSABDOMINAL - PENDIENTE LABORATORIOS DE INICIO - PENDIENTE  GINECOLOGIA,NUTRICION, PSICOLOGIA Y ODONTOLOGIA - SE ENVIA MICRONUTRIENTES.23/02/2023                                                                       NOTA: GESTANTE MENOR DE EDAD NO ACEPTA EL EMBARAZO  INESTABILIDAD EMOSIONAL PACIENTE CON IDEAS SUICIDAS POR SU ESTADO DE GESTACION  POR QUE SU PRIMER HIJO ESTA MUY PEQUEÑO, EL MEDICO REMITE PARA PSIQUIATRIA Y REMITE A URGENCIAS     PARA ACTIVAR LA RUTA.                                                                                                                                           SALE DEL PROGRAMA POR: NACIMIENTO RN PESO 2470GR,TALLA 47 CM ,RN HOSPITALIZADO POR 3 DIAS POR HALLAZGO FOCO ECOGENETICO - REPORTADO POR DINAMIZADORA ZONAL.                                                                                                                                                                                                                                                                                                         ECOGRAFIA OBSTETRICA TRANSABDOMINAL, ECOGRAFIA OBSTETRICA CON DETALLE ANATOMICO,  VALORACION POR  GINECOLOGIA, PSICOLOGIA, NUTRICION,29/12/2021 REPORTA EXAMENES DE LABORATORIO , VAGINOSIS BACTERIANA SE ENVIA TRATAMIENTO METRONIDAZOL OVULO - PENDIENTE URCOCULTIVO, TORCH, ECO, Y REMISIONES.            TIENE PENDIENTE VALORACION POR ESPECIALIDADES REFIERE QUE YA TIENE LAS CITAS - SE ENVIA MICRONUTRIENTES.26/01/2022                                                                                  ECOGRAFIA OBSTETRICA CON EVALUACION DE CIRCULACION PLACENTARIA Y FETAL  -  ECOCARDIOGRAFIA FETAL - PENDIENTE LABORATORIOS DE II TRIMESTRE - PENDIENTE VALORACION POR GINECOLOGIA - SE ENVIA MICRONUTRIENTES.9/03/2022                                                                                                                                                                                                      PENDIENTE VALORACION POR GINECOLOGIA - SE ENVIA MICRONUTRIENTES.9/04/2022                                                                                                                                                                            PENDIENTE LABORATORIOS DE III TRIMESTRE -CONTROL EN 2 SEMANAS - SE ENVIA MICRONUTRIENTES.7/05/2022                                                                                                              MONITORIA FETAL ANTEPARTO - CONTROL CON REPORTE DE MONITORIA FETAL - NO SE PRESCRIBEN MICORNUTIRNETE AHORA OR QUE LA GESTANTE AUN TIENE.27/05/2022</t>
  </si>
  <si>
    <t>SALE DEL PROGRAMA POR: NACIMIENTO RN PESO 320GR,TALLA 51 CM - REPORTADO POR PCS.                                                                                                                                                         ECOGRAFIA OBSTETRICA TRANSABDOMINAL  - PENDIENTE LABORATORIOS DE INICIO -  PENDIENTE GINECOLOGIA,NUTRICION,PSICOLOGIA Y ODONTOLOGIA -  SE ENVIA MICRONUTRIENTES.24/02/2023                                               NOTA : GESTANTE RENUENTE A CPN LE REALIZA VISITA EL MEDICO EN SU DOMICILIO.</t>
  </si>
  <si>
    <t xml:space="preserve"> ECOGRAFIA OBSTETRICA TRANSABDOMINAL  - ECOGRAFIA OBSTETRICA CON TRANSLUCENCIA NUCAL -  VACUNACION COMBINADA CONTRA TETANOS Y DIFTERIA [Td] - PENDIENTE LABORATORIOS DE INICIO -  PENDIENTE GINECOLOGIA,NUTRICION,PSICOLOGIA Y ODONTOLOGIA -  SE ENVIA MICRONUTRIENTES.25/02/2023                                              </t>
  </si>
  <si>
    <t>ECOGRAFIA OBSTETRICA TRANSVAGINAL - PENDIENTE LABORATORIOS DE INICIO -  PENDIENTE GINECOLOGIA,NUTRICION,PSICOLOGIA Y ODONTOLOGIA -  SE ENVIA MICRONUTRIENTES.28/02/2023                                                                                                                                                                                                                                                                                                                                       PENDIENTE  ECOGRAFIA OBSTETRICA CON TRANSLUCENCIA NUCAL - SE ENVIA MICRONUTRIENTES.28/03/2023</t>
  </si>
  <si>
    <t>ECOGRAFIA OBSTETRICA TRANSVAGINAL - ECOGRAFIA OBSTETRICA TRANSABDOMINAL - ECOGRAFIA OBSTETRICA CON TRANSLUCENCIA NUCAL - VACUNACION COMBINADA CONTRA TETANOS Y DIFTERIA - PENDIENTE LABORATORIOS DE INICIO -  PENDIENTE GINECOLOGIA,NUTRICION,PSICOLOGIA Y ODONTOLOGIA -  SE ENVIA MICRONUTRIENTES.28/02/2023                                                                                                                                                                                                                                                                                                 NOTA: GESTANTE ACUDE A LA CONSULTA PARA REPORTE DE LABORATORIOS SOLICITADOS DENTRO DE LOS RANGOS NORMALES.14/03/2023                                                                            SE ENVIA MICRONUTRIENTES.28/03/2023</t>
  </si>
  <si>
    <t xml:space="preserve"> ECOGRAFIA OBSTETRICA TRANSVAGINAL - ECOGRAFIA OBSTETRICA CON TRANSLUCENCIA NUCAL  - PENDIENTE LABORATORIOS DE INICIO -  PENDIENTE GINECOLOGIA,NUTRICION,PSICOLOGIA Y ODONTOLOGIA -  SE ENVIA MICRONUTRIENTES.28/02/2023</t>
  </si>
  <si>
    <t xml:space="preserve"> ECOGRAFIA OBSTETRICA TRANSVAGINAL  - PENDIENTE LABORATORIOS DE INICIO -  PENDIENTE GINECOLOGIA,NUTRICION,PSICOLOGIA Y ODONTOLOGIA -  SE ENVIA MICRONUTRIENTES.28/02/2023</t>
  </si>
  <si>
    <t xml:space="preserve"> ECOGRAFIA OBSTETRICA CON EVALUACION DE CIRCULACION PLACENTARIA Y FETA - PENDIENTE LABORATORIOS DE INICIO -  PENDIENTE GINECOLOGIA,NUTRICION,PSICOLOGIA Y ODONTOLOGIA -  SE ENVIA MICRONUTRIENTES.28/02/2023                                                                                                                                                                                                                                          NOTA: GESTANTE CON FROTIS VAGINAL PATOLOGICO E IVU EL MEDICO ENVIA TRATAMIENTO CON METRONIDAZOL OVULO VAGINAL Y CEFALEXINA CAPSULA  - PENDIENTE  ECOGRAFIA OBSTETRICA CON EVALUACION DE CIRCULACION PLACENTARIA Y FETAL - PENDIENTE ECOGRAFIA OBSTETRICA CON DETALLE ANATOMICO - PENDIENTE ECOGRAFIA DE PERFIL BIOFISICO - PENDIENTE MONITORIA FETAL ANTEPARTO - PENDIENTE LABORATORIOS DE III TRIMETRE - SE ENVIA MICRONUTRIENTES.25/03/2023</t>
  </si>
  <si>
    <t xml:space="preserve"> ECOGRAFIA OBSTETRICA TRANSABDOMINAL  - ECOGRAFIA OBSTETRICA TRANSVAGINAL -  ECOGRAFIA OBSTETRICA CON TRANSLUCENCIA NUCAL -  VACUNACION COMBINADA CONTRA TETANOS Y DIFTERIA [Td] -  PENDIENTE LABORATORIOS DE INICIO -  PENDIENTE GINECOLOGIA,NUTRICION,PSICOLOGIA Y ODONTOLOGIA -  SE ENVIA MICRONUTRIENTES.1/03/2023                                                                                                                                                                                                                                                                                                    NOTA: GESTANTEN ACUDE A LA CONSULTA PARA REPORTE DE LABORATORIOS SOLICITADOS CON FROTIS VAGINAL PATOLOGICO EL MEDICO ENVIA TRATAMIENTO CON METRONIDAZOL OVULO VAGINAL Y CLOTRIMAZOL CREMA.10/03/2023                                                                                                                                                                                                                           SE ENVIA MICRONUTRIENTES.29/03/2023</t>
  </si>
  <si>
    <t xml:space="preserve"> ECOGRAFIA OBSTETRICA TRANSABDOMINAL  -  PENDIENTE LABORATORIOS DE INICIO -  PENDIENTE GINECOLOGIA,NUTRICION,PSICOLOGIA Y ODONTOLOGIA -  SE ENVIA MICRONUTRIENTES.1/03/2023</t>
  </si>
  <si>
    <t xml:space="preserve"> ECOGRAFIA OBSTETRICA TRANSVAGINAL -  ECOGRAFIA OBSTETRICA CON TRANSLUCENCIA NUCAL -  PENDIENTE LABORATORIOS DE INICIO -  PENDIENTE GINECOLOGIA,NUTRICION,PSICOLOGIA Y ODONTOLOGIA -  SE ENVIA MICRONUTRIENTES.1/03/2023</t>
  </si>
  <si>
    <t xml:space="preserve"> ECOGRAFIA OBSTETRICA TRANSABDOMINAL  - PENDIENTE VACUNACION GESTANTE -  PENDIENTE LABORATORIOS DE INICIO -  PENDIENTE GINECOLOGIA,NUTRICION,PSICOLOGIA Y ODONTOLOGIA -  SE ENVIA MICRONUTRIENTES.3/03/2023                                                                                                                                                          NOTA:  EN EL MOMENTO CON LEUCOCORRA FETIDA MAS PRURITO VAINGAL, SE INIDICA CLOTRIMAZOL VAGINAL.3/03/2023</t>
  </si>
  <si>
    <t xml:space="preserve">ECOGRAFIA OBSTETRICA TRANSVAGINAL - PENDIENTE LABORATORIOS DE INICIO - PENDIENTE GINECOLOGIA,NUTRICION,PSICOLOGIA Y ODONTOLOGIA -  SE ENVIA MICRONUTRIENTES.3/03/2023                                                                                       </t>
  </si>
  <si>
    <t>ECOGRAFIA OBSTETRICA TRANSABDOMINAL - PENDIENTE LABORATORIOS DE INICIO - PENDIENTE GINECOLOGIA,NUTRICION,PSICOLOGIA Y ODONTOLOGIA -  SE ENVIA MICRONUTRIENTES.4/03/2023</t>
  </si>
  <si>
    <t xml:space="preserve"> ECOGRAFIA OBSTETRICA TRANSVAGINAL - PENDIENTE LABORATORIOS DE INICIO -PEBNDIENTE VACUNACION - PENDIENTE GINECOLOGIA,NUTRICION,PSICOLOGIA Y ODONTOLOGIA -  SE ENVIA MICRONUTRIENTES.4/03/2023</t>
  </si>
  <si>
    <t xml:space="preserve"> ECOGRAFIA OBSTETRICA TRANSABDOMINAL - PENDIENTE LABORATORIOS DE INICIO -PEBNDIENTE VACUNACION - PENDIENTE GINECOLOGIA,NUTRICION,PSICOLOGIA Y ODONTOLOGIA -  SE ENVIA MICRONUTRIENTES.4/03/2023</t>
  </si>
  <si>
    <t xml:space="preserve"> ECOGRAFIA OBSTETRICA TRANSABDOMINAL - PENDIENTE LABORATORIOS DE INICIO -PEBNDIENTE VACUNACION - PENDIENTE ECOGRAFIA OBSTETRICA CON DETALLE ANATOMICO - PENDIENTE GINECOLOGIA,NUTRICION,PSICOLOGIA Y ODONTOLOGIA -  SE ENVIA MICRONUTRIENTES.4/03/2023</t>
  </si>
  <si>
    <t xml:space="preserve"> ECOGRAFIA OBSTETRICA TRANSABDOMINAL - PENDIENTE LABORATORIOS DE INICIO - PENDIENTE GINECOLOGIA,NUTRICION,PSICOLOGIA Y ODONTOLOGIA -  SE ENVIA MICRONUTRIENTES.4/03/2023</t>
  </si>
  <si>
    <t>YESID</t>
  </si>
  <si>
    <t>SALE DEL PROGRAMA POR: NACIMIENTO RN PESO 3500 GR,TALLA 50 CM - REPORTADO POR PCS.                                                                                                                                                       ECOGRAFIA OBSTETRICA TRANSABDOMINAL - PENDIENTE LABORATORIOS DE INICIO - PENDIENTE GINECOLOGIA,NUTRICION,PSICOLOGIA Y ODONTOLOGIA -  SE ENVIA MICRONUTRIENTES.4/03/2023                                                                                                                                                                                                                                                                                                    NOTA: GESTANTE QUE  REALIZÓ LOSPRIMEROS 4 CONTROLES EN EL HOSPITAL DE CALDONO, HOY ACUDE A SU QUINTO CONTROL,EN LA IPS ,  APORTA PARACLINICOS, NO LE HAN TOMADO ECOGRAFIAS - REALIZO TRASLADO A LA IPS.4/03/2023</t>
  </si>
  <si>
    <t xml:space="preserve"> ECOGRAFIA OBSTETRICA TRANSABDOMINAL - PENDIENTE LABORATORIOS DE INICIO - PENDIENTE GINECOLOGIA,NUTRICION,PSICOLOGIA Y ODONTOLOGIA -  SE ENVIA MICRONUTRIENTES.7/03/2023                                                                                                                                                                                                                                                                                                    </t>
  </si>
  <si>
    <t>FRANIDE VIDAL PALTA</t>
  </si>
  <si>
    <t xml:space="preserve"> ECOGRAFIA OBSTETRICA TRANSABDOMINAL - PENDIENTE  MONITORIA FETAL ANTEPARTO - PENDIENTE LABORATORIOS DE INICIO - PENDIENTE GINECOLOGIA,NUTRICION,PSICOLOGIA Y ODONTOLOGIA -  SE ENVIA MICRONUTRIENTES.8/03/2023</t>
  </si>
  <si>
    <t xml:space="preserve"> ECOGRAFIA OBSTETRICA TRANSABDOMINAL - PENDIENTE   ECOGRAFIA OBSTETRICA TRANSVAGINAL -  ECOGRAFIA OBSTETRICA CON TRANSLUCENCIA NUCAL - PENDIENTE LABORATORIOS DE INICIO - PENDIENTE GINECOLOGIA,NUTRICION,PSICOLOGIA Y ODONTOLOGIA -  SE ENVIA MICRONUTRIENTES.8/03/2023</t>
  </si>
  <si>
    <t>MAYINER</t>
  </si>
  <si>
    <t xml:space="preserve"> ECOGRAFIA OBSTETRICA TRANSABDOMINAL - PENDIENTE   ECOGRAFIA OBSTETRICA TRANSVAGINAL -  ECOGRAFIA OBSTETRICA CON TRANSLUCENCIA NUCAL -  VACUNACION COMBINADA CONTRA TETANOS Y DIFTERIA [Td] - PENDIENTE LABORATORIOS DE INICIO - PENDIENTE GINECOLOGIA,NUTRICION,PSICOLOGIA Y ODONTOLOGIA -  SE ENVIA MICRONUTRIENTES.9/03/2023                                                                                                                                                                                                                                                                                                    NOTA: GESTANTE ACUDE A LA CONSULTA PARA REPORTE DE LABORATORIOS SOLICITADOS CON FROTIS VAGINAL PATOLOGICO EL MEDICO ENVIA TRATAMIENTO CON CLOTRIMAZOL CREMA VAGINAL.11/03/2023</t>
  </si>
  <si>
    <t xml:space="preserve"> ECOGRAFIA OBSTETRICA TRANSABDOMINAL  -  ECOGRAFIA OBSTETRICA CON TRANSLUCENCIA NUCAL - PENDIENTE LABORATORIOS DE INICIO - PENDIENTE GINECOLOGIA,NUTRICION,PSICOLOGIA Y ODONTOLOGIA -  SE ENVIA MICRONUTRIENTES.10/03/2023                                                                                                                                                                                                                                                                                                    </t>
  </si>
  <si>
    <t>SALE DEL PROGRAMA POR: NACIMIENTO RN PESO 3200 GR,TALLA 48 CM - REPORTADO POR PCS.                                                                                                                                                        ECOGRAFIA OBSTETRICA TRANSABDOMINAL  - ECOGRAFIA DE  PERFIL BIOFISICO - PENDIENTE  ECOGRAFIA OBSTETRICA CON EVALUACION DE CIRCULACION PLACENTARIA Y FETAL -  MONITORIA FETAL ANTEPARTO - PENDIENTE LABORATORIOS DE INICIO -  VACUNACION COMBINADA CONTRA TETANOS Y DIFTERIA [Td] - PENDIENTE GINECOLOGIA,NUTRICION,PSICOLOGIA Y ODONTOLOGIA -  SE ENVIA MICRONUTRIENTES.10/03/2023                                                                                                                                                     NOTA: GESTANTE CON FROTIS VAGINAL PATOLOGICO EL MEDICO ENVIA TRATAMIENTO CON METRONIDAZOL TABLETA VAGINAL  -  PENDIENTE  MONITORIA FETAL ANTEPARTO - PENDIENTE VALORACION POR GINECOLOGIA - SE ENVIA MIRONUTRIENTES.24/03/2023</t>
  </si>
  <si>
    <t xml:space="preserve">ECOGRAFIA OBSTETRICA TRANSVAGINAL  - ECOGRAFIA OBSTETRICA CON TRANSLUCENCIA NUCAL -  PENDIENTE LABORATORIOS DE INICIO -  - PENDIENTE GINECOLOGIA,NUTRICION,PSICOLOGIA Y ODONTOLOGIA -  SE ENVIA MICRONUTRIENTES.11/03/2023                                                                                                                                                           NOTA : PACIENTE CON ARO POR EMBARAZO NO DESEADO POR PACIENTE Y PAREJA DE PACIENTE POR LO QUE SOLCITA IVE, PACIENTE QUE NO DESEA CONTINAR CON GESTACION SOLICITA INTERRUPSION VOLUNTARIA DEL EMBARAZO, SE EXPLICA QUE POR SER PACIENTE INDIGENA ESTE DEBE DE SER AUTORIZADO POR LAS AUTORIDADES DE SU RESGUARDO , SE REMITE A URGENCIAS DE NIVEL I ´PARA CONTINUAR CON PROCESO .11/03/2023                    </t>
  </si>
  <si>
    <t xml:space="preserve">ECOGRAFIA OBSTETRICA TRANSVAGINAL  - ECOGRAFIA OBSTETRICA CON TRANSLUCENCIA NUCAL -  PENDIENTE LABORATORIOS DE INICIO -  - PENDIENTE GINECOLOGIA,NUTRICION,PSICOLOGIA Y ODONTOLOGIA -  SE ENVIA MICRONUTRIENTES.11/03/2023                                                                                                                                                           </t>
  </si>
  <si>
    <t>ECOGRAFIA OBSTETRICA TRANSABDOMINAL -  PENDIENTE LABORATORIOS DE INICIO  - PENDIENTE GINECOLOGIA,NUTRICION,PSICOLOGIA Y ODONTOLOGIA -  SE ENVIA MICRONUTRIENTES.14/03/2023</t>
  </si>
  <si>
    <t xml:space="preserve"> ECOGRAFIA OBSTETRICA CON DETALLE ANATOMICO -  PENDIENTE LABORATORIOS DE INICIO  - PENDIENTE GINECOLOGIA,NUTRICION,PSICOLOGIA Y ODONTOLOGIA -  SE ENVIA MICRONUTRIENTES.14/03/2023</t>
  </si>
  <si>
    <t xml:space="preserve"> ECOGRAFIA OBSTETRICA TRANSABDOMINAL -  PENDIENTE LABORATORIOS DE INICIO  - PENDIENTE GINECOLOGIA,NUTRICION,PSICOLOGIA Y ODONTOLOGIA -  SE ENVIA MICRONUTRIENTES.15/03/2023</t>
  </si>
  <si>
    <t>SALE DEL PROGRAMA POR: ABORTO ESPEONTANEO INFORMA LA PACIENTE SE ENCUENTRA HOSPITALIZADA EN CLINICA LA ESTANCIA.                                                                           ECOGRAFIA OBSTETRICA CON TRANSLUCENCIA NUCAL  -  PENDIENTE LABORATORIOS DE INICIO  - PENDIENTE GINECOLOGIA,NUTRICION,PSICOLOGIA Y ODONTOLOGIA -  SE ENVIA MICRONUTRIENTES.15/03/2023                                                                                                                                                                                                                                                                                     NOTA: ALTO RIESGO OBSTÉTRICO POR ANTECEDENTE DE PRECLAMPSIA, ANTECEDENTE DE HIJO FALLECIDO CON CARDIOPATIA, ANTECEDENTE DE MORTINATO Y ABORTOS PREVIO - EL MEDICO ENVIA ASA.15/03/2023</t>
  </si>
  <si>
    <t>AIDE</t>
  </si>
  <si>
    <t xml:space="preserve">ECOGRAFIA OBSTETRICA TRANSABDOMINAL  -  VACUNACION COMBINADA CONTRA TETANOS Y DIFTERIA [Td - PENDIENTE  ECOGRAFIA OBSTETRICA CON DETALLE ANATOMICO -  PENDIENTE LABORATORIOS DE INICIO  - PENDIENTE GINECOLOGIA,NUTRICION,PSICOLOGIA Y ODONTOLOGIA -  SE ENVIA MICRONUTRIENTES.15/03/2023                                                                                                                                                                                                                                                                                     </t>
  </si>
  <si>
    <t>ROSA MARIA BOTOTO</t>
  </si>
  <si>
    <t>ECOGRAFIA OBSTETRICA TRANSVAGINAL  - PENDIENTE  ECOGRAFIA OBSTETRICA CON DETALLE ANATOMICO -  PENDIENTE LABORATORIOS DE INICIO  - PENDIENTE GINECOLOGIA,NUTRICION,PSICOLOGIA Y ODONTOLOGIA -  SE ENVIA MICRONUTRIENTES.16/03/2023</t>
  </si>
  <si>
    <t>ECOGRAFIA OBSTETRICA TRANSABDOMINAL -PENDINETE ECOGRAFIA DE  PERFIL BIOFISICO -  VACUNACION COMBINADA CONTRA TETANOS Y DIFTERIA [Td] -  ECOGRAFIA OBSTETRICA CON EVALUACION DE CIRCULACION PLACENTARIA Y FETAL -   PENDIENTE LABORATORIOS DE INICIO  - PENDIENTE GINECOLOGIA,NUTRICION,PSICOLOGIA Y ODONTOLOGIA -  SE ENVIA MICRONUTRIENTES.16/03/2023</t>
  </si>
  <si>
    <t>ECOGRAFIA OBSTETRICA TRANSABDOMINAL -  VACUNACION COMBINADA CONTRA TETANOS Y DIFTERIA [Td] - -   PENDIENTE LABORATORIOS DE INICIO  - PENDIENTE GINECOLOGIA,NUTRICION,PSICOLOGIA Y ODONTOLOGIA -  SE ENVIA MICRONUTRIENTES.17/03/2023</t>
  </si>
  <si>
    <t>ECOGRAFIA OBSTETRICA TRANSABDOMINAL -   PENDIENTE LABORATORIOS DE INICIO  - PENDIENTE GINECOLOGIA,NUTRICION,PSICOLOGIA Y ODONTOLOGIA -  SE ENVIA MICRONUTRIENTES.18/03/2023</t>
  </si>
  <si>
    <t xml:space="preserve"> ECOGRAFIA OBSTETRICA TRANSVAGINAL -   PENDIENTE LABORATORIOS DE INICIO  - PENDIENTE GINECOLOGIA,NUTRICION,PSICOLOGIA Y ODONTOLOGIA -  VACUNACION - SE ENVIA MICRONUTRIENTES.21/03/2023</t>
  </si>
  <si>
    <t>YEMILETH</t>
  </si>
  <si>
    <t xml:space="preserve"> ECOGRAFIA OBSTETRICA TRANSABDOMINAL -  ECOGRAFIA OBSTETRICA CON DETALLE ANATOMICO -  PENDIENTE LABORATORIOS DE INICIO  - PENDIENTE GINECOLOGIA,NUTRICION,PSICOLOGIA Y ODONTOLOGIA - SE ENVIA MICRONUTRIENTES.21/03/2023                                                                                                                                                       NOTA: GESTANTE ACUDE A LA CONSULTA PARA REPORTE DE LABORATORIOS SOLICITADOS Y ECOGRAFIA , CON FROTIS VAGINAL PATOLOGICO E IVU EL MEDICO ENVIA TRATAMIENTO CON METRONIDAZOL OVULO VAGINAL Y CEFALEXINA CAPSULA  X 7 DIAS.25/03/2023</t>
  </si>
  <si>
    <t xml:space="preserve"> ECOGRAFIA OBSTETRICA TRANSABDOMINAL -  PENDIENTE LABORATORIOS DE INICIO  - PENDIENTE GINECOLOGIA,NUTRICION,PSICOLOGIA Y ODONTOLOGIA - SE ENVIA MICRONUTRIENTES.21/03/2023                                                                                                                                                       </t>
  </si>
  <si>
    <t xml:space="preserve"> ECOGRAFIA OBSTETRICA TRANSABDOMINAL -  PENDIENTE LABORATORIOS DE INICIO  - PENDIENTE GINECOLOGIA,NUTRICION,PSICOLOGIA Y ODONTOLOGIA - SE ENVIA MICRONUTRIENTES.22/03/2023</t>
  </si>
  <si>
    <t xml:space="preserve"> ECOGRAFIA OBSTETRICA TRANSVAGINAL - ECOGRAFIA OBSTETRICA CON TRANSLUCENCIA NUCAL -   PENDIENTE LABORATORIOS DE INICIO  - PENDIENTE GINECOLOGIA,NUTRICION,PSICOLOGIA Y ODONTOLOGIA - SE ENVIA MICRONUTRIENTES.22/03/2023</t>
  </si>
  <si>
    <t>CAYUYA</t>
  </si>
  <si>
    <t>HEILYN</t>
  </si>
  <si>
    <t xml:space="preserve"> ECOGRAFIA OBSTETRICA TRANSABDOMINAL  - VACUNACION COMBINADA CONTRA TETANOS Y DIFTERIA [Td] -  PENDIENTE LABORATORIOS DE INICIO  - PENDIENTE GINECOLOGIA,NUTRICION,PSICOLOGIA Y ODONTOLOGIA - SE ENVIA MICRONUTRIENTES.25/03/2023</t>
  </si>
  <si>
    <t xml:space="preserve"> ECOGRAFIA OBSTETRICA TRANSABDOMINAL  - ECOGRAFIA OBSTETRICA TRANSVAGINAL -ECOGRAFIA OBSTETRICA CON TRANSLUCENCIA NUCAL -  VACUNACION COMBINADA CONTRA TETANOS Y DIFTERIA [Td] -  PENDIENTE LABORATORIOS DE INICIO  - PENDIENTE GINECOLOGIA,NUTRICION,PSICOLOGIA Y ODONTOLOGIA - SE ENVIA MICRONUTRIENTES.25/03/2023</t>
  </si>
  <si>
    <t>MIREYA CALAMBAS</t>
  </si>
  <si>
    <t>PAMELA</t>
  </si>
  <si>
    <t xml:space="preserve"> ECOGRAFIA OBSTETRICA TRANSVAGINA -  ECOGRAFIA OBSTETRICA CON TRANSLUCENCIA NUCAL -  PENDIENTE LABORATORIOS DE INICIO  - PENDIENTE GINECOLOGIA,NUTRICION,PSICOLOGIA Y ODONTOLOGIA - SE ENVIA MICRONUTRIENTES.28/03/2023</t>
  </si>
  <si>
    <t>ANDRADE</t>
  </si>
  <si>
    <t xml:space="preserve"> ECOGRAFIA OBSTETRICA TRANSVAGINA - AUXILIAR VACUNACION - PENDIENTE LABORATORIOS DE INICIO  - PENDIENTE GINECOLOGIA,NUTRICION,PSICOLOGIA Y ODONTOLOGIA - SE ENVIA MICRONUTRIENTES.                                                                                                                                                                                                                                                                       NOTA: EN EL MOMENTO CON SIGNOS SEGESTIVOS DE VAGINOSIS BACTERIANA MAS CANDIDIASIS VAGINAL EL MEDICO ENVIA TRATAMIENTO CON METRONIDAZOL TABLETA Y CLOTRIMAZOL OVULO VAGIANL.28/03/2023</t>
  </si>
  <si>
    <t xml:space="preserve"> ECOGRAFIA OBSTETRICA TRANSVAGINA - PENDIENTE LABORATORIOS DE INICIO  - PENDIENTE GINECOLOGIA,NUTRICION,PSICOLOGIA Y ODONTOLOGIA - SE ENVIA MICRONUTRIENTES.28/03/2023</t>
  </si>
  <si>
    <t xml:space="preserve"> ECOGRAFIA OBSTETRICA TRANSABDOMINAL -  ECOGRAFIA OBSTETRICA CON TRANSLUCENCIA NUCAL  - PENDIENTE LABORATORIOS DE INICIO  - PENDIENTE GINECOLOGIA,NUTRICION,PSICOLOGIA Y ODONTOLOGIA - SE ENVIA MICRONUTRIENTES.28/03/2023</t>
  </si>
  <si>
    <t xml:space="preserve"> ECOGRAFIA OBSTETRICA TRANSABDOMINAL - PENDIENTE LABORATORIOS DE INICIO  - PENDIENTE GINECOLOGIA,NUTRICION,PSICOLOGIA Y ODONTOLOGIA - SE ENVIA MICRONUTRIENTES.29/03/2023</t>
  </si>
  <si>
    <t>ECOGRAFIA OBSTETRICA CON TRANSLUCENCIA NUCAL -  ECOGRAFIA OBSTETRICA CON DETALLE ANATOMICO -  PENDIENTE LABORATORIOS DE INICIO  - PENDIENTE GINECOLOGIA,NUTRICION,PSICOLOGIA Y ODONTOLOGIA - SE ENVIA MICRONUTRIENTES.29/03/2023</t>
  </si>
  <si>
    <t>IPSI UKAWES CALDONO</t>
  </si>
  <si>
    <t>SE SUGIERE REALIZACION DE ECOCARDIOGRAMA FETAL PRIORITARIO</t>
  </si>
  <si>
    <t>IPSI-CRIC MORALES</t>
  </si>
  <si>
    <t xml:space="preserve"> CALAMBAS </t>
  </si>
  <si>
    <t>SE REALIZO VISITA DOMICILIARIA POR PARTE DEL DINAMIZADOR DE SALUD  MANUEL DIZU EL DIA 08/12/2021 Y SE DIRECCIONO AL CONTROL PERINATAL.</t>
  </si>
  <si>
    <t>zc08 DORA LILIA MUELAS VIVAS</t>
  </si>
  <si>
    <t>ERMILA</t>
  </si>
  <si>
    <t xml:space="preserve">03/02/2023 REGURGITACION TRICUSPIDEA, COARTACION AORTICA A DESCARTAR. REPORTE DE ECOGRAFIA. </t>
  </si>
  <si>
    <t>YESIKA PEREZ MISAK</t>
  </si>
  <si>
    <t>JOCABED</t>
  </si>
  <si>
    <t>ISABEL SANCHEZ</t>
  </si>
  <si>
    <t xml:space="preserve"> SANCHEZ</t>
  </si>
  <si>
    <t>BERSAYDA</t>
  </si>
  <si>
    <t>ZC07 DEIVER JEISON SIERRA LEAL</t>
  </si>
  <si>
    <t xml:space="preserve">YANDI </t>
  </si>
  <si>
    <t>AFILIADA AL MUNICIPIO DE SILVIA VEREDA PITAYO----9/08/2022 REPORTE POSITIVO DE TEST DE EMBARAZO EN TOTOGUAMPA.</t>
  </si>
  <si>
    <t>YESIKA PEREZ</t>
  </si>
  <si>
    <t>pte q manifiesta q la esposa es rh O- Y los resultados de laboratorio reportan o+ del dia 19/11/2022</t>
  </si>
  <si>
    <t>LINDA YASMIN</t>
  </si>
  <si>
    <t xml:space="preserve">MOSQUERA </t>
  </si>
  <si>
    <t>KENVERLY</t>
  </si>
  <si>
    <t>YAKELINE ZAMBRANO</t>
  </si>
  <si>
    <t xml:space="preserve">YESIKA PEREZ CAMPESINA </t>
  </si>
  <si>
    <t xml:space="preserve"> CHATE</t>
  </si>
  <si>
    <t>YESENIA CUCUÑAME</t>
  </si>
  <si>
    <t>ALBEIRO PLAZAS</t>
  </si>
  <si>
    <t>ROSSANA</t>
  </si>
  <si>
    <t>YEISON SIERRA LEAL</t>
  </si>
  <si>
    <t xml:space="preserve">YENNY </t>
  </si>
  <si>
    <t xml:space="preserve">LORENA VELASCO </t>
  </si>
  <si>
    <t xml:space="preserve">OROZCO </t>
  </si>
  <si>
    <t xml:space="preserve">VIVAS </t>
  </si>
  <si>
    <t>REVISAR HOSTORIA CLINICA DE LA EXTRA</t>
  </si>
  <si>
    <t xml:space="preserve">LEIDY </t>
  </si>
  <si>
    <t xml:space="preserve">SACAR DEL PROGRAMA POR LEGRADO , CUANDO BAJE DE POPYAN </t>
  </si>
  <si>
    <t xml:space="preserve">MARTHA </t>
  </si>
  <si>
    <t>DESCARTAR EMBARAZO CONTROL ECOGRAFICO POR AUSENCIA DE EMBRION 30/9/2022, ESTAR PTE DE AUTORIZACION INF, A LA PTE .</t>
  </si>
  <si>
    <t xml:space="preserve">COCUÑAME </t>
  </si>
  <si>
    <t>ARGENI</t>
  </si>
  <si>
    <t>DIANA ZAMBRANO</t>
  </si>
  <si>
    <t>DIAGO</t>
  </si>
  <si>
    <t>BELCI</t>
  </si>
  <si>
    <t>WILSON CAMPO</t>
  </si>
  <si>
    <t xml:space="preserve">DESCONOCE FUM , PTE LABORATORIOS </t>
  </si>
  <si>
    <t xml:space="preserve"> PILLIMUE </t>
  </si>
  <si>
    <t>FALTAN LABORARORIOS, POR TOMAR</t>
  </si>
  <si>
    <t>ZC01 LUCI NENE YANDE</t>
  </si>
  <si>
    <t>NILDE</t>
  </si>
  <si>
    <t>ELLA VIVE EN POPAYAN</t>
  </si>
  <si>
    <t>20 DE ENERO SE REALIZA FROTIS VAGINAL Y UROANALISIS .RESLTADO NORMAL.</t>
  </si>
  <si>
    <t xml:space="preserve">ALBEIRO PLAZAS </t>
  </si>
  <si>
    <t>SANTIAGO CUCUÑAME</t>
  </si>
  <si>
    <t xml:space="preserve">DORADO </t>
  </si>
  <si>
    <t xml:space="preserve">DALIDA   </t>
  </si>
  <si>
    <t>ALBEIRO  PLAZAS</t>
  </si>
  <si>
    <t>PACIENTE INASISTE EN EL MES DE NOVIEMBRE Y DICIEMBRE, EL DIA DE HOY 03/02/2023, REFIERE QUE PUDO ASISTIR A LOS CONTROLES PRENATALES POR QUE SE ENCONTRABA EN EL PAISPMABA SOTARA.</t>
  </si>
  <si>
    <t>CLARA INES GUEJIA</t>
  </si>
  <si>
    <t>PENDIENTE DE AUTORIZACIONES CON DEISY</t>
  </si>
  <si>
    <t xml:space="preserve">VANESA RIVERA </t>
  </si>
  <si>
    <t xml:space="preserve">EPE </t>
  </si>
  <si>
    <t>ARANDA</t>
  </si>
  <si>
    <t>OLIBEYI</t>
  </si>
  <si>
    <t xml:space="preserve">OSNAS </t>
  </si>
  <si>
    <t>GESTANTE CON 2 CONTROLES PREVIOS EN LA ESE CENTRO 1 MORALES 20/08/2022---8,5 SEMANAS---21/09/2022…13,1 SEMANAS---ECOGRAFIA 28/10/2022: QUIZTE DE PLEXO COROIDEO</t>
  </si>
  <si>
    <t xml:space="preserve">QUINA </t>
  </si>
  <si>
    <t xml:space="preserve">JEIDE </t>
  </si>
  <si>
    <t>ECOGRAFIA 28/10/2022 VENTRICULOMEGALIA LEVE SIMETRICA/ QUIZTE DE PLEXO  COROIDEO</t>
  </si>
  <si>
    <t>DEYSI</t>
  </si>
  <si>
    <t>24/01/2023 SE REALIZA HEMOGRMA Y FRESCO VAGINAL.</t>
  </si>
  <si>
    <t>YESICA PEREZ</t>
  </si>
  <si>
    <t xml:space="preserve">ORDOÑEZ </t>
  </si>
  <si>
    <t xml:space="preserve">VALENTINA  </t>
  </si>
  <si>
    <t xml:space="preserve">YAQUELIN  </t>
  </si>
  <si>
    <t>DORA LILIA MUELAS</t>
  </si>
  <si>
    <t xml:space="preserve"> ALMENDRA </t>
  </si>
  <si>
    <t xml:space="preserve">MORALES </t>
  </si>
  <si>
    <t xml:space="preserve">DEYANIRA </t>
  </si>
  <si>
    <t>SANTE CON DIABETES GESTACIONAL SE ENVIA TRATAMIENTO Y CONTROL EN 15 DIAS FECHA ULTIMO CONTROL 15 DE FEBRERO DE 2023</t>
  </si>
  <si>
    <t xml:space="preserve">YESICA PEREZ CAMPESINA </t>
  </si>
  <si>
    <t xml:space="preserve">BERNAL </t>
  </si>
  <si>
    <t xml:space="preserve">VIDAL </t>
  </si>
  <si>
    <t xml:space="preserve">BERONICA </t>
  </si>
  <si>
    <t xml:space="preserve">PACIENTE CON AFILIACION EN LA ESE POPAYAN </t>
  </si>
  <si>
    <t xml:space="preserve">DIDA  </t>
  </si>
  <si>
    <t>PTE LABORATORIOS GESTANTE INGRESA TARDIO DE 31 SEMANAS,PTE FPP LA DESCONOCE CON DOMICILIO ANTERIOR EN GARZON HUILA</t>
  </si>
  <si>
    <t xml:space="preserve"> INSECA </t>
  </si>
  <si>
    <t xml:space="preserve"> ANDELA</t>
  </si>
  <si>
    <t xml:space="preserve">ALBA  </t>
  </si>
  <si>
    <t>YILMER</t>
  </si>
  <si>
    <t xml:space="preserve">CRUZ </t>
  </si>
  <si>
    <t>DILMA</t>
  </si>
  <si>
    <t xml:space="preserve">PACIENTE CON AFILIACION DE LA ESE EL  TAMBO </t>
  </si>
  <si>
    <t>ALEXANDRA KWESX KIWE</t>
  </si>
  <si>
    <t xml:space="preserve"> CHANDILLO </t>
  </si>
  <si>
    <t>JINETH</t>
  </si>
  <si>
    <t>PTE RESULTADO CITOLOGIA</t>
  </si>
  <si>
    <t xml:space="preserve"> IBARRA</t>
  </si>
  <si>
    <t xml:space="preserve">YUDY </t>
  </si>
  <si>
    <t>ECO DE 03/02/2023 RESULTADO CON CORAZON IZQUIERDO HIPOPLASICO A DESARTAR SE ENVIA ORDEN MEDICA CON RESULTADO DE ECO  A LA EPS GESTION DE CITA EN LA IPS I MINGA.</t>
  </si>
  <si>
    <t xml:space="preserve"> QUINTANA </t>
  </si>
  <si>
    <t xml:space="preserve"> CAICEDO</t>
  </si>
  <si>
    <t>POSITIVA SIFILIS 12/11/2022 VIVE EN SUAREZ . PACIENTE CON TRATAMIENTO COMPLETO PARA SIFILIS.</t>
  </si>
  <si>
    <t xml:space="preserve"> CAMAYO </t>
  </si>
  <si>
    <t xml:space="preserve"> TROCHEZ</t>
  </si>
  <si>
    <t>VIVE EN CALI</t>
  </si>
  <si>
    <t xml:space="preserve"> PECHENE </t>
  </si>
  <si>
    <t xml:space="preserve">MARIA  </t>
  </si>
  <si>
    <t>25 SE REALIZA EXAMEN DE GLICEMIA Y UROANALISS.</t>
  </si>
  <si>
    <t xml:space="preserve">JACKELINE </t>
  </si>
  <si>
    <t xml:space="preserve"> MENESES </t>
  </si>
  <si>
    <t xml:space="preserve"> ZUÑIGA</t>
  </si>
  <si>
    <t xml:space="preserve">SARAID  </t>
  </si>
  <si>
    <t xml:space="preserve"> RIVERA </t>
  </si>
  <si>
    <t xml:space="preserve"> ZAMBRANO</t>
  </si>
  <si>
    <t>DEYI</t>
  </si>
  <si>
    <t xml:space="preserve">PACIENTE INASISTENT EN EL MES DE DICIEMBRE Y ENERO EL DIA DE HOY 03/02/2023, REFIERE QUE DURANTE ESTE TIEMPO ESTUVO EN EL HUILA. </t>
  </si>
  <si>
    <t>ZULY YATACUE</t>
  </si>
  <si>
    <t xml:space="preserve"> CAMAYO</t>
  </si>
  <si>
    <t xml:space="preserve"> TUNUBALA</t>
  </si>
  <si>
    <t xml:space="preserve">YIBEL </t>
  </si>
  <si>
    <t>DURFAY</t>
  </si>
  <si>
    <t xml:space="preserve">  PECHENE</t>
  </si>
  <si>
    <t xml:space="preserve"> CAVICHE</t>
  </si>
  <si>
    <t xml:space="preserve">SULEIDA  </t>
  </si>
  <si>
    <t>LUCY NENE</t>
  </si>
  <si>
    <t>YANDE</t>
  </si>
  <si>
    <t xml:space="preserve">FALTA LOS EXAMNENES DE LABO, SE LLAMO A LA PTE PARA Q VENGA A REALIZARSELOS </t>
  </si>
  <si>
    <t xml:space="preserve">RIESGO DE INCOMPATIBILIDAD, HIDRONEFROSIS </t>
  </si>
  <si>
    <t xml:space="preserve"> MAÑUNGA</t>
  </si>
  <si>
    <t xml:space="preserve">MAGALY </t>
  </si>
  <si>
    <t>21/01/2023 SE RALIZA TOMA DE FRESCO CON RESULTADO NORMAL.</t>
  </si>
  <si>
    <t xml:space="preserve">MOLANO </t>
  </si>
  <si>
    <t>EPE</t>
  </si>
  <si>
    <t>JERSON ZAMBRANO</t>
  </si>
  <si>
    <t xml:space="preserve">  CORPUS </t>
  </si>
  <si>
    <t xml:space="preserve"> GUETIO</t>
  </si>
  <si>
    <t xml:space="preserve">ELVIA </t>
  </si>
  <si>
    <t>NO SE HA REALIZADO LA TOMA DE LABORATORIOS, SE LLAMO A PTE PARA Q SE LOS TOME 09/12/2022</t>
  </si>
  <si>
    <t>RIESGO DE INCOMPATIBILIDAD</t>
  </si>
  <si>
    <t>CUCUÑAME</t>
  </si>
  <si>
    <t xml:space="preserve">YECI </t>
  </si>
  <si>
    <t xml:space="preserve">PTE FALTAN LABORATORIOS </t>
  </si>
  <si>
    <t xml:space="preserve"> PILCUE</t>
  </si>
  <si>
    <t>MABECHATE</t>
  </si>
  <si>
    <t xml:space="preserve">MABER </t>
  </si>
  <si>
    <t xml:space="preserve">MAYENSI  </t>
  </si>
  <si>
    <t xml:space="preserve"> QUITUMBO</t>
  </si>
  <si>
    <t xml:space="preserve">LAURA  </t>
  </si>
  <si>
    <t xml:space="preserve">BASTO </t>
  </si>
  <si>
    <t xml:space="preserve"> TUMBO</t>
  </si>
  <si>
    <t xml:space="preserve">ERLY </t>
  </si>
  <si>
    <t>PACIENTE CON DOMICILIO EN EL MUNICIPIO DE SUAREZ, SE LE EXPLICA LA OPCION DE PORTABILIDAD, SIN EMBARGO REFIERE QUE DESEA CONTINUAR LOS CONTROLES EN LA INSTITUCION</t>
  </si>
  <si>
    <t xml:space="preserve"> RIVERA</t>
  </si>
  <si>
    <t xml:space="preserve"> SOTO</t>
  </si>
  <si>
    <t>LISANDRA</t>
  </si>
  <si>
    <t>DANA</t>
  </si>
  <si>
    <t>NEFRECTOMIA RENAL DERECHA HACE 2 AÑOS</t>
  </si>
  <si>
    <t xml:space="preserve">TAQUINAS </t>
  </si>
  <si>
    <t xml:space="preserve">SAMBONI </t>
  </si>
  <si>
    <t>ANACELMA</t>
  </si>
  <si>
    <t>MIYANY</t>
  </si>
  <si>
    <t xml:space="preserve"> CAMPO </t>
  </si>
  <si>
    <t>TAMIZAJE POSITIVO PARA PREECLAMSIA YTCIU</t>
  </si>
  <si>
    <t xml:space="preserve"> MORALES </t>
  </si>
  <si>
    <t xml:space="preserve"> VELASCO</t>
  </si>
  <si>
    <t xml:space="preserve">CAMAYO </t>
  </si>
  <si>
    <t xml:space="preserve">LADY </t>
  </si>
  <si>
    <t>LUPUS ERITEMATOSO</t>
  </si>
  <si>
    <t xml:space="preserve"> CHOCUE</t>
  </si>
  <si>
    <t xml:space="preserve">DEYCI </t>
  </si>
  <si>
    <t xml:space="preserve"> EPE </t>
  </si>
  <si>
    <t xml:space="preserve"> YANDY </t>
  </si>
  <si>
    <t xml:space="preserve">BIBIANA </t>
  </si>
  <si>
    <t xml:space="preserve">NURY </t>
  </si>
  <si>
    <t xml:space="preserve"> FLOR</t>
  </si>
  <si>
    <t>DARLIN</t>
  </si>
  <si>
    <t>INGRESO TARDIO POR DOMICILIO EN VEREDA SAN ADOLFO, LA PLATA HUILA</t>
  </si>
  <si>
    <t xml:space="preserve">  FAJARDO</t>
  </si>
  <si>
    <t xml:space="preserve"> MOSQUERA</t>
  </si>
  <si>
    <t>TENDENCIA A LA TAQUICARDIA</t>
  </si>
  <si>
    <t xml:space="preserve">YUNDA </t>
  </si>
  <si>
    <t xml:space="preserve">YONEIDA  </t>
  </si>
  <si>
    <t xml:space="preserve"> BECOCHE</t>
  </si>
  <si>
    <t>ALBANI</t>
  </si>
  <si>
    <t>USUARIA CON PUNTO DE ATENCION SE POPAYAN. SE REMITE POR HEMORRAGIA.</t>
  </si>
  <si>
    <t>TENEBUEL</t>
  </si>
  <si>
    <t>ABORO HACE 4 MESES POR POR TRAUMA PELVICO</t>
  </si>
  <si>
    <t xml:space="preserve">PILCUE </t>
  </si>
  <si>
    <t xml:space="preserve">ROMELIA </t>
  </si>
  <si>
    <t>YERIS</t>
  </si>
  <si>
    <t>NAYIVE</t>
  </si>
  <si>
    <t>MOLANO</t>
  </si>
  <si>
    <t>YESLI</t>
  </si>
  <si>
    <t>UMENZA</t>
  </si>
  <si>
    <t>YUREIDY</t>
  </si>
  <si>
    <t>YAISENI</t>
  </si>
  <si>
    <t>YELSY</t>
  </si>
  <si>
    <t>CHANDILLO</t>
  </si>
  <si>
    <t>LOZADA</t>
  </si>
  <si>
    <t>BIYANE</t>
  </si>
  <si>
    <t>JEISURY</t>
  </si>
  <si>
    <t>EMILSE</t>
  </si>
  <si>
    <t>VLADEZ</t>
  </si>
  <si>
    <t xml:space="preserve">DESEA PORTABILIDAD PARA POPAYAN </t>
  </si>
  <si>
    <t>CRIC MORALES</t>
  </si>
  <si>
    <t>ORCUE</t>
  </si>
  <si>
    <t>USA</t>
  </si>
  <si>
    <t xml:space="preserve">QUISTES DEL PLEXO COROIDEO </t>
  </si>
  <si>
    <t>VELARDE</t>
  </si>
  <si>
    <t xml:space="preserve">MAYERLI </t>
  </si>
  <si>
    <t>ROSLIA</t>
  </si>
  <si>
    <t>YIBI</t>
  </si>
  <si>
    <t>EDISNEIDA</t>
  </si>
  <si>
    <t xml:space="preserve">CIELO </t>
  </si>
  <si>
    <t>NILFA</t>
  </si>
  <si>
    <t xml:space="preserve">GESTANTE CON 17 AÑOS DE 23,5 SEMANAS </t>
  </si>
  <si>
    <t>ESTELA  MALAGA</t>
  </si>
  <si>
    <t xml:space="preserve">GESTANTE, CAPTACION </t>
  </si>
  <si>
    <t>CUERO</t>
  </si>
  <si>
    <t>CAPTACION DE GESTANTES</t>
  </si>
  <si>
    <t>EWILMER GARABATO</t>
  </si>
  <si>
    <t>ALCIDES</t>
  </si>
  <si>
    <t>MEZA</t>
  </si>
  <si>
    <t>CHICHILIANO</t>
  </si>
  <si>
    <t>GUILLERMA</t>
  </si>
  <si>
    <t>DURA</t>
  </si>
  <si>
    <t>IPS CRIC COSTA FACIFICA</t>
  </si>
  <si>
    <t>SALIO DEL PROGRAMA, POR MOTIVO DE PARTO INDUCIDO, POR PRECLANCIA, 1/02/2023, HOSPITAL SAN JOSE</t>
  </si>
  <si>
    <t>LUZ ELENA PALECHOR</t>
  </si>
  <si>
    <t>SALIO DEL PARTO INSTITUCIONAL / EL DIA 15/03/2023 EN EL HOSPITAL SUSANA LOPEZ DE VALENCIA SIN COMPLICACIONES INFORMACION POR LA MIS USUARIA</t>
  </si>
  <si>
    <t>ELIZABETH HORMIGA</t>
  </si>
  <si>
    <t>SALIO DEL PARTO INSTITUCIONAL/ FUE INDUCIDO POR MOTIVO DE PROBLEMA DE LA MADRE QUE TENIA UNA CIRUGIA ANTERIOR Y ESTABA EN PROCESO DE RECUPERACION POR TAL MOTIVO SE HIZO INDUCIR EL PARTO</t>
  </si>
  <si>
    <t>SALIO DEL PROGRAMA  POR PARTO INSTITUCIONAL EL DIA 9/03/2023 EN HOSPITA SUZANA LOPEZ DE VALENCIA</t>
  </si>
  <si>
    <t>HORMIGA</t>
  </si>
  <si>
    <t>MELLIZO</t>
  </si>
  <si>
    <t>SALIO DEL PROGRAMA POR PARTO INSTITUCIONAL  EL DIA 7/03/2023  HOSPITAL SAN JOSE</t>
  </si>
  <si>
    <t>USURIAGA</t>
  </si>
  <si>
    <t xml:space="preserve">GESTANTE,  ASISTIO AL  CONTROL 1/04/2023, </t>
  </si>
  <si>
    <t>PIEDAD</t>
  </si>
  <si>
    <t xml:space="preserve">PACIENTE SALE DEL PROGRAMA POR ABORTO ESPONTANEO, PENDIENTE FECHA. PACIENTE POCO INFORMANTE Y ENTRA TARDE AL PROGRAMA </t>
  </si>
  <si>
    <t>IMELDA PAZ</t>
  </si>
  <si>
    <t>GESTANTE CAPTADA ´POR EL PSC , LOS SERVICIOS LOS TIENE CON LA ESE CENTRO 2 PAISPAMBA</t>
  </si>
  <si>
    <t>ROMAN ANACONA</t>
  </si>
  <si>
    <t xml:space="preserve">GESTANTE </t>
  </si>
  <si>
    <t xml:space="preserve">MOPAN </t>
  </si>
  <si>
    <t>IPS CRIC RIO BLANCO</t>
  </si>
  <si>
    <t>PTE LABORATORIOS,ECO CIRCULACION FETOPLACENTARIA, MONITORIA FETAL, CPN 08/03/2022, GESTANTES QUE SE ATIENDEN EN EL PUNTO  DE ATENCION PIENDAMO Y TAMBIEN EN TOTORO</t>
  </si>
  <si>
    <t>SORAIDA GOLONDRINO</t>
  </si>
  <si>
    <t>LIDEIDA</t>
  </si>
  <si>
    <t xml:space="preserve">PTE LABORATORIOS, NUTRICION, PSICOLOGIA, CPN 07/02/2023, GESTANTES QUE SE ATIENDEN EN EL PUNTO  DE ATENCION PIENDAMO Y TAMBIEN EN TOTORO </t>
  </si>
  <si>
    <t>LAURENTINO YUNDA</t>
  </si>
  <si>
    <t>KELIN</t>
  </si>
  <si>
    <t xml:space="preserve">PTE ECO CIRCULACION PLACENTARIA Y FETAL, TSH CPN 05/04/2023, GESTANTES QUE SE ATIENDEN EN EL PUNTO  DE ATENCION PIENDAMO Y TAMBIEN EN TOTORO </t>
  </si>
  <si>
    <t xml:space="preserve">JENNY </t>
  </si>
  <si>
    <t>PTE LABORATORIOS, GINECOLOGIA, NUTRICION, PSICOLOGIA, ODONTOLOGIA, VACUNACION, ECO DETALLE ANATOMICO, CPN 05/01/2023, GESTANTES QUE SE ATIENDEN EN EL PUNTO  DE ATENCION PIENDAMO Y TAMBIEN EN TOTORO</t>
  </si>
  <si>
    <t xml:space="preserve">DEICY </t>
  </si>
  <si>
    <t>PTE LABORATORIOS, GINECOLOGIA, NUTRICION, VACUNACION, CPN 04/04/2023, GESTANTES QUE SE ATIENDEN EN EL PUNTO  DE ATENCION PIENDAMO Y TAMBIEN EN TOTORO</t>
  </si>
  <si>
    <t>PTE LABORATORIO TOXO, ECO DETALLE ANATOMICO, NUTRICION, GINECOLOGIA, TSH, CONTROL EN UN MES 17/04/2023 GESTANTE QUE SE ATIENDEN EN EL PUNTO  DE ATENCION PIENDAMO Y TAMBIEN EN TOTORO</t>
  </si>
  <si>
    <t>PTE LABORATORIOS, GINECOLOGIA, VACUNACION, ECO OBSTETRICA TRASABDOMINAL, ECO CIRCULACION PLACENTARIA, CPN 27/02/2023, GESTANTES QUE SE ATIENDEN EN EL PUNTO  DE ATENCION PIENDAMO Y TAMBIEN EN TOTORO</t>
  </si>
  <si>
    <t>PDT LABORATORIOS ,PSICOLOGIA, ECO CIRCULACION PLACENTARIA Y FETAL CPN 25/03/2023 GESTANTES QUE SE ATIENDEN EN EL PUNTO  DE ATENCION PIENDAMO Y TAMBIEN EN TOTORO</t>
  </si>
  <si>
    <t>VICTORIA</t>
  </si>
  <si>
    <t>PTE LABORATORIOS, ECO DETALLE ANATOMICO,ECOCARDIOGRAFIA FETAL,ECO OBSTETRICA CON EVALUACION DE CIRCULACION PLACENTARIA Y FETAL GINECOLOGIA,NUTRICION  CPN CON RESULTADOS , GESTANTES QUE SE ATIENDEN EN EL PUNTO  DE ATENCION PIENDAMO Y TAMBIEN EN TOTORO</t>
  </si>
  <si>
    <t>MIGDALIA PILLIMUE</t>
  </si>
  <si>
    <t>PTE ECO TRANSLUCENCIA NUCAL,TSH,CARIOTIPIO EN BANDAS G  CONTROL DE GINECOLOGIA PROGRAMAR EN ABRIL,CPN 24/04/2023 GESTANTES QUE SE ATIENDEN EN EL PUNTO  DE ATENCION PIENDAMO Y TAMBIEN EN TOTORO.</t>
  </si>
  <si>
    <t>PTE LABORATORIOS, PSICOLOGIA, NUTRICION, GINECOLOGIA, ECO TRASVAGINAL, OTORRINOLARINGOLOGIA, CPN 06/03/2023GESTANTES QUE SE ATIENDEN EN EL PUNTO  DE ATENCION PIENDAMO Y TAMBIEN EN TOTORO</t>
  </si>
  <si>
    <t>PTE ECO TRANSLUCENCIA NUCAL,DETALLE ANATOMICO ,TORCH,TOXO CPN 03/05/2023GESTANTES QUE SE ATIENDEN EN EL PUNTO  DE ATENCION PIENDAMO Y TAMBIEN EN TOTORO</t>
  </si>
  <si>
    <t>PDT LABORATORIOS, ECOGRAFIA OBSTETRICA CON EVALUACION DE CIRCULACION PLACENTARIA Y FETAL GINECOLOGIA, PSICOLOGIA, NUTRICION, VACUNACION, CPN 30/03/2023GESTANTES QUE SE ATIENDEN EN EL PUNTO  DE ATENCION PIENDAMO Y TAMBIEN EN TOTORO</t>
  </si>
  <si>
    <t>OSCAR YUNDA</t>
  </si>
  <si>
    <t>PTE LABORATORIOS, NUTRICION, ECO DETALLE ANATOMICO,VACUNACION  CPN 27/04/2023GESTANTES QUE SE ATIENDEN EN EL PUNTO  DE ATENCION PIENDAMO Y TAMBIEN EN TOTORO</t>
  </si>
  <si>
    <t>PDT, ECOGRAFIA OBSTETRICA TRANSABDOMINAL,ECO DETALLE ANATOMICO,TSH VACUNACION, CPN 17/04/2023 GINECOLOGIA EN UN MES.  GESTANTES QUE SE ATIENDEN EN EL PUNTO  DE ATENCION PIENDAMO Y TAMBIEN EN TOTORO.</t>
  </si>
  <si>
    <t>PDT LABORATORIOS INICIO , GINECOLOGIA, NUTRICION, PSICOLOGIA,ECO OBSTETRICA TRAS ABDOMINAL, CPN CON RESULTADOS DE PARACLINICOS.</t>
  </si>
  <si>
    <t>DANEYI QUINTANA</t>
  </si>
  <si>
    <t>IPSI TOTOGUAMPA PIENDAMO</t>
  </si>
  <si>
    <t xml:space="preserve">ALBANILIA </t>
  </si>
  <si>
    <t>PDT LABORATORIOS INICIO, NUTRICION,ECO OBSTETRICA CON DETALLE ANATOMICO, CPN CON RESULTADOS DE PARACLINICOS.</t>
  </si>
  <si>
    <t xml:space="preserve">VELASCO </t>
  </si>
  <si>
    <t>IPSI TOTOGUAMPA PIENDAMO-TOTORO</t>
  </si>
  <si>
    <t>PTE CPN 13/01/2023</t>
  </si>
  <si>
    <t>WILMAN YALANDA</t>
  </si>
  <si>
    <t>ULLUNE</t>
  </si>
  <si>
    <t xml:space="preserve">PTE CONTROL DE POSPARTO </t>
  </si>
  <si>
    <t>MARISOL MARTINEZ</t>
  </si>
  <si>
    <t>PTE PUERPERIO POR BB HOSPITALIZADO</t>
  </si>
  <si>
    <t>JANDRI</t>
  </si>
  <si>
    <t>PTE ECO CIRCULACION PLACENTARIA, LABORATORIOS, CPN 23/01/2023</t>
  </si>
  <si>
    <t>LANDAZURI</t>
  </si>
  <si>
    <t>CORTES</t>
  </si>
  <si>
    <t>TIBISAE</t>
  </si>
  <si>
    <t>PTE LABORATORIOS, CPN 06/02/2023</t>
  </si>
  <si>
    <t>ANGGIE VALENCIA</t>
  </si>
  <si>
    <t>SHARON</t>
  </si>
  <si>
    <t xml:space="preserve"> PTE LABORATORIOS, ECO DETALLE ANATOMICO, GINECOLOGIA EN 2 SEMANAS, CPN 24/02/2023</t>
  </si>
  <si>
    <t>NESTOR</t>
  </si>
  <si>
    <t>PTE MONITORIA FETAL, LABORATORIOS, ECO DE CIRCULACION PLACENTARIA CPN 26/02/2023</t>
  </si>
  <si>
    <t>PTE LABORATORIOS, GINECOLOGIA, MONITORIA FETAL, CPN 13/01/2023</t>
  </si>
  <si>
    <t>DELYANIR</t>
  </si>
  <si>
    <t>PTE GINECOLOGIA, NUTRICION, PSICOLOGIA, RH, CPN 02/01/2023</t>
  </si>
  <si>
    <t>JOEL RAMOS</t>
  </si>
  <si>
    <t>JHOSELIN</t>
  </si>
  <si>
    <t>SE REMITE PARA EL 18/03/2023 EN FPP, PARA TOMA DE PRUEBAS DE BIENESTAR FETAL.</t>
  </si>
  <si>
    <t>LUZ EMIR ORDOÑEZ</t>
  </si>
  <si>
    <t>LIVANEY</t>
  </si>
  <si>
    <t>PTE PUERPERIO POR BEBE 7 MESES HOSPITALIZADO</t>
  </si>
  <si>
    <t>GESTANTE QUE TUVO PARTO EN SANTANDER, SE VA A QUEDAR ALLA POR LO CUAL NO SE LE PUEDE HACER CONTROL DE POST PARTO</t>
  </si>
  <si>
    <t>PTE LABORATORIOS, GINECOLOGIA, MONITORIA FETAL, CPN 04/02/2022</t>
  </si>
  <si>
    <t>PTE CPN 03/01/2023</t>
  </si>
  <si>
    <t>ALEJANDRA MEDINA</t>
  </si>
  <si>
    <t>PTE LABORATORIOS, ECO CIRCULACION PLACENTARIA, CPN 06/03/2023</t>
  </si>
  <si>
    <t>PTE LABORATORIOS, PSICOLOGIA,MONITORIA FETAL PROGRAMADA PARA EL 29 DE MARZO , CPN 22/03/2023.</t>
  </si>
  <si>
    <t>PTE LABORATORIOS, MONITORIA FETAL ANTEPARTO,CONTROL CON GINECOLOGIA EL 16/03/2023 CPN 10/04/2023.</t>
  </si>
  <si>
    <t>TUMIÑA</t>
  </si>
  <si>
    <t>PTE ECO DE CIRCULACION PLACENTARIA, LABORATORIOS, UROCULTIVO, GINECOLOGIA, CPN 07/03/2023</t>
  </si>
  <si>
    <t>SCARPETTA</t>
  </si>
  <si>
    <t>ARIAS</t>
  </si>
  <si>
    <t>JAMILETH</t>
  </si>
  <si>
    <t>PTE LABORATORIOS, MONITORIA FETAL ANTEPARTO CONTROL 02/03/2023.</t>
  </si>
  <si>
    <t>FLORES</t>
  </si>
  <si>
    <t>CAUSAYA</t>
  </si>
  <si>
    <t xml:space="preserve">PDT LABORATORIOS ,GINECOLOGIA  PARA EL 16 DE MARZO,ECOGRAFIA OBSTETRICA CON EVALUACION DE CIRCULACION PLACENTARIA Y FETAL </t>
  </si>
  <si>
    <t>JUAN CARLOS</t>
  </si>
  <si>
    <t>PTE LABORATORIOS,PSICOLOGIA,ECO OBSTETRICA CON EVALUACION DE CIRCULACION PLACENTARIA Y FETAL CONTROL CON GINECOLOGIA EN UN MES,  CPN 02/04/2023.</t>
  </si>
  <si>
    <t>PTE LABORATORIOS, ECO CIRCULACION PLACENTARIA, CPN 16/01/2023</t>
  </si>
  <si>
    <t>PCT CON REMISION A URGENCIAS PARA TERMINACION DE EMBARAZO POR SEMANAS CUMPLIDAS.</t>
  </si>
  <si>
    <t>PTE  MONITORIA FETAL SEMANA 38 , GINECOLOGIA CPN  10/04/2023</t>
  </si>
  <si>
    <t>PTE ECOGRAFIA OBSTETRICA CON EVALUACION DE CIRCULACION PLACENTARIA Y FETAL, TOXO,GINECOLOGIA, CPN  05/05/2023</t>
  </si>
  <si>
    <t>DOMINGUEZ</t>
  </si>
  <si>
    <t>PTE LABORATORIOS, ECO CIRCULACION FETO PLACENTARIA,GINECOLOGIA,VACUNACION. CPN 01/04/2023.</t>
  </si>
  <si>
    <t>PTE LABORATORIOS, MONITORIA FETAL, CPN 18/01/2022</t>
  </si>
  <si>
    <t xml:space="preserve">JEYMI </t>
  </si>
  <si>
    <t>PTE CONTROL GINECOLOGIA,MONITORIA FETAL ANTEPARTO CPN 29/03/2023.</t>
  </si>
  <si>
    <t>ERICK VIDAL</t>
  </si>
  <si>
    <t xml:space="preserve">JUSPIAN </t>
  </si>
  <si>
    <t>PTE  LABORATORIOS,GINECOLOGIA , NUTRICION  ECO OBSTETRICA CON EVALUACION DE CIRCULACION PLACENTARIA Y FETAL ,CPN 03/04/2023.</t>
  </si>
  <si>
    <t>PTE  TOXO, ECO CIRCULACION PLACENTARIA, ECOCARDIOGRAMA FETAL, AMNIOCENTESIS GENETICA, GINECOLOGIA, CPN 17/04/2023,</t>
  </si>
  <si>
    <t>PTE LABORATORIOS, PSICOLOGIA, MONITORIA FETAL, CPN 12/01/2023</t>
  </si>
  <si>
    <t>ANADELIA</t>
  </si>
  <si>
    <t>PTE LABORATORIOS, GINECOLOGIA, CIRCULACION PLACENTARIA, CPN 11/01/2023</t>
  </si>
  <si>
    <t>PTE , TOXO, ECO OBSTETRICA CON CIRCULACION FETO PLACENTARIA,ECOCARDIOGRAFIA FETAL,CITOLOGIA, NUTRICION, GINECOLOGIA EN 2 SEMANAS CPN 27/04/2023.</t>
  </si>
  <si>
    <t>PTE LABORATORIOS, ECO OBSTERICA TRAS ABDOMINAL , CONTROL CON GINECOLOGIA EN UN MES. CPN 01/04/2023.</t>
  </si>
  <si>
    <t>CRIOLLO</t>
  </si>
  <si>
    <t>PTE LABORATORIOS, ECO DE CIRCULACION PLACENTARIA,GINECOLOGIA, NUTRICION , CPN 17/03/2023</t>
  </si>
  <si>
    <t>YENNY JURADO</t>
  </si>
  <si>
    <t>PTE LABORATORIOS II TRIMESTRE Y TSH , CITOLOGIA,ECO CIRCULACION FETO PLACENTARIA CONTROL CON GINECOLOGIA EN UN MES, CPN 07/04/2023</t>
  </si>
  <si>
    <t>NIETO</t>
  </si>
  <si>
    <t xml:space="preserve">KAROLAN </t>
  </si>
  <si>
    <t>PTE TOXO, ECO CIRCULACION FETAL, CPN 15/04/2023</t>
  </si>
  <si>
    <t>BREIDY</t>
  </si>
  <si>
    <t>PTE PEDIATRIA.</t>
  </si>
  <si>
    <t>PTE ECO OBSTETRICA CON EVALUACION DE CIRCULACION PLACENTARIA Y FETAL, LABORATORIOS,  CITOLOGIA, CPN 15/04/2023</t>
  </si>
  <si>
    <t>NOEMI</t>
  </si>
  <si>
    <t>PTE LABORATORIOS, HEMOGLOBINA GLICOSILADA, GLUCOSA PRE Y POST, ECO DETALLE ANATOMICO, CPN 05/03/2023</t>
  </si>
  <si>
    <t>PTE LABORATORIOS , ECO OBSTETRICA CON EVALUACION DE CIRCULACION PLACENTARIA Y FETAL , GINEOLOGIA CPN 15/04/2023.</t>
  </si>
  <si>
    <t>PTE LABORATORIOS II TRIMESTRE TOXO IGM, TSH, ECO CIRCULACION PLACENTARIA,ECO TRASLUCENCIA NUCAL GINECOLOGIA CPN 13/04/2023</t>
  </si>
  <si>
    <t>PTE LABORATORIOS, MONITORIA FETAL, CPN 16/02/2023</t>
  </si>
  <si>
    <t xml:space="preserve">PDT LABORATORIOS DE II TRIMESTRE Y CTGO  CONTROL EN 1 MES CON GINECOLOGIA, CPN 25/04/2023 </t>
  </si>
  <si>
    <t>SORAYA</t>
  </si>
  <si>
    <t xml:space="preserve">PDT ECO CIRCULACION FETO PLACENTARIA, , TOXO IGM, CONTROL EN 1 MES CON GINECOLOGIA, TEST DE AVIDEZ ,  CPN 21/04/2023. 
</t>
  </si>
  <si>
    <t>PTE LABORATORIOS, GINECOLOGIA, CPN 27/02/2023</t>
  </si>
  <si>
    <t>PTE LABORATORIOS, EXAMEN DIRECTO FRESCO DE CUALQUIER MUESTRA , ECO OBSTETRICA CON DETALLE ANATOMICO,ECO TRANSLUCENCIA NUCAL,CONTROL CON GENECOLOGIA EN UN MES, VACUNACION ,CPN 18/03/2023.</t>
  </si>
  <si>
    <t>JELEN</t>
  </si>
  <si>
    <t>PTE ECO DETALLE ANATOMICO, NUTRICION PROXIMO CONTROL 07/03/2023.</t>
  </si>
  <si>
    <t>FIDEL</t>
  </si>
  <si>
    <t>PDT LABORATORIOS, ECOCARDIOGRAFIA FETAL,ECO OBSTETRICA CON EVALUACION DE CIRCULACION PLACENTARIA Y FETAL,  ECO PELVICA GINECOLOGICA TRANSVAGINAL + CERVICOMETRIA CONTROL EN UN MES CON GINECOLOGIA, CPN 01/05/2023.</t>
  </si>
  <si>
    <t>PTE LABORATORIOS, GINECOLOGIA, NUTRICION, ECO DETALLE ANATOMICO, CPN 02/01/2023</t>
  </si>
  <si>
    <t>PTE LABORATORIOS, GINECOLOGIA,ECO CON TRANSLUCENCIA (NO SE TOMA LAS ECOGRAFIAS YA SE LE PASARON LAS SEMANAS) ECO OBSTETRICA CON EVALUACION DE CIRCULACION PLACENTARIA Y FETAL, CPN 16/04/2023</t>
  </si>
  <si>
    <t>LAURENTINO</t>
  </si>
  <si>
    <t>USSA</t>
  </si>
  <si>
    <t>PTE GINECOLOGIA, ECO DETALLE ANATOMICO, TSH, CPN 15/04/2023.</t>
  </si>
  <si>
    <t>VILLANI</t>
  </si>
  <si>
    <t>PTE LABORATORIOS, GINECOLOGIA, NUTRICION, ECO CIRCULACION PLACENTARIA, MONITORIA FETAL, CPN 17/01/2023</t>
  </si>
  <si>
    <t>PTE LABORATORIOS, ECO TRANSLUCENCIA NUCAL,ECO OBSTETRICA CON DETALLE ANATOMICO, VACUNACION CPN 10/04/2023.</t>
  </si>
  <si>
    <t>NASLITH</t>
  </si>
  <si>
    <t>PTE LABORATORIOS, GINECOLOGIA, ECO TRANSLUCENCIA NUCAL,ECO DETALLE ANATOMICO CPN 05/04/2023.</t>
  </si>
  <si>
    <t>PTE  GINECOLOGIA, NUTRICION, ECO TRANSLUCENCIA NUCAL, ECO OBSTETRICA CON DETALLE ANATOMICO, VACUNACION ,CITOLOGIA, CPN 09/04/2023.</t>
  </si>
  <si>
    <t>PTE ,ECO TRANSLUCENCIA NUCAL,ECOCARDIOGRAMA FETAL SEMANA 18 ,CITOLOGIA, CPN 11/04/2023</t>
  </si>
  <si>
    <t>JANETH</t>
  </si>
  <si>
    <t>PTE TOXO IGM , ECO CIRCULACION PLACENTARIA Y FETAL ,NUTRICION , GINECOLOGIA, VACUNACION, CPN 10/04/2023.</t>
  </si>
  <si>
    <t>LINDY</t>
  </si>
  <si>
    <t>PTE LABORATORIOS, GINECOLOGIA, ECO TRANSLUCENCIA NUCAL,ECOGRAFIA OBSTETRICA CON DETALLE ANATOMICO, CITOLOGIA, CPN 19/04/2023.</t>
  </si>
  <si>
    <t>PTE LABORATORIOS, GINECOLOGIA CONTROL EN UN MES, ECO DETALLE ANATOMICO, CITOLOGIA, CPN 26/03/2023.</t>
  </si>
  <si>
    <t>PTE LABORATORIOS, NUTRICION,VACUNACION,  CITOLOGIA, CPN 4/04/2023</t>
  </si>
  <si>
    <t xml:space="preserve">ALEJANDRA </t>
  </si>
  <si>
    <t>PTE LABORATORIOS,ECO DETALLE ANATOMICO, ECO TRANSLUCENCIA NUCAL,CONTROL CON GINECOLOGIA EN UN MES, CPN 21/04/2023</t>
  </si>
  <si>
    <t>PTE, TOXO, GINECOLOGIA, ECO DETALLE ANATOMICO, CPN 17/04/2023</t>
  </si>
  <si>
    <t xml:space="preserve">YULI </t>
  </si>
  <si>
    <t>PTE LABORATORIOS, GINECOLOGIA, ECO TRANSLUCENCIA NUCAL, CPN 17/02/2023</t>
  </si>
  <si>
    <t>JUDITH</t>
  </si>
  <si>
    <t>PTE PSICOLOGIA,TSH, ECO TRANSLUCENCIA NUCAL, VACUNACION,GINECOLOGIA  CPN 17/04/2023</t>
  </si>
  <si>
    <t>PDT GINECOLOGIA , SE DA ORDEN PARA URGENCIAS PARA 16 /03/ 2023 FECHA EN QUE CUMPLE LAS 40 SEMANAS,</t>
  </si>
  <si>
    <t>VALENZUELA</t>
  </si>
  <si>
    <t>PTE LABORATORIOS, NUTRICION, ECO DETALLE ANATOMICO, CITOLOGIA, CPN 26/03/2023.</t>
  </si>
  <si>
    <t>PTE TOXO , TSH,GINECOLOGIA, TRANS LUCENCIA NUCAL, CPN 03/05/2023.</t>
  </si>
  <si>
    <t>PTE LABORATORIOS I TRIMESTRE, GINECOLOGIA, ECO TRANSLUCENCIA NUCAL,  CONTROL CON RESULTADOS DE PARACLINICOS.</t>
  </si>
  <si>
    <t>PTE TORCH ,TOXO  ECO TRANSLUCENCIA NUCAL,DETALLE ECONOMICO, CITOLOGIA, GINECOLOGIA CPN 03/05/2023.</t>
  </si>
  <si>
    <t>ELBA</t>
  </si>
  <si>
    <t>PTE LABORATORIOS,TSH, GINECOLOGIA, NUTRICION, ECO TRANSLUCENCIA NUCAL, CITOLOGIA, CPN 25/04/2023</t>
  </si>
  <si>
    <t>PTE LABORATORIOS, GINECOLOGIA, NUTRICION, PEDIATRIA, ODONTOLOGIA, ECO TRASABDOMINAL, CITOLOGIA, CPN 18/03/2023</t>
  </si>
  <si>
    <t>PDT LABORATORIOS DE INICIO , GINECOLOGIA, PSICOLOGIA,ODONTOLOGIA,NUTRICION ECO OBSTERICA TRANSABDOMINAL.CONTROL CON RESULTADOS DE LABORATORIOS.</t>
  </si>
  <si>
    <t>NOIRA</t>
  </si>
  <si>
    <t>PDT ECO TRANSLULENCIA NUCAL,CITOLOGIA, ECO OBSTETRICA TRANSABDOMINAL, ECO OBSTETRICA CON DETALLE ANATOMICO,UROCULTIVO DESPUES DEL TRATAMIENTO CONTROL CON RESULTADOS.</t>
  </si>
  <si>
    <t>PDT LABORATORIOS DE INICIO, GINECOLOGIA, NUTRICION , ECO OBSTERICA TRAS VAGINAL CPN 23/03/2023.</t>
  </si>
  <si>
    <t>BENAVIDES</t>
  </si>
  <si>
    <t xml:space="preserve">PATRICIA </t>
  </si>
  <si>
    <t>PDT,ECO DETALLE ANATOMICO CITOLOGIA,TSH CPN 27/04/2023.</t>
  </si>
  <si>
    <t>PDT LABORATORIOS,  CONTROL EN UN MES CON GINECOLOGIA DESPUES DEL 16 ABRIL, CPN 01/05/2023.</t>
  </si>
  <si>
    <t>KERLIN</t>
  </si>
  <si>
    <t>PDT GINECOLOGIA,NUTRICION, LABORATORIOS DE INICIO, ECO OBSTETRICA TRAS ABDOMINAL, VACUNACION CPN CON RESULTADOS DE LAB.</t>
  </si>
  <si>
    <t>CHIRLI</t>
  </si>
  <si>
    <t xml:space="preserve">PDT LABORATORIOS DE INICIO, CITOLOGIA, ECO TRASLUCENCIA NUCAL, GINECOLOGIA , NUTRICION.CPN CON RESULTADOS DE PARACLINICOS. </t>
  </si>
  <si>
    <t xml:space="preserve">PDT ECO OBSTETRICA CON DETALLE ANATOMICO, LABORATORIOS, GINECOLOGIA , NUTRICION,VACUNACION CPN 12/04/2023 </t>
  </si>
  <si>
    <t>PDT ECOGRAFIA OBSTETRICA TRANSABDOMINAL, LABORATORIOS DE INICIO ,GINECOLOGIA,NUTRICION ,VACUNACION CONTROL CON RESULTADOS DE PARACLINICOS.</t>
  </si>
  <si>
    <t xml:space="preserve">AQUITE </t>
  </si>
  <si>
    <t>BRIYITH</t>
  </si>
  <si>
    <t>PDT LABORATORIOS DE INICIO Y II TRIMESTRE ,ECO OBSTETRICA TRANSABDOMINAL,ECO OBSTETRICA CON DETALLE ANATOMICO, GINECOLOGIA.NUTRICION ,VACUNACION CPN CON RESULTADOS.</t>
  </si>
  <si>
    <t>PDT  ECO OBSTETRICA TRANSABDOMINAL,ECO OBSTETRICA CON DETALLE ANATOMICO ,LABORATORIOS DE INICIO,GINECOLOGIA, NUTRICION CONTROL CON RESULTADOS</t>
  </si>
  <si>
    <t>PDT ,ECO OBSTETRICA CON DETALLE ANATOMICO ,LABORATORIOS DE INICIO,GINECOLOGIA, NUTRICION CONTROL CON RESULTADOS</t>
  </si>
  <si>
    <t>LIBEYDI</t>
  </si>
  <si>
    <t>PDT ECO OBSTETRICA CON EVALUACION DE CIRCULACION PLACENTARIA Y FETAL,PSICOLOGIA, NUTRICION,GINECOLOGIA, LABORATORIOS DE INICIO CONTROL CON RESULTADOS</t>
  </si>
  <si>
    <t xml:space="preserve">PDT ECO OBSTETRICA CON DETALLE ANATOMICO, LABORATORIOS INICIO , NUTRICION,VACUNACION CPN 12/04/2023 </t>
  </si>
  <si>
    <t>RECALDE</t>
  </si>
  <si>
    <t>PDT ECO DETALLE ANANTOMICO, LABORATOEIOS, GINECOLOGIA , NUTRICION CONTROL CON RESULTADOS.</t>
  </si>
  <si>
    <t>PTD LABORATORIOS DE INICIO ,GINECOLOGIA , NUTRICION,ECO OBSTETRICA TRANSVAGINAL,ECO OBSTETRICA CON TRANSLUCENCIA NUCAL CONTROL CON RESULTADOS.</t>
  </si>
  <si>
    <t>TOSSE</t>
  </si>
  <si>
    <t>JORLIN</t>
  </si>
  <si>
    <t>PTD LABORATORIOS DE INICIO ,GINECOLOGIA , NUTRICION,ECO OBSTETRICA TRASABDOMINALL,ECO OBSTETRICA DETALLE ANATOMICO CONTROL CON RESULTADOS.</t>
  </si>
  <si>
    <t xml:space="preserve"> BAICUE</t>
  </si>
  <si>
    <t>PTD LABORATORIOS DE INICIO ,GINECOLOGIA , NUTRICION,ECO OBSTETRICA TRANSABDOMINAL,ECO OBSTETRICA CON TRANSLUCENCIA NUCAL CONTROL CON RESULTADOS.</t>
  </si>
  <si>
    <t>GRAJALES</t>
  </si>
  <si>
    <t xml:space="preserve">PENDIENTE : COGRAFIA DOPPLER OBSTETRICA CON EVALUACION DE CIRCULACION PLACENTARIA 1 ECOGRAFIA OBSTETRICA+ DOPPLER
</t>
  </si>
  <si>
    <t>FRANCELY IPIA</t>
  </si>
  <si>
    <t>IPS TOTOGUAMPA SILVIA</t>
  </si>
  <si>
    <t xml:space="preserve">BALTAZAR </t>
  </si>
  <si>
    <t xml:space="preserve">PTE ECOGRAFIA OBSTETRICA ECOGRAFIA OBSTETRIC DE CIRCULACION PLACENTARIA Y FETALPRIORITAR   SICOLOGIA , NUTRICION , ODONTOLOGIA </t>
  </si>
  <si>
    <t>PTE: ECOGRAFIA OBSTETRICA CON DETALLE ANATOMICO 1 ****PRIORITARIO , GINECOLOGIA , NUTRICON , PSICOLOGIA, LAB DE INICIO</t>
  </si>
  <si>
    <t xml:space="preserve">HILDA PUYO </t>
  </si>
  <si>
    <t xml:space="preserve">POSCUE </t>
  </si>
  <si>
    <t>PENDIENTE LAB DEL 19/01/2023, CONSULTA DE CONTROL O DE SEGUIMIENTO POR ESPECIALISTA EN GINECOLOGIA Y OBSTETRICIA 1 CONTROL EN 15 DIAS
19/01/2023  CONSULTA DE PRIMERA VEZ POR ESPECIALISTA EN ANESTESIOLOGIA 1 VALORACION PRE ANESTESICA</t>
  </si>
  <si>
    <t>ARQUIMDEDES NENE</t>
  </si>
  <si>
    <t>PTE; ECOGRAFIA DOPPLER OBSTETRICA CON EV,ALUACION DE CIRCULACION PLACENTARIA LAB 09/12 /2022 LAB GINECOLO DEL 26/12/202 CONTROL DE GINECOLO EN UN MES PENDIENTE ECOGRAFIAS</t>
  </si>
  <si>
    <t>YILETH GURRUTE</t>
  </si>
  <si>
    <t>CHANEZ</t>
  </si>
  <si>
    <t>en seguiento ya que la pareja no se reusa al tratamiento  24/02/2023 PENICILINA G BENZATINICA 2.400.000 UI POLVO PARA INYECCION INYECTABLE INTRAMUSCULAR 3</t>
  </si>
  <si>
    <t>ADRIANA PUYO</t>
  </si>
  <si>
    <t>NO HAY VACUNA PARA INFLUENZA</t>
  </si>
  <si>
    <t>CLAUDIA ALMENDRA</t>
  </si>
  <si>
    <t>PENDIENTE :  ECOGRAFIA OBSTETRICA CON EVALUACION DE CIRCULACION PLACENTARIA Y FETAL, LAB PENDIENTES DESDE DICIEMBRE</t>
  </si>
  <si>
    <t>PENDIENTE : 09/02/2023 ACIDO ACETIL SALICILICO 100 MG TABLETAS</t>
  </si>
  <si>
    <t>CLAUDIA CAMPO</t>
  </si>
  <si>
    <t>ESTA EN TOLIMA, SE REPOTA AL PROGRAMA REGIONAL HILADORA DE VIDA AIC. Oficio del 18/7/2022</t>
  </si>
  <si>
    <t>LUZ VIDALIA LULICO</t>
  </si>
  <si>
    <t>LAURENTINA</t>
  </si>
  <si>
    <t xml:space="preserve"> MONITORIA FETAL ANTEPARTO 1 
31/03/2023 881434 PERFIL BIOFISICO 1 
31/03/2023 881431 ECOGRAFIA OBSTETRICA TRANSABDOMINAL</t>
  </si>
  <si>
    <t xml:space="preserve">MUELAS </t>
  </si>
  <si>
    <t>ELIDIA</t>
  </si>
  <si>
    <t>PTE GINECOLOGIA , NUTRICION , SICOLOGIA ECO  , LAB DEL GINECO DEL 31/03/2023</t>
  </si>
  <si>
    <t xml:space="preserve">TUNUBALA </t>
  </si>
  <si>
    <t xml:space="preserve">PTE LAB DEL 18/03/2023, ECO DEL TERCER TRIMESTRE 
</t>
  </si>
  <si>
    <t xml:space="preserve">PECHENE </t>
  </si>
  <si>
    <t>PTE: ECOGRAFIA OBSTETRICA CON DETALLE ANATOMICSICOLOGIA , NUTRICION ,LAB DEL 4/03/2023</t>
  </si>
  <si>
    <t xml:space="preserve">PILLIMUE </t>
  </si>
  <si>
    <t>PENDIENTE : LAB DEL 31/03/2023, ECO</t>
  </si>
  <si>
    <t>CARMEN FERNANDEZ</t>
  </si>
  <si>
    <t>PENDIENTE : ECOGRAFIA OBSTETRICA CON EVALUACION DE CIRCULACION PLACENTARIA Y FETAL , GINECOLOGIA PENDIENTE LAB 14/03/2023</t>
  </si>
  <si>
    <t>ESNEIDER CASSO</t>
  </si>
  <si>
    <t>PENDIENTE:LAB DEL 26/12/2022</t>
  </si>
  <si>
    <t>GABRIELA CORPUS</t>
  </si>
  <si>
    <t xml:space="preserve">LA PACIENTE TRABAJA EN UNAS FINCAS DE POPAYAN POR LO TANTO NO HA SIDO POSIBLE COMUNICARSE CON LA USUARIA DEBIDO QUE NO TIENE SEÑAL  PARA QUE NOPS REGALE LA INFORMACION DEL RECIEN NACIDO </t>
  </si>
  <si>
    <t>GIOVANY YALANDA</t>
  </si>
  <si>
    <t>PTE METRONIDAZ  Y OTROS  GINECOÑOGIA CONTROL EN UN MES LAB DEL 21/11/2022</t>
  </si>
  <si>
    <t xml:space="preserve">SE ENVIA POR URGENCIASTRAE UN REPORTE DE CTOG CARGA 75GR TOMADA EN ENERO, LA CUAL SE ENCUENTRA ALTERADA, SE DEJA DIAGNOSTICO DE DIABETES GESTACIONAL, REQUIERE DE CONTROL METABOLICO E IMAGENES DE CONTROL, SIN EMBARGO DADA LA EDAD GESTACIONAL TAN AVANZADA, CASI ALAS 37 SEMANAS, NO SE PODRIA RERALIZAR EL SEGUIMIENTO GLUCOMETRICO AMBULATORIO, ADEMAS, SE DEBE DEFINIR LA EDAD GESTACIONAL DE FINALIZACION SEGUN CONTROL GLUCOMETRICO, SE DERIVA PARA ATENCION EN NIVEL II O III DE COMPLEJIDAD, SE EXPLICA CLARAMENTE Y SE INFORMA A IPS TOTOGUAMPA PARA SU RESPECTIVA RUTA DE ATENCION Y DERIVACION POR </t>
  </si>
  <si>
    <t>PTE LAB 29/08/2022  ECOGRAFIA OBSTETRICA TRANSVAGINAL</t>
  </si>
  <si>
    <t>PENDIENTE: GINECOLOGIA , LABORATORIO 14/03/2023 ECO DE CIRCULACION PLACENTARIA Y FETAL, LAB DEL GINECO 31/03/2023 ECO</t>
  </si>
  <si>
    <t xml:space="preserve">PENDIENTE MONITOREO </t>
  </si>
  <si>
    <t>JISELA CANTERO</t>
  </si>
  <si>
    <t>PENDIENTE :  MONITORIA FETAL ANTEPARTO</t>
  </si>
  <si>
    <t>LAB D3EL 17/02/2023</t>
  </si>
  <si>
    <t>LEIDER HURTADO</t>
  </si>
  <si>
    <r>
      <t xml:space="preserve"> MES GINECOLOGIA Y OBSTETRICIA LAB DE INICIO,</t>
    </r>
    <r>
      <rPr>
        <b/>
        <sz val="11"/>
        <color theme="1"/>
        <rFont val="Calibri"/>
        <family val="2"/>
        <scheme val="minor"/>
      </rPr>
      <t>15/12/2022 ACIDO ACETIL SALICILICO 100 
, LAB PEN 14/03/2023, GINECOLOGIA , ECO ENVIADOS POR EL GINECOLOGO 31/03/2023</t>
    </r>
  </si>
  <si>
    <t>con TRATAMIENTO31/03/2023 METRONIDAZOL 500 MG TABLETA TABLETA ORAL OBSTET DE CIRCULACION PLACENTAEIA Y FETAL GINECOLOGIA,,, LAB DEL GINECO 31/03/2023</t>
  </si>
  <si>
    <t>HELENA HURTADO</t>
  </si>
  <si>
    <t xml:space="preserve">CLAUDIA </t>
  </si>
  <si>
    <t>PENDIENTE:MONITORIA FETAL ANTEPARTO, LAB DEL 31/03/2023, CULTIVO ESPECIAL PARA OTROS MICROORGANISMOS EN CUALQUIER MUESTRA</t>
  </si>
  <si>
    <t xml:space="preserve">31/03/2023 PLAN:
- SE DERIVA A SERVICIO DE URGENCIAS PARA MANEJO DE BACTERIRURIA ASINTOMATICA POR E COLI MULTIRESSEITENTE BLEE +. REQUIERE TRATAMIENTO ENDOVENOSO, </t>
  </si>
  <si>
    <t>PENDIENTE GINECOLOGIA CONTROL</t>
  </si>
  <si>
    <t>PTE ECO, GINECOLOGIA, VACUNACION</t>
  </si>
  <si>
    <t>PEDRO OSNAS</t>
  </si>
  <si>
    <t xml:space="preserve">CHOCUE </t>
  </si>
  <si>
    <t>PTE LAB DEL 31/08/2022, ECO OBSTETRICA TRASVAGINAL, ECO OBSTETRICA CON DETALLA  ANATOMICO LAB 31/10/2022</t>
  </si>
  <si>
    <t>JORGE IVAN TOMBE</t>
  </si>
  <si>
    <t>SULEIMY</t>
  </si>
  <si>
    <r>
      <t xml:space="preserve">PENDIENTE LAB  19/08/2022 PETE PASAR A </t>
    </r>
    <r>
      <rPr>
        <b/>
        <sz val="11"/>
        <color theme="1"/>
        <rFont val="Calibri"/>
        <family val="2"/>
        <scheme val="minor"/>
      </rPr>
      <t>GINECOLOGIA</t>
    </r>
    <r>
      <rPr>
        <sz val="11"/>
        <color theme="1"/>
        <rFont val="Calibri"/>
        <family val="2"/>
        <scheme val="minor"/>
      </rPr>
      <t xml:space="preserve"> EN 15 DIAS  ,DISPOSITIVO TIRILLAS + LANCETAS PARA TOMA DE GLUCOMETRIA (50+50) </t>
    </r>
  </si>
  <si>
    <t>POR  SE DERIVA PACIENTE POR URGENC*ALTO RIESGO OBSTETRICO POR: HALLAZZGOS COMPATIBLES CON CARDIOPATIA CONGENITA TIPO ESTENOSIS AORTICA, VENTRICULO IZQUIERDO HIPOPLASICO, HIPOPLASIA AORTICA, CIV MUSCULAR, REGURGITACION TRICUSPIDEA, NO HIDROPS FETAL. DADO LOS HALLAZGOS ECOGRAFICOS REQUIERE MANEJO EN IV NIVEL, VALORACION URGENTE POR MEDICINA MATERNOFETAL Y POR CARDIOLOGIA PEDIATRICA PRENATAL, SE COMENTA CASO A COORDINACION IPS TOTOGUAMPA, SE DERIVA PACIENTE POR URGENCIAS PARA SU RESPECTIVA RUTA DE ATENCION. SE DEBE REMITIR A IV NIVEL DE ATENCION. MANEJO INTEGRA CON MATERNOFETAL, CARDIOLOGIA PEDIATRICA, JUNTA DE ANOMALIAS EN IV NIVEL</t>
  </si>
  <si>
    <t>JONATAN  VILLANI</t>
  </si>
  <si>
    <t>PACIENTE ESTA CON LOS SRVICIOS EN EL MUNISIPIO DE COCONUCO</t>
  </si>
  <si>
    <t>KATERINE RIVERA</t>
  </si>
  <si>
    <t>POR ONSULTA DE URGENCIAS, POR ESPECIALISTA EN GINECOLOGIA Y OBSTETRICIA 1 SE DERIVA PACIENTE POR CAMBIOS CERVICALES, ATENCION DEBE SER EN NIVEL II DE COMPLEJIDAD. REALIZACION DE PRUEBA DE BIENESTAR FETAL.</t>
  </si>
  <si>
    <t xml:space="preserve">PENDIENTE  PERFIL BIOFISICO 1 
24/11/2022  ECOGRAFIA OBSTETRICA TRANSABDOMINAL 1 lab del 24/11/2022
 FETAL ,HISOPADO RECTOVAGINAL PARA SGB A LAS 34 SEMANAS  CONSULTA DE CONTROL O DE SEGUIMIENTO POR ESPECIALISTA EN GINECOLOGIA Y OBSTETRICIA .
</t>
  </si>
  <si>
    <t>LIGIA MUELAS</t>
  </si>
  <si>
    <t xml:space="preserve">PENDIENTE LAB DEL 18/03/2023, ECO DEL TERCER TRIMESTRE, GINECOLOGIA </t>
  </si>
  <si>
    <t>PENDIENTE: 26/12/2022  ECOGRAFIA OBSTETRICA CON EVALUACION DE CIRCULACION PLACENTARIA Y FETAL LAB DEL 26/12/2022</t>
  </si>
  <si>
    <t xml:space="preserve">
</t>
  </si>
  <si>
    <t xml:space="preserve">HILDA </t>
  </si>
  <si>
    <t xml:space="preserve">AURA </t>
  </si>
  <si>
    <t xml:space="preserve">PENDIENTE CON GINECOLOGIA  , LAB </t>
  </si>
  <si>
    <t>HILDA PUYO</t>
  </si>
  <si>
    <t>DOLORES</t>
  </si>
  <si>
    <t xml:space="preserve">PTE:  CITOLOGIA CERVICOUTERINA (TOMA)  ECOGRAFIA OBSTETRICA CON TRANSLUCENCIA NUCAL ,GINECOLOGIA , NUTRICION </t>
  </si>
  <si>
    <t>PENDIETE LAB DEL 21/03/2023TRANSABDOMINAL</t>
  </si>
  <si>
    <t>PENTE LAB DEL 16/03/2023, ECO DEL TERCER TRIMESTRE</t>
  </si>
  <si>
    <t>MAGDA PIZO</t>
  </si>
  <si>
    <t xml:space="preserve">LAB DEL 14/02/2023, ECO DE CIRCULACION PLACENTARIA Y FETAL </t>
  </si>
  <si>
    <t>MAILIN DIZU</t>
  </si>
  <si>
    <t xml:space="preserve">DIZU </t>
  </si>
  <si>
    <t xml:space="preserve">ECO OBSTETRICO DE CIRCULACION PPLACENTARIA Y  FETAL , GINECOLOGIA </t>
  </si>
  <si>
    <t xml:space="preserve">LAB DEL 30/03/2023, </t>
  </si>
  <si>
    <t>MAGNOLIA CHAGUENDO</t>
  </si>
  <si>
    <t>DAILY</t>
  </si>
  <si>
    <t>PENDIENTE : GINECOLOGIA Y LAB DEL 10/01/2023</t>
  </si>
  <si>
    <t>NASLY CAMAYO</t>
  </si>
  <si>
    <t xml:space="preserve">PENDIENTE : VISITA DE PUERPERIO, VACUNA DEL BEBE, </t>
  </si>
  <si>
    <t xml:space="preserve">MARTHA PECHENE </t>
  </si>
  <si>
    <t>NAYELY</t>
  </si>
  <si>
    <t>LA GESTANTE YA TIENE EL PUNTO DE ATENCION EN EL MUNICIPIO DE COCUNUCO</t>
  </si>
  <si>
    <r>
      <t xml:space="preserve">PTE: ECOGRAFIA OBSTETRICA CON DETALLE ANATOMICO, </t>
    </r>
    <r>
      <rPr>
        <b/>
        <sz val="11"/>
        <color theme="1"/>
        <rFont val="Calibri"/>
        <family val="2"/>
        <scheme val="minor"/>
      </rPr>
      <t>GINECOLOGIA</t>
    </r>
    <r>
      <rPr>
        <sz val="11"/>
        <color theme="1"/>
        <rFont val="Calibri"/>
        <family val="2"/>
        <scheme val="minor"/>
      </rPr>
      <t xml:space="preserve"> EN DOS MESES , NUTRICION ,!!!</t>
    </r>
  </si>
  <si>
    <t>pendiente :lab del 16/02/2023</t>
  </si>
  <si>
    <t>NELLY DIZU</t>
  </si>
  <si>
    <t>BRILLAN</t>
  </si>
  <si>
    <r>
      <t xml:space="preserve">PDTE L ,METRONIDAZOL 500 MG TABLETA ADMINISTRAR 4 TAB, DOSIS ÚNICA, TRATAMIENTO PARA LA PAREJA. , </t>
    </r>
    <r>
      <rPr>
        <b/>
        <sz val="11"/>
        <color theme="1"/>
        <rFont val="Calibri"/>
        <family val="2"/>
        <scheme val="minor"/>
      </rPr>
      <t>26/12/2022 CEFALEXINA 500 MG TABLETA O CAPSULA , LAB ENVIADOS DEL 24/02/2023….. LAB DEL GINECO DEL 31/03/2023, ECO…….. NO HAY VACUNA 'PARA INFLUENZA</t>
    </r>
  </si>
  <si>
    <t>ROCIO ORTIZ</t>
  </si>
  <si>
    <t xml:space="preserve">PTE  ECOGRAFIA OBST DE TALLE ANATONICO, NUTRICION , GINECOLO EN 3 SEMANAS07/03/2023 METFORMINA 850 MG TABLETA  LAB PENDIENTES DEL 7/03/2023 , LAB DEL GINECOLOGO , ECOGRAFIA FETAL </t>
  </si>
  <si>
    <t>TATIANA CAÑA</t>
  </si>
  <si>
    <t xml:space="preserve"> ODONTOLOGIA , SICOLOGIA, ECOGRAFIA , NUTRICION ,  PACIENTE CON TRATAMIENTO ENVIADO EL 29/10/2022 METRONIDAZOL, CEFALEXINA 500 MG TABLETA O CAPSULA  PENDIENTES LABORATORIOS DEL 29/10/2022  UROCULTIVO (ANTIBIOGRAMA CONCENTRACION MINIMA INHIBITORIA AUTOMATIZADO) CUANDO TERMINEN TRATAMIENTO. YA SE REALIZO EL TRATAMIENTO AL URUCULTIVO POSITIVO</t>
  </si>
  <si>
    <t>XIMENA CONEJO GUAZA</t>
  </si>
  <si>
    <t>ECO ,L , ANATOMICO CONTROL CONSULTA DE CONTROL O GINECO OBSTETRICIA  3 SEMANAS
MES , LAB DEL 17/02/2023 ECO DEL 3 TRIMESTRE DEL 17/03/2023 LAB DEL 31/03/2023</t>
  </si>
  <si>
    <t xml:space="preserve"> L  ,  05/11/2022 ACIDO ACETIL SALICILICO 100 MG TABLETAS  METRONIDAZOL 500 MG TABLETA 881437 ECOGRAFIA OBSTETRICA CON DETALLE ANATOMICO  LAB  PENDIENTES , NUTRICION , GINECOLOGIA </t>
  </si>
  <si>
    <t xml:space="preserve"> TRAMITE DE TRASLADO  PARA CALI</t>
  </si>
  <si>
    <t>YULI MAGNOLIA ACALO</t>
  </si>
  <si>
    <t>LAB DEL 30/03/2023, ECO DEL ULTIMO TRIMESTRE</t>
  </si>
  <si>
    <t>ZONIA PEÑA</t>
  </si>
  <si>
    <t>PENDIENTE : LAB DEL DEL 16/02/2023 GINECO CONTROL EN MARZO , NUTRICION , LAB DEL GINECOLOGO</t>
  </si>
  <si>
    <t>PENDIENTE LAB DEL 22/03/2023, GINECOLOGIA , ECO DEL TERCER TRIMESTRE, LAB DEL GINECO 31/03/2023</t>
  </si>
  <si>
    <t>PTE  ECOGRAFIA OBSTETRICA CON EVALUACION DE CIRCULACION PLACENTARIA Y FETAL, NUTICION , GINECOLOGIA, LAB DE INICIO.</t>
  </si>
  <si>
    <t>BETSABE SOSCUE</t>
  </si>
  <si>
    <t xml:space="preserve">PENDIENTE :  ECOGRAFIA OBSTETRICA CON DETALLE ANATOMICO, GINECOLOGIA , ODONTOLOGIA </t>
  </si>
  <si>
    <t xml:space="preserve">SUMINISTRO DE ASA INICIO FECHA 13/01/2023, PENDIENTE ,ECO DE CIRCULACION PLACENTARIA FETAL EN 6 SEMANAS </t>
  </si>
  <si>
    <t>PENDINTE LAB DEL 23/02/2023 , ECOGRAFIA DE CIRCULACION PLACENTARIA Y FETAL , NUTRICION , GINECOLOFIA … NO HAY VACUNA PARA INFLUENZA</t>
  </si>
  <si>
    <t>TATIANA MOSTACILLA</t>
  </si>
  <si>
    <r>
      <t xml:space="preserve">PENDIENTE : ECO DE CIRCULACION PLACENTARIA Y PETALGINECOLOGIA , NUTRICION  </t>
    </r>
    <r>
      <rPr>
        <b/>
        <sz val="11"/>
        <rFont val="Calibri"/>
        <family val="2"/>
        <scheme val="minor"/>
      </rPr>
      <t xml:space="preserve"> 14/01/2023 ACIDO ACETIL SALICILICO 100 MG TABLETAS INICIO, LAB DEL 13/02/2023</t>
    </r>
  </si>
  <si>
    <t xml:space="preserve">PENDIENTE  ALGUNOS LAB DEL 01/02/2023, ECOGRAFIA OBSTETRICA DE CIRCULACON PLACENTARIA Y FETAL , GINECOLOGIA , NUTRICION </t>
  </si>
  <si>
    <t>LEIDY PEÑA</t>
  </si>
  <si>
    <t>PENDIENTE : LAB DEL GICOLOGO 31/03/2023 GINECOLOGIA , NUTRICION ODONTOLOGIA ….. NO HAY VACUNA INFLUENZA</t>
  </si>
  <si>
    <t xml:space="preserve">LAB DEL 20 DEL FEBRERO, LAB DEL GINECOLO 31/03/2023 </t>
  </si>
  <si>
    <t>NURVI</t>
  </si>
  <si>
    <t xml:space="preserve">PENDIENTE CON TODAS LAS ESPECIALIDADES, ECO DETALLE ANATOMICO…. NO HAY VACUNA PARA INFLUENZA </t>
  </si>
  <si>
    <t>ELENA HURTADO</t>
  </si>
  <si>
    <t>FARLIN</t>
  </si>
  <si>
    <t xml:space="preserve">PENDIENTE: GLUCOSA. CURVA DE TOLERANCIA + INCLUYE: CARGA DE GLUCOSA GESTANTE , ECO DE TALLE ANATOMICO , GINECOLOGIA , NUTRICION </t>
  </si>
  <si>
    <t>PENDIENTE: 05/01/2023  CITOLOGIA CERVICOUTERINA (TOMA), ECOGRAFIA OBSTETRICA CON TRANSLUCENCIA NUCAL, PENIENTE GINECOLOGIA , ODONTOLOGIA</t>
  </si>
  <si>
    <t>CASTAÑO</t>
  </si>
  <si>
    <t xml:space="preserve">EL RECIEN NACIDO FUE TRANLADADO PARA EL HOSPITAL POR BAJO PESO </t>
  </si>
  <si>
    <t>POR CONSULTA DE URGENCIAS, POR ESPECIALISTA EN GINECOLOGIA Y OBSTETRICIA 1 SE DERIVA PACIENTE A URGENCIAS DE GINECOLOOGIA PARA REALIZACION DE DOPPLER E CIRCULACION FETOPLACENTARIA Y CONTROL METABOLICO,,,,,, NO HAY VACUNA PARA INFLUENZA</t>
  </si>
  <si>
    <r>
      <t xml:space="preserve">PENDIENTE :ECO TRANSVAGINAL , LAB DE INICIO , GINECOLOGIA , NUTRICION ,  INICIA </t>
    </r>
    <r>
      <rPr>
        <sz val="11"/>
        <color rgb="FFCC3300"/>
        <rFont val="Calibri"/>
        <family val="2"/>
        <scheme val="minor"/>
      </rPr>
      <t>ASA  11/01/2023 ACIDO ACETIL SALICILICO 100 MG TABLETAS</t>
    </r>
  </si>
  <si>
    <t>PENDIENTE LAB DEL 25/03/2023,ECO DE CIRCULACION PLACENTARIA Y FETAL…. NO HAY VACUNA PARA INFLUENZA</t>
  </si>
  <si>
    <t>PENDIENTE : ECOGRAFIA OBSTETRIL, GINECO, NUTRICION , LAB DEL 14/03/2023</t>
  </si>
  <si>
    <t>BENILDA DICUE</t>
  </si>
  <si>
    <t>PENDIENTE LAB DEL 11/02/2023 ECO  OB , GIECO EN 6 SEMANAS LAB DEL 31/03/2023 DEL GINECO… NO HAY VACUNA PARA INFLUENZA</t>
  </si>
  <si>
    <t>PENDIENTE : ECOGRAFIA OBSTETRICA CON EVALUACION DE CIRCULACION PLACENTARIA Y FETAL , GINECOLOGIA CONTROL EN 3 SEMANAS , LAB DEL 31/03/2023</t>
  </si>
  <si>
    <t>PENDIENTE , NUTRICION , LAB DEL 16/02/2023 Y CONTROL EN UN MES DE GINECOLOGIA  ECO DEL 3 TRIMESTRE NUEVOS LAB NUEVAMENTE17/03/2023</t>
  </si>
  <si>
    <t>MARLYN</t>
  </si>
  <si>
    <t xml:space="preserve">PENDIENTE :  ECOGRAFIA OBSTETRICA CON EVALUACION DE CIRCULACION PLACENTARIA Y FETAL , GINECOLOGIA , NUTRICIION 
</t>
  </si>
  <si>
    <t>PENDIENTE : ECOGRAFIASCOGRAFIA OBSTETRICA CON EVALUACION DE CIRCULACION PLACENTARIA Y FETAL GINECOLOGIA,, NUTICION ,,, NO HAY VACUNA INFLUENZA</t>
  </si>
  <si>
    <t>ALEIDY</t>
  </si>
  <si>
    <t>PENDIENTE : GINECOLO EN DOS SEMANAS LAB DEL GINECO 31/03/2023NUTRICION , SICOLOGIA Y ODONTOLOGIA</t>
  </si>
  <si>
    <t>MARIA ALICIA POSCUE</t>
  </si>
  <si>
    <t>POCUE</t>
  </si>
  <si>
    <t>PENDIENTE  ECO DETALLE ANATOMICO, LAB DEL 27/03/2023….. NO HAY VACUNA PARA INFLUENZA</t>
  </si>
  <si>
    <t>ROBINSON DIZU</t>
  </si>
  <si>
    <t xml:space="preserve">PENDIENTE:ECOGRAFIA OBSTETRICA TRANSVAGINAL, GINECOLOGIA , NUTRICION , ODONTOLOGIA , NUTRICION </t>
  </si>
  <si>
    <t>GINECOLOGIA , NUTRICION , inicia 09/02/2023 ACIDO ACETIL SALICILI, MIFIDIPINO , PENDIENTE .lab 31/03/2023 PENDIENTE ECO DETALLE ANATOMICO LAB 31/03/2023</t>
  </si>
  <si>
    <t xml:space="preserve">GINECOLOGIA , NUTRICION . LAB DEL 3/03/2023,,, LAB DEL GINECO DEL 31/03/2023 ECO DE CIRCULACION PLACENTARIA … PENDIENTE VACUNA DE LA INFLUENZA </t>
  </si>
  <si>
    <t>MELBY</t>
  </si>
  <si>
    <t xml:space="preserve">PENDIENTE ; ECOGRAFIA OBSTETRICA CON DETALLE ANATOMICOGINECOLOGIA , NUTRICION </t>
  </si>
  <si>
    <t>CLAUDIA ALMENDRA- ZONIA PENA</t>
  </si>
  <si>
    <t>PENDIENTE ECOGRAFIA OBSTETRICA CON TRANSLUCENCIA NUCAL, GINECO EN 4 SEMANAS LAB DEL 31/03/2023 DEL GINECO</t>
  </si>
  <si>
    <t xml:space="preserve">CLAUDIA ALMENDRA </t>
  </si>
  <si>
    <t>INICIO : 09/02/2023 ACIDO ACETIL SALICILICO 100 MG TABLETAS PENDIENTE CONGINECOLOGIA . NUTRICION , LAB DEL GINECO 31/03/2023 ECOGRAFIA</t>
  </si>
  <si>
    <t xml:space="preserve">PENDIENTE LAB DEL 27/03/2023 LAB DEL GINECO 31/03/2023 , ECO </t>
  </si>
  <si>
    <t>LEIDI PEÑA</t>
  </si>
  <si>
    <t>PENDIENTES LAB DEL 14/03/2023, DEL 31/03/2023 DEL GINECO TAMBIEN ECOGRAGINECOLOGIA , ECO SUGERIDA DEL ECOGRAFO DE POPAYAN DETALLE ANATOMICO</t>
  </si>
  <si>
    <t>JHINETH</t>
  </si>
  <si>
    <t xml:space="preserve">LA SEÑORA ESTA PENDIENTE POR METODO DE PLANIFICACION </t>
  </si>
  <si>
    <t>PENDIENTE GINECOLOGIA , ECO, 22/03/2023 ACIDO ACETIL SALICILICO 100 MG TABLETAS</t>
  </si>
  <si>
    <t>EUGENIA CAMPO</t>
  </si>
  <si>
    <t>22/03/2023 METRONIDAZOL 500 MG OVULO VAGINAL, PENDIENTE LAB 22/03/2023</t>
  </si>
  <si>
    <t>PENDIENTE : ECOGRAFIA OBSTETRICA CON TRANSLUCENCIA NUCAL, LAB DEL 24/03/203,,, LAB DEL GINECO 31/03/2023</t>
  </si>
  <si>
    <t>CANTERO</t>
  </si>
  <si>
    <t xml:space="preserve">PENDIENTE : ECO DEENITICA </t>
  </si>
  <si>
    <t>YESLY</t>
  </si>
  <si>
    <t>PENDIENTE : ODONTOLOGIA , GINECOLOGIA , NUTRICION , ECOGRAFIA DE TALLE ANATOMICO Y TRANSVAGINAL , ECO Y LAB DEL GINECO 31/03/2023</t>
  </si>
  <si>
    <t xml:space="preserve">pendientesw lab del </t>
  </si>
  <si>
    <t xml:space="preserve">PENDIENTE: ECO ,GINECOLOGIA </t>
  </si>
  <si>
    <t>JHONATAN VILLANI</t>
  </si>
  <si>
    <t>NORBY</t>
  </si>
  <si>
    <t>LAB DEL 29/03/2023, LAB DEL GINECO 31/03/2023 ECO ECO DEL ULTIMO TRIMESTRE</t>
  </si>
  <si>
    <t>PENDIENTES LAB DE INICIO  , ESPECIALIDADES , ECO GENETICA</t>
  </si>
  <si>
    <t>CLADIA ALMENDRA</t>
  </si>
  <si>
    <t>PENDIENTE , GINECOLOGIA , NUTRICION ,</t>
  </si>
  <si>
    <t xml:space="preserve">ALMENDRA </t>
  </si>
  <si>
    <t>OOO 04/03/2023 ACETILSALICILICO ACIDO 100 MG TABLETA DE LIBERACION , GINECOLOGIA , 31/03/2023 890750 CONSULTA DE URGENCIAS, POR ESPECIALISTA EN GINECOLOGIA Y OBSTETRICIA 1 PACIENTE DEBIDO A LAS MULTIPLES MALFORMACIONES SOLICITA DEFINIR INTERRUPCCION VOLUNTARIA DEL EMBARAZO, ES PERTIENENTE, LA VALORACION POR PERINATOLOGIA. SE DERIVA PACIENTE A NIVEL II O III DE COMPLEJIDAD.</t>
  </si>
  <si>
    <t>DUVAN</t>
  </si>
  <si>
    <t>PENDIENTE : GINECOLOGIA , NUTRICION , ECO DEL TERCER TRIMESTRE. , LAB CURVA DE TOLERANCIA…. NO HAY INFLUENZA</t>
  </si>
  <si>
    <t xml:space="preserve">PENDIENTE : GINECOLOGIA . ECOGTAFIA TERCER TRIMESTRE, NUTRICION  Y ODONTOLOGIA </t>
  </si>
  <si>
    <t>PENDIENTE : LAB DE INICIO , GINECOLOGIA , NUTRICION , ECO TRANSVAGINAL</t>
  </si>
  <si>
    <t>YUDEILY</t>
  </si>
  <si>
    <t xml:space="preserve">PENDIENTE LAB DE INICIO, ECO GENETICO , GINECOLOGIA , NUTRICION </t>
  </si>
  <si>
    <t xml:space="preserve">PENDIENTE LAB DE INICIO , ECO TRANSVAGINAL , GINECOLOGIA , NUTRICION , ODONTOLOGIA </t>
  </si>
  <si>
    <t>PENDIENTE ALGUNOS LAB DE INICIO , GINECOLOGIA , NUTRICION , ODONTOLOGIA , ECO DETALLE ANATOMICO</t>
  </si>
  <si>
    <t>PENDIENTE : ECOB TRANSVAGINAL, ODONTOLOGIA , NUTRICION , GINECOLOGIA</t>
  </si>
  <si>
    <t xml:space="preserve">PENDIENTES ESPECIALIDADES </t>
  </si>
  <si>
    <t xml:space="preserve">PENDIENTES : LAB DE INIUCIO. GINECOLOGIA , ECO DE TRANVAGINAL </t>
  </si>
  <si>
    <t xml:space="preserve">PENDIENTE CON TODAS LAS ESPECIALIDADES ECO , GINECO , NUTRICION </t>
  </si>
  <si>
    <t xml:space="preserve">PENDIENTE ODONTOLOGIA , SICOLOGIA , NUTRICION , ECOGRAFIAS </t>
  </si>
  <si>
    <t>PENDIENTE : ODONTOLOGIA, NUTRICION , GINECOLOGIA. ECOGRAFIAS PENDIENTE DEL ORUCULTIVO</t>
  </si>
  <si>
    <t xml:space="preserve"> VISITA DE PUERPERIO EL 7/03/2023</t>
  </si>
  <si>
    <t>NELLY QUILINDO</t>
  </si>
  <si>
    <t>IPS I TOTOGUAMPA TOTORO</t>
  </si>
  <si>
    <t>YADY</t>
  </si>
  <si>
    <t xml:space="preserve">MELIZA  </t>
  </si>
  <si>
    <t>SE LLAMA EL DIA 17/02/2023 AL ESPOSO INFORMA QUE ESTA PENDIENTE DE LA ORDEN DE APOYO DE UNA ECOGRAFIA PERO SE LE RECOMIENDA VENIR AL CONTROL YA QUE ESTA CERCA LA FECHA  FECHA PROBALE DE PARTO  901304 EXAMEN DIRECTO FRESCO DE CUALQUIER MUESTRA 1 FROTIS VAGINAL
16/01/2023 43I1907106 UROANALISIS CON SEDIMENTO Y DENSIDAD URINARIA - GESTANTE 1 
16/01/2023 903841 GLUCOSA EN SUERO U OTRO FLUIDO DIFERENTE A ORINA 1 .
16/01/2023 906039 Treponema pallidum ANTICUERPOS (PRUEBA TREPONEMICA) MANUAL O SEMIAUTOMATIZADA O AUTOMATIZADA 1 
16/01/2023 911016 CUPS- SEROLOGIA [PRUEBA NO TREPOMENICA] VDRL EN SUERO O LCR &amp; * + 1 .
16/01/2023 906249 Virus de Inmunodeficiencia Humana 1 Y 2 ANTICUERPOS 1 0
16/01/2023 902207 HEMOGRAMA I (HEMOGLOBINA HEMATOCRITO Y LEUCOGRAMA) MANUAL 1 .
+ 881435 ECOGRAFIA OBSTETRICA CON EVALUACION DE CIRCULACION PLACENTARIA Y FETAL+</t>
  </si>
  <si>
    <t xml:space="preserve">DANEYI QUINTANA </t>
  </si>
  <si>
    <t>DIORFELINA</t>
  </si>
  <si>
    <t>CHRIS</t>
  </si>
  <si>
    <t xml:space="preserve"> ACTIVIDAD CANTIDAD OBSERVACIÓN
27/02/2023 43I1903845 GLUCOSA. TEST O SULLIVAN + GESTANTE 1 LLEGAR A LAS 6:45AM.
27/02/2023 901107 COLORACION GRAM Y LECTURA PARA CUALQUIER MUESTRA 1 GOSC
27/02/2023 907106 UROANALISIS 1 
27/02/2023 43I1903845 GLUCOSA. TEST O SULLIVAN + GESTANTE 1 LLEGAR A LAS 6:45AM.
27/02/2023 901107 COLORACION GRAM Y LECTURA PARA CUALQUIER MUESTRA 1 GOSC
27/02/2023 907106 UROANALISIS 1 
+ECO OBSTERICA CON DETALLE ANATOMICO</t>
  </si>
  <si>
    <t xml:space="preserve"> MONITORIA FETAL ANTEPARTO+ 43I0906317 HEPATITIS B ANTIGENO DE SUPERFICIE [AG HBS] &amp; * + 1 
13/03/2023 43I1906916 SEROLOGIA [PRUEBA NO TREPOMENICA] VDRL EN SUERO O LCR &amp; * + GESTANTE 1 
13/03/2023 42I0906249 VIH/SIDA PRUEBA RAPIDA 1 
13/03/2023 906129 Toxoplasma gondii ANTICUERPOS Ig M AUTOMATIZADO 1 
13/03/2023 907106 UROANALISIS 1 
13/03/2023 902207 HEMOGRAMA I (HEMOGLOBINA HEMATOCRITO Y LEUCOGRAMA) MANUAL 1 
LECTURA EXáMENES</t>
  </si>
  <si>
    <t>ZULY CAMAYO</t>
  </si>
  <si>
    <t xml:space="preserve">ADRIANA </t>
  </si>
  <si>
    <t xml:space="preserve"> 906244 Rubeola ANTICUERPOS Ig M SEMIAUTOMATIZADO 1 
14/03/2023 902207 HEMOGRAMA I (HEMOGLOBINA HEMATOCRITO Y LEUCOGRAMA) MANUAL 1 .
14/03/2023 906317 Hepatitis B ANTIGENO DE SUPERFICIE [Ag HBs] 1 -
14/03/2023 906129 Toxoplasma gondii ANTICUERPOS Ig M AUTOMATIZADO 1 .
14/03/2023 906249 Virus de Inmunodeficiencia Humana 1 Y 2 ANTICUERPOS 1 .
14/03/2023 901304 EXAMEN DIRECTO FRESCO DE CUALQUIER MUESTRA 1 FROTIS VAGINAL
14/03/2023 907106 UROANALISIS 1 
 ECOGRAFIA OBSTETRICA CON EVALUACION DE CIRCULACION PLACENTARIA Y FETAL</t>
  </si>
  <si>
    <t>COFRE</t>
  </si>
  <si>
    <t xml:space="preserve">ECOGRAFIA OBSTETRICA TRANSABDOMINAL 1 
18/03/2023 881431 ECOGRAFIA OBSTETRICA TRANSABDOMINAL+ 43I1907106 UROANALISIS CON SEDIMENTO Y DENSIDAD URINARIA - GESTANTE 1 
18/03/2023 43I1903845 GLUCOSA. TEST O SULLIVAN + GESTANTE 1 TOMAR EL 09 DE ABRIL DE 2023
18/03/2023 906129 Toxoplasma gondii ANTICUERPOS Ig M AUTOMATIZADO 1 .
18/03/2023 902207 HEMOGRAMA I (HEMOGLOBINA HEMATOCRITO Y LEUCOGRAMA) MANUAL 1 .
18/03/2023 43I1907106 UROANALISIS CON SEDIMENTO Y DENSIDAD URINARIA - GESTANTE 1 
18/03/2023 43I1903845 GLUCOSA. TEST O SULLIVAN + GESTANTE 1 TOMAR EL 09 DE ABRIL DE 2023
18/03/2023 906129 Toxoplasma gondii ANTICUERPOS Ig M AUTOMATIZADO 1 .
18/03/2023 902207 HEMOGRAMA I (HEMOGLOBINA HEMATOCRITO Y LEUCOGRAMA) MANUAL 1 .
</t>
  </si>
  <si>
    <t>AIDA CAMPO</t>
  </si>
  <si>
    <t>INGRE</t>
  </si>
  <si>
    <t xml:space="preserve"> ECOGRAFIA DOPPLER OBSTETRICA CON EVALUACION DE CIRCULACION PLACENTARIA</t>
  </si>
  <si>
    <t xml:space="preserve"> 993510 VACUNACION CONTRA INFLUENZA 1 
20/03/2023 881432 ECOGRAFIA OBSTETRICA TRANSVAGINAL 1+ 43I1903845 GLUCOSA. TEST O SULLIVAN + GESTANTE 1 TOMAR A PARTIR DEL 12 DE MAYO 2023 HASTA MAXIMO EL 08 JUNIO 2023
20/03/2023 43I1907106 UROANALISIS CON SEDIMENTO Y DENSIDAD URINARIA - GESTANTE 1 
20/03/2023 906129 Toxoplasma gondii ANTICUERPOS Ig M AUTOMATIZADO 1 .
20/03/2023 906243 Rubeola ANTICUERPOS Ig M AUTOMATIZADO+ CONSULTA DE PRIMERA VEZ POR NUTRICION Y DIETETICA</t>
  </si>
  <si>
    <t xml:space="preserve">SIN DINAMIZADOR </t>
  </si>
  <si>
    <t>MONITORIA FETAL ANTEPARTO 907106 UROANALISIS 1 
18/03/2023 906249 VIRUS DE INMUNODEFICIENCIA HUMANA 1 Y 2 ANTICUERPOS PRUEBA RAPIDA 1 
18/03/2023 906039 Treponema pallidum ANTICUERPOS (PRUEBA TREPONEMICA) MANUAL O SEMIAUTOMATIZADA O AUTOMATIZADA 1 
18/03/2023 902207 HEMOGRAMA I (HEMOGLOBINA HEMATOCRITO Y LEUCOGRAMA) MANUAL</t>
  </si>
  <si>
    <t>INDRY</t>
  </si>
  <si>
    <t xml:space="preserve"> 43I1906916 SEROLOGIA [PRUEBA NO TREPOMENICA] VDRL EN SUERO O LCR &amp; * + GESTANTE 1 
18/03/2023 42I0906249 VIH/SIDA PRUEBA RAPIDA 1 
18/03/2023 906129 Toxoplasma gondii ANTICUERPOS Ig M AUTOMATIZADO 1 PRIORITARIO*
18/03/2023 902207 HEMOGRAMA I (HEMOGLOBINA HEMATOCRITO Y LEUCOGRAMA) MANUAL 1 .
</t>
  </si>
  <si>
    <t xml:space="preserve">TRINA LETICIA CAMAYO </t>
  </si>
  <si>
    <t xml:space="preserve"> CONEJO</t>
  </si>
  <si>
    <t xml:space="preserve"> DORIS </t>
  </si>
  <si>
    <t>PENDIENTE PUERPERIO NACE EL 5 MARZO 2023</t>
  </si>
  <si>
    <t>AIDA CECILIA CAMPO 3204095650</t>
  </si>
  <si>
    <t xml:space="preserve"> 903844 GLUCOSA CURVA DE TOLERANCIA 1 ESTAR EN AYUNAS A LAS 7 AM
30/12/2022 906039 Treponema pallidum ANTICUERPOS (PRUEBA TREPONEMICA) MANUAL O SEMIAUTOMATIZADA O AUTOMATIZADA 1 
30/12/2022 906127 Toxoplasma gondii ANTICUERPOS Ig G AUTOMATIZADO 1 
30/12/2022 901236 UROCULTIVO (ANTIBIOGRAMA CONCENTRACION MINIMA INHIBITORIA AUTOMATIZADO) 1 
30/12/2022 907106 UROANALISIS 1 
30/12/2022 906243 Rubeola ANTICUERPOS Ig M AUTOMATIZADO 1 
30/12/2022 911016 CUPS- SEROLOGIA [PRUEBA NO TREPOMENICA] VDRL EN SUERO O LCR &amp; * + 1 .
30/12/2022 911020 CUPS- HEMOCLASIFICACION GRUPO ABO Y FACTOR RH + 1 .
30/12/2022 906249 Virus de Inmunodeficiencia Humana 1 Y 2 ANTICUERPOS 1 .
30/12/2022 906129 Toxoplasma gondii ANTICUERPOS Ig M AUTOMATIZADO 1 .
30/12/2022 906317 Hepatitis B ANTIGENO DE SUPERFICIE [Ag HBs] 1 -
30/12/2022 902207 HEMOGRAMA I (HEMOGLOBINA HEMATOCRITO Y LEUCOGRAMA) MANUAL 1 .
30/12/2022 901304 EXAMEN DIRECTO FRESCO DE CUALQUIER MUESTRA 1 .
30/12/2022 906241 Rubeola ANTICUERPOS Ig G AUTOMATIZADO 1 .
SOLICITUD DE IMÁGENES DIAGNÓSTICAS
FECHA ACTIVIDAD CANTIDAD OBSERVACIÓN
30/12/2022 881437 ECOGRAFIA OBSTETRICA CON DETALLE ANATOMICO 1 PRIORITARIA
SOLICITUD DE CONSULTAS
FECHA ACTIVIDAD CANTIDAD OBSERVACIÓN
30/12/2022 890206 CONSULTA DE PRIMERA VEZ POR NUTRICION Y DIETETICA 1 PRIORITARIA
30/12/2022 890208 CONSULTA DE PRIMERA VEZ POR PSICOLOGIA 1 PRIORITARIA
30/12/2022 890203 CONSULTA DE PRIMERA VEZ POR ODONTOLOGIA GENERAL 1 PRIORITARIA
30/12/2022 890250 CONSULTA DE PRIMERA VEZ POR ESPECIALISTA EN GINECOLOGIA Y OBSTETRICIA</t>
  </si>
  <si>
    <t xml:space="preserve"> 993510 VACUNACION CONTRA INFLUENZA+GLUCOSA. CURVA DE TOLERANCIA + INCLUYE: CARGA DE GLUCOSA GESTANTE</t>
  </si>
  <si>
    <t xml:space="preserve">RESIDENTE EN TOTORO NELLI QUILINDO  </t>
  </si>
  <si>
    <t>904921 TIROXINA LIBRE 1 
24/03/2023 904904 HORMONA ESTIMULANTE DEL TIROIDES ULTRASENSIBLE TSH 1 
24/03/2023 902207 HEMOGRAMA I (HEMOGLOBINA HEMATOCRITO Y LEUCOGRAMA) MANUAL 1 
24/03/2023 906129 Toxoplasma gondii ANTICUERPOS Ig M AUTOMATIZADO 1 
24/03/2023 903844 GLUCOSA CURVA DE TOLERANCIA 1 CARGA DE 75MG , TOMAR DESDE EL 08 DE ABRIL 2023 HASTA EL 29 DE ABRIL 023
SOLICITUD DE IMÁGENES DIAGNÓSTICAS
FECHA ACTIVIDAD CANTIDAD OBSERVACIÓN
24/03/2023 881435 ECOGRAFIA OBSTETRICA CON EVALUACION DE CIRCULACION PLACENTARIA Y FETAL 1 
24/03/2023 881437 ECOGRAFIA OBSTETRICA CON DETALLE ANATOMICO 1 ECOGRAFIA DE DETALLE ANATOMICO CON EVALUACION DE CIRCULACION FETOPLACENTARIA
SOLICITUD DE CONSULTAS
FECHA ACTIVIDAD CANTIDAD OBSERVACIÓN
24/03/2023 890250 CONSULTA DE PRIMERA VEZ POR ESPECIALISTA EN GINECOLOGIA Y OBSTETRICIA</t>
  </si>
  <si>
    <t>BRENDA</t>
  </si>
  <si>
    <t>FERNANDA CASAMACHIN</t>
  </si>
  <si>
    <t xml:space="preserve"> 43I0906317 HEPATITIS B ANTIGENO DE SUPERFICIE [AG HBS] &amp; * + 1 
03/04/2023 43I1906915 SEROLOGIA [PRUEBA NO TREPONEMICA] RPR &amp; - GESTANTE 1 
03/04/2023 42I0906249 VIH/SIDA PRUEBA RAPIDA 1 
03/04/2023 902207 HEMOGRAMA I (HEMOGLOBINA HEMATOCRITO Y LEUCOGRAMA) MANUAL 1 
LECTURA EXáMENES</t>
  </si>
  <si>
    <t xml:space="preserve">NO HAY DINAMIZADOR </t>
  </si>
  <si>
    <t xml:space="preserve"> ESTUDIO DE COLORACION BASICA EN CITOLOGIA VAGINAL TUMORAL O FUNCIONAL+ ECOGRAFIA OBSTETRICA TRANSVAGINAL+ ESTUDIO DE COLORACION BASICA EN CITOLOGIA VAGINAL TUMORAL O FUNCIONAL+ECOGRAFIA OBSTETRICA TRANSVAGINAL 1 .
+ CONSULTA DE PRIMERA VEZ POR ESPECIALISTA EN GINECOLOGIA Y OBSTETRICIA+3 CONSULTA DE PRIMERA VEZ POR ODONTOLOGIA GENERAL+ CONSULTA DE PRIMERA VEZ POR PSICOLOGIA+ CONSULTA DE PRIMERA VEZ POR NUTRICION Y DIETETICA+ 906039 Treponema pallidum ANTICUERPOS (PRUEBA TREPONEMICA) MANUAL O SEMIAUTOMATIZADA O AUTOMATIZADA 1 
02/03/2023 906127 Toxoplasma gondii ANTICUERPOS Ig G AUTOMATIZADO 1 
02/03/2023 901236 UROCULTIVO (ANTIBIOGRAMA CONCENTRACION MINIMA INHIBITORIA AUTOMATIZADO) 1 
02/03/2023 907106 UROANALISIS 1 
02/03/2023 906243 Rubeola ANTICUERPOS Ig M AUTOMATIZADO 1 
02/03/2023 911016 CUPS- SEROLOGIA [PRUEBA NO TREPOMENICA] VDRL EN SUERO O LCR &amp; * + 1 .
02/03/2023 911020 CUPS- HEMOCLASIFICACION GRUPO ABO Y FACTOR RH + 1 .
02/03/2023 906249 Virus de Inmunodeficiencia Humana 1 Y 2 ANTICUERPOS 1 .
02/03/2023 906129 Toxoplasma gondii ANTICUERPOS Ig M AUTOMATIZADO 1 .
02/03/2023 906317 Hepatitis B ANTIGENO DE SUPERFICIE [Ag HBs] 1 -
02/03/2023 902207 HEMOGRAMA I (HEMOGLOBINA HEMATOCRITO Y LEUCOGRAMA) MANUAL 1 .
02/03/2023 901304 EXAMEN DIRECTO FRESCO DE CUALQUIER MUESTRA 1 .
02/03/2023 903841 GLUCOSA EN SUERO U OTRO FLUIDO DIFERENTE A ORINA 1 .
02/03/2023 906241 Rubeola ANTICUERPOS Ig G AUTOMATIZADO 1 .
02/03/2023 906039 Treponema pallidum ANTICUERPOS (PRUEBA TREPONEMICA) MANUAL O SEMIAUTOMATIZADA O AUTOMATIZADA 1 
02/03/2023 906127 Toxoplasma gondii ANTICUERPOS Ig G AUTOMATIZADO 1 
02/03/2023 901236 UROCULTIVO (ANTIBIOGRAMA CONCENTRACION MINIMA INHIBITORIA AUTOMATIZADO) 1 
02/03/2023 907106 UROANALISIS 1 
02/03/2023 906243 Rubeola ANTICUERPOS Ig M AUTOMATIZADO 1 
02/03/2023 911016 CUPS- SEROLOGIA [PRUEBA NO TREPOMENICA] VDRL EN SUERO O LCR &amp; * + 1 .
02/03/2023 911020 CUPS- HEMOCLASIFICACION GRUPO ABO Y FACTOR RH + 1 .
02/03/2023 906249 Virus de Inmunodeficiencia Humana 1 Y 2 ANTICUERPOS 1 .
02/03/2023 906129 Toxoplasma gondii ANTICUERPOS Ig M AUTOMATIZADO 1 .
02/03/2023 906317 Hepatitis B ANTIGENO DE SUPERFICIE [Ag HBs] 1 -
02/03/2023 902207 HEMOGRAMA I (HEMOGLOBINA HEMATOCRITO Y LEUCOGRAMA) MANUAL 1 .
02/03/2023 901304 EXAMEN DIRECTO FRESCO DE CUALQUIER MUESTRA 1 .
02/03/2023 903841 GLUCOSA EN SUERO U OTRO FLUIDO DIFERENTE A ORINA 1 .
02/03/2023 906241 Rubeola ANTICUERPOS Ig G AUTOMATIZADO 1 .
</t>
  </si>
  <si>
    <t>ISABELLA FERNADA CASAMACHIN</t>
  </si>
  <si>
    <t>NORELLY</t>
  </si>
  <si>
    <t>881435 ECOGRAFIA OBSTETRICA CON EVALUACION DE CIRCULACION PLACENTARIA Y FETAL+881437 ECOGRAFIA OBSTETRICA CON DETALLE ANATOMICO</t>
  </si>
  <si>
    <t>FERNANDA CASAMCHIN</t>
  </si>
  <si>
    <t xml:space="preserve"> 904921 TIROXINA LIBRE 1 
25/03/2023 901210 CULTIVO ESPECIAL PARA OTROS MICROORGANISMOS EN CUALQUIER MUESTRA 1 CULTIVO RECTAL Y VAGINAL PARA ESTREPTOCOCO DEL GRUPO B A LAS 35 SEMANAS
25/03/2023 903844 GLUCOSA CURVA DE TOLERANCIA 1 
25/03/2023 904904 HORMONA ESTIMULANTE DEL TIROIDES ULTRASENSIBLE TSH 1 
25/03/2023 901304 EXAMEN DIRECTO FRESCO DE CUALQUIER MUESTRA 1 FROTIS VAGINAL
25/03/2023 902207 HEMOGRAMA I (HEMOGLOBINA HEMATOCRITO Y LEUCOGRAMA) MANUAL 1 
25/03/2023 901235 UROCULTIVO (ANTIBIOGRAMA DE DISCO) 1 
+CONSULTA DE CONTROL O DE SEGUIMIENTO POR PSICOLOGIA+ECOGRAFIA OBSTETRICA TRANSABDOMINAL 1 ECOGRAFIA OBSTETRICA CON PERFIL BIOFISICO.
25/03/2023 881434 PERFIL BIOFISICO</t>
  </si>
  <si>
    <t>ANAYA</t>
  </si>
  <si>
    <t>MELVIS</t>
  </si>
  <si>
    <t>904921 TIROXINA LIBRE 1 
06/03/2023 904904 HORMONA ESTIMULANTE DEL TIROIDES ULTRASENSIBLE TSH 1 
06/03/2023 43I1903845 GLUCOSA. TEST O SULLIVAN + GESTANTE 1 
**** LLEGAR EN AYUNAS A LAS 7AM ******** PARA TOMAR EL DIA 27/MARZO/2023
06/03/2023 42I1901104 FROTIS VAGINAL GESTANTES 1 
06/03/2023 907106 UROANALISIS 1 
06/03/2023 902207 HEMOGRAMA I (HEMOGLOBINA HEMATOCRITO Y LEUCOGRAMA) MANUAL 1 
06/03/2023 906129 Toxoplasma gondii ANTICUERPOS Ig M AUTOMATIZADO 1 
+ ECOGRAFIA OBSTETRICA CON EVALUACION DE CIRCULACION PLACENTARIA Y FETAL 1 
06/03/2023 881437 ECOGRAFIA OBSTETRICA CON DETALLE ANATOMICO + CONTROL CON GINECOLOGIA</t>
  </si>
  <si>
    <t xml:space="preserve"> ISABELA FERNANDA SANCHEZ</t>
  </si>
  <si>
    <t xml:space="preserve"> 906039 Treponema pallidum ANTICUERPOS (PRUEBA TREPONEMICA) MANUAL O SEMIAUTOMATIZADA O AUTOMATIZADA 1 
06/03/2023 906127 Toxoplasma gondii ANTICUERPOS Ig G AUTOMATIZADO 1 
06/03/2023 901236 UROCULTIVO (ANTIBIOGRAMA CONCENTRACION MINIMA INHIBITORIA AUTOMATIZADO) 1 
06/03/2023 907106 UROANALISIS 1 
06/03/2023 906243 Rubeola ANTICUERPOS Ig M AUTOMATIZADO 1 
06/03/2023 911016 CUPS- SEROLOGIA [PRUEBA NO TREPOMENICA] VDRL EN SUERO O LCR &amp; * + 1 .
06/03/2023 911020 CUPS- HEMOCLASIFICACION GRUPO ABO Y FACTOR RH + 1 .
06/03/2023 906249 Virus de Inmunodeficiencia Humana 1 Y 2 ANTICUERPOS 1 .
06/03/2023 906129 Toxoplasma gondii ANTICUERPOS Ig M AUTOMATIZADO 1 .
06/03/2023 906317 Hepatitis B ANTIGENO DE SUPERFICIE [Ag HBs] 1 -
06/03/2023 902207 HEMOGRAMA I (HEMOGLOBINA HEMATOCRITO Y LEUCOGRAMA) MANUAL 1 .
06/03/2023 901304 EXAMEN DIRECTO FRESCO DE CUALQUIER MUESTRA 1 .
06/03/2023 903841 GLUCOSA EN SUERO U OTRO FLUIDO DIFERENTE A ORINA 1 .
06/03/2023 906241 Rubeola ANTICUERPOS Ig G AUTOMATIZADO 1 .
+ CONSULTA DE PRIMERA VEZ POR NUTRICION Y DIETETICA 1 
06/03/2023 890203 CONSULTA DE PRIMERA VEZ POR ODONTOLOGIA GENERAL 1 
06/03/2023 890208 CONSULTA DE PRIMERA VEZ POR PSICOLOGIA 1 
06/03/2023 890103 ATENCION (VISITA) DOMICILIARIA, POR ODONTOLOGIA GENERAL 1 
06/03/2023 890106 ATENCION (VISITA) DOMICILIARIA, POR NUTRICION Y DIETETIC</t>
  </si>
  <si>
    <t>ZHARICK</t>
  </si>
  <si>
    <t>PUERPERIO PENDIENTE</t>
  </si>
  <si>
    <t>YERCY</t>
  </si>
  <si>
    <t xml:space="preserve"> ECOGRAFIA DOPPLER OBSTETRICA CON EVALUACION DE CIRCULACION PLACENTARIA+881438 ECOCARDIOGRAFIA FETAL</t>
  </si>
  <si>
    <t>LAURENTINOO YUNDA</t>
  </si>
  <si>
    <t xml:space="preserve"> ECOGRAFIA OBSTETRICA TRANSVAGINAL+ 906039 Treponema pallidum ANTICUERPOS (PRUEBA TREPONEMICA) MANUAL O SEMIAUTOMATIZADA O AUTOMATIZADA 1 
13/03/2023 906127 Toxoplasma gondii ANTICUERPOS Ig G AUTOMATIZADO 1 
13/03/2023 901236 UROCULTIVO (ANTIBIOGRAMA CONCENTRACION MINIMA INHIBITORIA AUTOMATIZADO) 1 
13/03/2023 907106 UROANALISIS 1 
13/03/2023 906243 Rubeola ANTICUERPOS Ig M AUTOMATIZADO 1 
13/03/2023 911016 CUPS- SEROLOGIA [PRUEBA NO TREPOMENICA] VDRL EN SUERO O LCR &amp; * + 1 .
13/03/2023 911020 CUPS- HEMOCLASIFICACION GRUPO ABO Y FACTOR RH + 1 .
13/03/2023 906249 Virus de Inmunodeficiencia Humana 1 Y 2 ANTICUERPOS 1 .
13/03/2023 906129 Toxoplasma gondii ANTICUERPOS Ig M AUTOMATIZADO 1 .
13/03/2023 906317 Hepatitis B ANTIGENO DE SUPERFICIE [Ag HBs] 1 -
13/03/2023 902207 HEMOGRAMA I (HEMOGLOBINA HEMATOCRITO Y LEUCOGRAMA) MANUAL 1 .
13/03/2023 901304 EXAMEN DIRECTO FRESCO DE CUALQUIER MUESTRA 1 .
13/03/2023 903841 GLUCOSA EN SUERO U OTRO FLUIDO DIFERENTE A ORINA 1 .
13/03/2023 906241 Rubeola ANTICUERPOS Ig G AUTOMATIZADO 1 .
+ 890208 CONSULTA DE PRIMERA VEZ POR PSICOLOGIA 1 VALROACION A PACIENTE GESTANTE CON ARO
13/03/2023 890203 CONSULTA DE PRIMERA VEZ POR ODONTOLOGIA GENERAL 1 VALROACION A PACIENTE GESTANTE CON ARO
13/03/2023 890206 CONSULTA DE PRIMERA VEZ POR NUTRICION Y DIETETICA 1 VALROACION A PACIENTE GESTANTE CON ARO
</t>
  </si>
  <si>
    <t>NELLI QUILINDO</t>
  </si>
  <si>
    <t>GLADY</t>
  </si>
  <si>
    <t xml:space="preserve"> 906243 Rubeola ANTICUERPOS Ig M AUTOMATIZADO</t>
  </si>
  <si>
    <t xml:space="preserve"> ECOGRAFIA OBSTETRICA TRANSABDOMINAL+ 43I1903844 GLUCOSA. CURVA DE TOLERANCIA + INCLUYE: CARGA DE GLUCOSA GESTANTE 1 
18/03/2023 901235 UROCULTIVO (ANTIBIOGRAMA DE DISCO) 1 
18/03/2023 42I1901104 FROTIS VAGINAL GESTANTES 1 FROTIS VAGINAL
18/03/2023 904904 HORMONA ESTIMULANTE DEL TIROIDES ULTRASENSIBLE TSH 1 
18/03/2023 906205 Citomegalovirus ANTICUERPOS Ig G SEMIAUTOMATIZADO O AUTOMATIZADO 1 
18/03/2023 906317 Hepatitis B ANTIGENO DE SUPERFICIE [Ag HBs] 1 
18/03/2023 906243 Rubeola ANTICUERPOS Ig M AUTOMATIZADO 1 
18/03/2023 906242 Rubeola ANTICUERPOS Ig G SEMIAUTOMATIZADO 1 
18/03/2023 906129 Toxoplasma gondii ANTICUERPOS Ig M AUTOMATIZADO 1 
18/03/2023 906128 Toxoplasma gondii ANTICUERPOS Ig G MANUAL O SEMIAUTOMATIZADO 1 
18/03/2023 43I1911016 HEMOCLASIFICACION FACTOR RH [FACTOR D] EN LAMINA O TUBO - GESTANTE 1 
18/03/2023 42I1907107 UROANÁLISIS GESTANTES 1 
18/03/2023 42I0903841 GLICEMIA BASAL 1 
18/03/2023 42I1906166 VIH/SIDA GESTANTES 1 
18/03/2023 43I1906039 TREPONEMA PALLIDUM. ANTICUERPOS (FTA-ABS O TPHA-PRUEBA TRE-PONEMICA) - GESTANTE 1 
18/03/2023 42I1902207 HEMOGRAMA GESTANTES+ 890208 CONSULTA DE PRIMERA VEZ POR PSICOLOGIA 1 
18/03/2023 890203 CONSULTA DE PRIMERA VEZ POR ODONTOLOGIA GENERAL 1 
18/03/2023 890206 CONSULTA DE PRIMERA VEZ POR NUTRICION Y DIETETICA 1 
18/03/2023 890250 CONSULTA DE PRIMERA VEZ POR ESPECIALISTA EN GINECOLOGIA Y OBSTETRICIA</t>
  </si>
  <si>
    <t xml:space="preserve">43I1903844 GLUCOSA. CURVA DE TOLERANCIA + INCLUYE: CARGA DE GLUCOSA GESTANTE 1 
25/03/2023 906243 Rubeola ANTICUERPOS Ig M AUTOMATIZADO 1 
25/03/2023 43I0906241 RUBEOLA ANTICUERPOS IG G POR EIA 1 
25/03/2023 906129 Toxoplasma gondii ANTICUERPOS Ig M AUTOMATIZADO 1 
25/03/2023 43I1906127 TOXOPLASMA GONDII. ANTICUERPOS IG G POR EIA - GESTANTE 1 
25/03/2023 43I1907005 FROTIS RECTAL [IDENTIFICACION DE TROFOZOITOS] - GESTANTE 1 
25/03/2023 901235 UROCULTIVO (ANTIBIOGRAMA DE DISCO) 1 
25/03/2023 903841 GLUCOSA EN SUERO U OTRO FLUIDO DIFERENTE A ORINA 1 BASAL
25/03/2023 906317 HEPATITIS B ANTIGENO DE SUPERFICIE [AG HBS] (PRUEBA RAPIDA) 1 
25/03/2023 42I0906249 VIH/SIDA PRUEBA RAPIDA 1 
25/03/2023 43I1906039 TREPONEMA PALLIDUM. ANTICUERPOS (FTA-ABS O TPHA-PRUEBA TRE-PONEMICA) - GESTANTE 1 
25/03/2023 911020 CUPS- HEMOCLASIFICACION GRUPO ABO Y FACTOR RH + 1 
25/03/2023 43I0902210 HEMOGRAMA IV [HEMOGLOBINA. HEMATOCRITO. RECUENTO DE ERITROCITOS. INDICES ERITROCITARIOS. LEUCOGRAMA. RECUENTO DE PLAQUETAS. INDICES PLAQUETARIOS Y MORFOLOGIA ELECTRONICA E HISTOGRAMA] METODO AUTOMÁTICO+ECOGRAFIA OBSTETRICA CON DETALLE ANATOMICO 1 
</t>
  </si>
  <si>
    <t xml:space="preserve">TRASLADA LOS SERVICIOS DE SALUD PARA PIENDAMO se visito en casa el 7/03/2023 se llama al dinamizador el 24 de febrero 2023 a dejado remision   881431 ECOGRAFIA OBSTETRICA TRANSABDOMINAL 1 MATERNOFETAL
+ 904921 TIROXINA LIBRE 1 
16/12/2022 904904 HORMONA ESTIMULANTE DEL TIROIDES ULTRASENSIBLE TSH 1 
16/12/2022 903844 GLUCOSA CURVA DE TOLERANCIA 1 PRIORITARIA
+ ECOGRAFIA OBSTETRICA CON EVALUACION DE CIRCULACION PLACENTARIA Y FETAL+ CONSULTA DE CONTROL O DE SEGUIMIENTO POR ESPECIALISTA EN GINECOLOGIA Y OBSTETRICIA 1 2 SEMANAS
</t>
  </si>
  <si>
    <t>ALVA QUILINDO 3215981845</t>
  </si>
  <si>
    <t>SE REALIZA LLAMADA NO SE LOGRA CONTACTAR</t>
  </si>
  <si>
    <t xml:space="preserve">VICTOR TORRES </t>
  </si>
  <si>
    <t>SEGURA</t>
  </si>
  <si>
    <t>GRUESO</t>
  </si>
  <si>
    <t xml:space="preserve">MELISA </t>
  </si>
  <si>
    <t xml:space="preserve">LUIS ROSAS </t>
  </si>
  <si>
    <t>VANEGAS</t>
  </si>
  <si>
    <t xml:space="preserve">KAREN               </t>
  </si>
  <si>
    <t>OSWALDO  URIBE</t>
  </si>
  <si>
    <t>PIZARA</t>
  </si>
  <si>
    <t>INGRI</t>
  </si>
  <si>
    <t>ROSMERY</t>
  </si>
  <si>
    <t>IPS AZUL PACIFICO GUAPI</t>
  </si>
  <si>
    <t>OKI</t>
  </si>
  <si>
    <t>DENIRIA OMEN</t>
  </si>
  <si>
    <t>MARYIN</t>
  </si>
  <si>
    <t>Se realiza seguimiento telefonico el 22 de febrero al 3122590582 a lo que usuaria refiere que se encuentra bien se brinda  agenda para el 24 del mismo mes para valoracion del recien nacido y puerpera, se brinda educacion en signos de alarma de recien nacido por los que debe consultar por urgencia, vomita todo lo que come, diarrea liquida mas de 5 deposiciones, s epone morado, no respira, se da educacion en lactancia materna a libre demanda, sacar gases, y realizar gestion de registro y afiliacion a EPS para dar continuidad con atenciones de crecimiento y desarrollo, vacunas y demas requerimientos que se presenten,  a lo que refiere entender y aceptar</t>
  </si>
  <si>
    <t>CHAROL</t>
  </si>
  <si>
    <t>BALCAZAR</t>
  </si>
  <si>
    <t>se realiza seguimiento telefonico el 22 de febrero al 3205920994 para dar agenda de control prenatal, a lo que usuaria refiere que se bien, que esta con valoracion por ginecologia en IPS MINGA, que en el momento s eencuentra sacando ordenes de aopyo para la cesarea que tiene programada para el 10 de marozo en el Hospital Susana Lopez De Valencia, se brinda educacion en signos de alarma, salida de liquido vaginal, sangrado, no siente a su bebe, ve luces, pitos en los oidos, por los que debe consultar por urgencias, se pregunta si a presentado edema en los pies a lo que refiere que si que le dificulta caminar mucho, se indaga sobre valores de presion arterial o medicamento, a lo que refiere que ginecologo le dijo que esta en rangos normales y que el edema es presentado debiso al peso del embarazo, se informa que se continuara en seguimiento a fin de unir esfuerzos para que tenga un embarazo a termino y con la satenciones requeridas a lo que refiere entender y aceptar</t>
  </si>
  <si>
    <t>PANTOJA</t>
  </si>
  <si>
    <t>LULIET</t>
  </si>
  <si>
    <t>ASDRID</t>
  </si>
  <si>
    <t>CON PROGRAMACION PARA EL 29 DE MARZO</t>
  </si>
  <si>
    <t>JARAMILLO</t>
  </si>
  <si>
    <t>DEYANEIDA</t>
  </si>
  <si>
    <t>se realiza seguimeinto via telefonica y se informa a usuaria que cuenta con portabilidad para la ESE SUR OCCIDENTE SANTA ROSA, para que continue con los controles prenatales, y solicite remision para parto o cesarea, se da educacion en signos de alarma, sangrado o liquido vaginal, pitos o ve estrellitas consultar de inmediato al centro de salud mas cercano, a lo cual refiere entender y aceptar</t>
  </si>
  <si>
    <t xml:space="preserve">GINE </t>
  </si>
  <si>
    <t>Se realiza seguimiento telefonico el 27 de febrero 2023 a lo que refiere la gestante que ya se enceuntran en casa, que le atendieron el parto en clinica la estancia, se dan recomendaciones de registro y afiliacion a EAPB, para dar ingreso a control de crecimiento y desarrollo, se brinda agenda de consulta de puerperio y valoracion de recien nacido, se da educacion en signos de alranma para recien ancido y puerpera a lo que refiere entender yaceptar</t>
  </si>
  <si>
    <t>Se realiza seguimiento telefonico el 20-02-2023, el cual pacoente refiere que la bebe se encuentra en neonatos, ya que el parto fue en casa atendido por esposo, acudio por urgencias a hospital susana lopez de valencia para valoracion medica, a lo que a RN se iniaron antibiotico por protocolo para evitar posibles infecciones, se brinda educacion en signos de alarama por los que deben consaultar por urgencia, y dar lactancia exclusiva, se brinda contacto telefonico para dar oportunidad de agenda post 5 dias de puerperio lo cual refiere netender y aceptar</t>
  </si>
  <si>
    <t>PIPICANO</t>
  </si>
  <si>
    <t>Se realiza seguimiento telefonico para programar agenda par control prenatal, a lo que usuaria refiere que acudio al ospital susana lopez de valencia donde le dijeron que era un embarazo ectopico, a  lo que le realizan un legrado, se da cita de agenda parea valoración con medico para el dia 14-03-2023 a donde se remite con trabajo social, y psicologia</t>
  </si>
  <si>
    <t>se realiza seguimiento telefonico, y se brinda educación, de la importancia de asistir a los controles prenatales, toma de laboratorios, y dar continuidad en la ESE SUR OCCIDENTE - BOLIVAR-CAUCA</t>
  </si>
  <si>
    <t>CATRUCHE</t>
  </si>
  <si>
    <t>INGRITH</t>
  </si>
  <si>
    <t>IPSI CABILDO MAYOR YANACONA</t>
  </si>
  <si>
    <t xml:space="preserve">ELIANA  </t>
  </si>
  <si>
    <t xml:space="preserve">QUINAYAS </t>
  </si>
  <si>
    <t>STEFANNY</t>
  </si>
  <si>
    <t>ARCINIEGAS</t>
  </si>
  <si>
    <t xml:space="preserve">GUTIERREZ </t>
  </si>
  <si>
    <t>INCHIMA</t>
  </si>
  <si>
    <t>NEYDY</t>
  </si>
  <si>
    <t>ROSANITA</t>
  </si>
  <si>
    <t>PALTA</t>
  </si>
  <si>
    <t>PIEDRAHITA</t>
  </si>
  <si>
    <t>YAMIR</t>
  </si>
  <si>
    <t>OIME</t>
  </si>
  <si>
    <t>KAROLINA</t>
  </si>
  <si>
    <t xml:space="preserve">QUINTERO </t>
  </si>
  <si>
    <t>PETRIAGA</t>
  </si>
  <si>
    <t xml:space="preserve">YINETH </t>
  </si>
  <si>
    <t>PAUSA</t>
  </si>
  <si>
    <t>DEYCI</t>
  </si>
  <si>
    <t>DEYBA</t>
  </si>
  <si>
    <t>IPS SERVISALUD DEL CAUCA POPAYAN</t>
  </si>
  <si>
    <t xml:space="preserve">PACIENTE QUE SE LE EDUCO PARA TOMA DE LABORATORIOS, PERO AL VER LA INTENTOS DE LLAMADA PARA AVERIGUAR ESTADO DE PACIENTE NO HAY RESPUESTA ALGUNA, SE VERIFICA PLATAFORMA DE AIC Y ADREES Y LA USUARIA ESTA EN REGIMEN CONTRIBUTIVO, SE ESPERA PODER TENER COMUNICACION CON LA PACIENTE Y EDUCARLA PARA EL CUMPLIMIENTO DE LOS CONTROLES. NOTA DE 07-07-2022 11:35AM, paciente l cual se le llamo el dia 09-07-2022 para verificfar estado de salud , teniendo en cuanta  q la usuaria no ha asistido a realizar examenes pertinentes, pero numero reportados en hc y base no responden, nota 09-07-2022 12:30am. se llama a paciente para ver estado de salud pero numero registrado esta apagado, nota de 14-07-2022 4:40pm 3 intentos. SE LLAMA A PACIENTE PARA VERIFICARE ESTADO DE SLAUD, PERO USUAARIA NO RESPONDE LAS LLAMADAS, SE REALIZA 3 INTENTOS NOTA E 15-07-2022 11:55AM tras varios intentos de llamada a la paciente a los numeros reportados y no encontrar respuesta, se verifica a ala paciente que esta en contributivo por lo tanto se reporta a la jefe maricela cordinadora de gestantes de la ese para verificar si la usiuaria ingreso alla para realizar el reporte de cambio de ips. usuaria quien habia sido remitida para la cuidad de popayan por amaneza de aboto y la cual tras la busque da la paciente al realizar las llamadas  no responde. tras realizar la diferente busqueda de la paciente se solicita ayuda a la auxiliar mayra del pic puto cidral para identificar a la pacientes desu estado de salud y embarazo. nota de 26-07-2022 4:16pm. se realiza llamada telefinica a paciente para verificar estado de salud pero no hay respuesta nota de 30-07-2022 12:30am. </t>
  </si>
  <si>
    <t>JULIANA/JUVELLI</t>
  </si>
  <si>
    <t>ABEYDA</t>
  </si>
  <si>
    <t>SE LLAMA A PACIENTE PARA AVERIGIUAR ESTDO DE SALUD, Y VERIFICAR EL CUMPLIMIENTO DE LOS CONTROLES Y LABORATORIOS QUE  TIENE YA QUE  PARA SEMANA TIENE PROGRAMADO CONTROL PRENATAL NOTA DE 18-07-2022 09:49AM,paciete que  REFIERE CC DE SANGRADO VAGINAL QUE LA OBLIGO A OCNSULTAR POR URGENCIAS EL 27 DE JJNIO DE 2022 DONDE ES REMITIDA A NIVEL 3 EN DODNE SE DX AMENA DE ABORTO, SE DAN RECOEMNDACIOEN SY ORDEN DE REPOSOS CON POSTERIRO EGRESO, RAZON POR LA CUAL NO SE HA PODIOD REALIZAR LOS PARACLINICOS. PERO REFIERE CC DE SANGRADO VAGINAL QUE LA OBLIGO A OCNSULTAR POR URGENCIAS EL 27 DE JJNIO DE 2022 DONDE ES REMITIDA A NIVEL 3 EN DODNE SE DX AMENA DE ABORTO, SE DAN RECOEMNDACIOEN SY ORDEN DE REPOSOS CON POSTERIRO EGRESO, RAZON POR LA CUAL NO SE HA PODIOD REALIZAR LOS PARACLINICOS. nota 22-07-2022 17+30, se llama a paciente para verificar estado de saludpero nu ero s reportados en hc se encuntran sin señoal. nota de 10-10-2022 9:50am, PACIENTE QUIEN NO ASISTIO A CONTROL PRENATAL. POR MOTIVO DE VAIJE A CITA PARA REALIZACION DE ECOGRAFIA EN POPAYAN, PACIENTE QUEIN REFIERE QUE MEDICO INFORMA QUE FPP ESTA PARA EL 30-01-2023, QUE SE ENCUENTRA BIEN , Y SE DA EDUCACION PARA EVITAR VIAJAR DEBIDO AL RIESGO QUE SE PUEDE PRESENTAR, PACIENTE QUIEN INFORMA QUE DECIDEN QUEDARCE EN CASA FAMILAIRA EN POPAYAN PARA PASAR ANTE CUALQUIEWR SINTOMA DE ALARMA PASAR A URGENCIAS. NOTA DE 21-01-2023 1:26PM. SE LLAMA A PACIENTE PARA VERIFICAR ESTADO DE SALUD YA QUE SE ENCUENTRA A TERMINO PERO PACIENTE MANIFIESTA QUE SE ENCUENYRA BIEN QUE ESTA EN LA CUIDAD DE POPAYAN, QUE NO HA PRESENTADO NINGUN SINTOMA DE ALARMA, Y QUE ESTA A LA ESPERA PARA LA FECHA DE 30-01-2023 QUE POR ECOGRAFIAS ESTA LA FPP. DE IGUAL MANERA SE LE BRINDA EDUCACION DE LOS SIGNOS Y SINTOMAS DE ALARMA Y DE CONSULTAR A URGENCIAS ANTE LA PRESENCIA DE ALGUNO DE ELLOS  NOTA DE 26-01-2023 3:30PM SE REALIZA LLAMADA PARA VERIFICACION DE ESTADO DE SALUD A PACIENTE YA QUE SE ENCONTRABA EN ESPERDA POR FPP PARA EL 30-01-2023, LA CUAL MANIFIESTA EL ESPOSO QUE SE ENCUENTRA EN EL HOSPITAL UNIVERSITARIO SAN JOSE E HOSPITALIZADA, A QUIEN DESDE EL DIA DE AYER INGRESARON Y SE ENCUENTRA PASANDO MEDICAMENTOS PARA ACELERAR LAS CONTRACCIONES, Y HASTA EL MOMENTO SE ENCUENTRA EN 4 DE DILATACION CON POSIBILIDADES DE QUE SEA PARTO  NORMAL, NOTA DE 31-01-2023 8:53AM</t>
  </si>
  <si>
    <t>YAMILET</t>
  </si>
  <si>
    <t>se realiza llamada a usuaria queine reporta que asitio a control prenatal del dia 10-08-2022, sin laboratorios de inicio debido a que refuere que por presentar malestar general de vomito y diarrea se sintio muy debil, por lo cual se espera que en dos semanas asista a la toma de laboratorios y pase al control. nota del 11-08-2022 10:33am, paciente quein no asistio para la realizacion de laboratorios de tercer trimestre, se educa para la asistencia para el dia 13-01-2023 o 20-01-2023 para la realizacion de los laboratorios pendientes paciente quien refiere entender y aceptar. nota de 13-01-2022 12:44am, SE REALIZA LLAMADA DE VERIFICACION A GESTANTE QUEIN SE ENCUENTRA EN MENOS DE 4 SEMANSS, REPORTA QUE SE ENCUNEYTRA EN POPAYAN POR LA REALIZACION DE ECOGRAFIA, QUEIN MANIFIESTA QUE MEDICO INFORMA QUE EL BEBE SE ENCUENTRA BIEN , Y CPON FPP PARA EL 20-02-2023, SE LE BRINDA EDUCACION DE LOS SIGNOS Y SINTOMAS DE ALARMA Y ANTE LA PRESENCIA DE ALGUNO DE ELLOS CONSULTAR POR URGENCIAS, PACIENTE QUEIN SEENCUENTRA A LA ESPERA PARA PASAR A CONTROL YA SEA EN JORNADA MORRO/ PARADA O ASISTIR A LAS INSTALACIONES. NOTA DE 01-02-2023 9:48AM, SE REALIZA SEGUIMIENTO A PACIENTE QUEINSE ENCUENTRA CON MENOS DE 4 SEMANAS, PACIENTE QUIEN MANIFIESTA SENTIRSE BEIN, CON BUENOS MOVIMIENTOS FETALES, SIN PRESENTAR SIGNOS DE ALARMA, Y QUIEN MANIFIESTA QUE FPP ES PARA EL DIA 20-02-2023 Y SE PRESENTA EN ESE SRU OCCIDENTE DE BOLIVAR PARA REALIZACION DE MONITORIA, DE IGUAL MANERA SE LE BRINDA EDUCACION DE LOS SIGNOS Y SINTOMAS DE ALARMA Y DE CONSULTAR A URGENCIAS ANTE LA PRESENCIA DE ALGUNO DE ELLOS. PACIENTE QUEIN MANIFIESTA ENTENDER Y ACEPTAR NOTA DE 18-02-2023 9:40AM, PACIENTE QUEIN ASISTIOM A URGENCIAS DE ESE SUR OCCIDENTE DE BOLIVAR PARA REVISION POR FPP LA CUAL MANIFIESTA FAMILIAR QUE FUE REMITIDA AL HOSPITAL LA ESTANCIA PARA PROGRAMACION DE CESAREA, PROCEDIEMIENTO LA CUAL FUE PROGRAMADA PARA EL DIA 21-02-2023 A LAS 4:00PM. A LA HORA DE LLAMADA DE SEGUIMIENTO ESPOSO REFIERE QUE LA PACIENTE SE ENCUENTRA EN SAL A DE CX POR PROCEDIEMITNO PROGRAMADO. NOTA DE 21-02-2023 6:20PM</t>
  </si>
  <si>
    <t>MYLEIDI</t>
  </si>
  <si>
    <r>
      <t>SE LLAMA A PACIENTE PARA VERFICAR ESTADO DE SALUD Y EL MOTIVO DE salud y educarla para que asista a control prenatal, contesta el señor jesus imbachi esposo de la señora, y manifiesta que la señora se encuetra bien y ps le informara paea que asista al control en la tarde del dia de 221-10-2022. nota de 21-10-2022 a las 11:24am, paciente que es educada para que se acerque al hospital para que sea vacunada, paciente quien refiere que al asistir a preguntar le informan que debe acercarse en 1 hora para la colocacion de las vacunas. se le brinda educacion oara ala asistencia y asi mismo averiguar por orden de apoyo de nutricion. nota de 22-10-2022 8:29am. Se llama a apaciente para verificar estado de salud, contesta el esposo y refiere que ella esta bien, se encuentra en el campo, y que el dia 23-11-2022 regresa a la cabecera se le informa de que debe asistir a control prenatal ya que se encuentra inasistente, y no se ha realizado laboratorios, se le explica al esposo para que asista a la ips para explicar sobre condiciones para la toma de laboratorios y que asista acontro lo mas rapido posiuble. nota de 23-11-2022 08:28am, PACIENMTE QUEIN SE LE VENCIO ORDEN DE APOYO DE NUTRICION SE LE RECOMENDFO QUE ASISTIERA PARA ACTUALIZACION Y HASTA LA FECHA NO HA TRAIDO INFORMAION OARA CUANDO TIENEN LA CITA NOTA DE 28-11-2022 11:40AM. se llama a  pciente para verificar estado de salud, ya que se encuentra inasistente, y refiere que asistira el dia martes a control ya que se encuentra en el campo, nota de 23-12-2022 11:45am, se llama a paciente oara verfificar estado de salud y del bebe,quein se encuentra bien y  paciente quei informa que el dia de 28-12-2022 asistira a contro ya que se encuanyyra en el campo nota 27-12-2022 10:53am, paciente quein asiste el dia de 28-12-2022 a control prenatal pero con novedada reportadapor medicina general "PCTE G2C1CON GESTACION DE32.2 SEMANAS POR FUM CONFIABLE , CON TSH ALTERADO, YA CON INICIO DE MANEJO CON LEVOTIROXINA, PACIENTE CON ALTO RIESGO OBSTÉTRICO POR PERIODO INTERGENESICO LARGO (14 AÑOS ) CESÁREA PREVIA POR ESTRECHEZ PELVICA,INICIO TARDÍO DE CPN , AUSENCIA DE ECOGRAFIAS DE I TRIMESTRE Y, VALORADA POR GINECOLOGIA HACE 1 MES QUIEN VALOR PARACLINICOS DE SEGUNDO TRIMESTRE SIN ALTERACIONES, EN ANTERIOR CONTROL CON ECOGRAFIA DE DETALLE ANATOMICO ,LLAMA LA ATENCION EDAD DE FETO COMPARADA CON LA ACTUAL, DEMAS SIN ALTERACIONES, CON RECOMENDACION DE NUEVA EN 6 SEMANAS PERO PACINETE NO SE HA REALIZADO SEÑALA QUE AUN NO LE LLAGA ORDEN SE INDICA IMPORTANCIA DE ESTA, TENIA PENDIENTE ANTICUERPOS TIROIDEOS, NUEVA TSH, CTG E TOXOPLASMA E IGM MENSUAL, CON RESULTADOS DE ANTICUERPOS NEGATIVOS, NO TRAE TSH, CTG NORMAL, Y CON IGM NEGATIVO, EN LA VALORACION PACIENTE ASINTOMATICA CON SIGNOS VITLAES NORMALES, EXAMEN FISICO SIN ALTERACIONES, NIEGA SANGRADOS, NIEGA FLIUJOS, SE INDICA TOMARLOS EXAMNES PENDINTE PARA PROXIMO CONTROL, PTE CIRCULACION FETO PLACEBNTARIA DE CONTROL POR ECOGRAFIAS TARDIAS EN 6 SEMANAS, ADEMAS DE VALORACION POR GINECOLOGIA SE DIALOGA CON PACINETE IMPARTANCIA DE ESTO YA QUE NO ESTA HACIENDO AUTORIZAR ORDENES. TRAE RESULTADOS DE SS IGM NUEVO ADEMAS DE CUADRO HEMATICO SOLICITADOS EN ANTERIOR CONTROL, CON CH CON LEVE ANEMIA, ADEMAS TSH EN METAS CON IGM NEGATIVO, POR LO CUAL EN EEST CONTROL SE DAN MICRONUTRIENTES, SS PARACLINCOS DE TERCER TRIMESTRE, ADEMAS SE SS ECOGRAFIA, DEMAS SE DAN SIGNOS DE ALARMA Y RECOMENDACIONES GENERALES. SE EXPLICA CONDUCTA A SEGUIR A PACIENTE QUIEN DICE ENTENDER Y ACEPTAR.</t>
    </r>
    <r>
      <rPr>
        <b/>
        <sz val="11"/>
        <color theme="1"/>
        <rFont val="Calibri"/>
        <family val="2"/>
        <scheme val="minor"/>
      </rPr>
      <t>" se le brinda educacion de signos y sintomas de alarma y de consultar a urgencias ante la presencia de alguno de ellos. nota de 28-12-2022 5:50pm SE REALIZA LLAMADA A PACIENTE PARA VERIFICAR ESTADO DE SALUD AL NUEMRO 3218932757  5 INTENTOS, PERO NO CONTESTA, PACIENT QUIEN TENIA PROGRAMADO CONTROL PRENATAL PARA EL DIA 25-01-2023 PERO HASTA LA FECHA NO HA ASISTIDO, NOTA DE 26-01-2023 3:35PM SE ÑOGRA ESTABLECER COMUNICACION DESPUES DE VARIOS INTENTOS DE LLLAMADA A PACIENTE, QUEIN REPORTA QUE SE ENCUENYRA EN EL CAMPA Y ASISTIRA EL DIA 30-01-20'23 A CONTROL QUE YA SE ENCUENTRA EN EL MUNICIPIO DE BOLIVAR CASCO URBANO NOTA 26-01-2023 3:50PM, SE LE REALIZA SEGUIMIENTO A LA GESTANTE QUIEN REFIERE QUE SE ENCUENTRA hospitalizada en hopsital susana lopez de valencia,con 37 semanas de gestacion,  por dolores bajitos,quein se encuentra desde el dia 10-febrero-2023 y se encuentra a la espera si en el transcurso del dia le dan salida con la condicion de que debe asistir en la semana 39 a control para programar cesarea, paciente quein manifiesta quedarse donde familiar en la cuidad de popayan. nota de 15-02-2023 5:10pm.  SE REALIZA SEGUIMIENTO A PACIENTE QUIN SE ENCONTRABA HOSPITALIZADA EN SUSANA LOPEZ DE VALENCIA, FAMILIAR (HERMANA ) REPORTA QUE LA SEÑORA ILSA SE ENCUENTRA BIEN, ESTABLE EN RECUEPERACION DESPUES DE REALIZAR CESAREA, CON RN MASCULINO, BEBE SANO Y CON POSIBILIDAD DE QUE EL DIA DE HOY SE 18-02-2023 LE DEN SALIDA NOTA DE 18-02-2023 9:29AM</t>
    </r>
  </si>
  <si>
    <t>ILSA</t>
  </si>
  <si>
    <t>PACIENTE QUEIN SOLICITO IVE PERO NO FUE REALIZADO Y  SE REALIZA reINGRESO. EL DIA 08-10-2022 DANDOLE EXPLICACIONES DE LOS SIGNOS Y SINTOMAS DE ALARMA, COM O ASI MISMO LA INDICACION DE SOLICITUD  DE PAPELERIA PARA ORDENES DE APOYO  Y PASAR A VACUNACION Y ODONTOLOGIA, NOTA DE 08-10-2022 PACIENT CON DIFICIL MANEJO, NO SIGUE RECOEMNDACIONES BRINDADAS PARA LA OPORTUNIDAD DE LOS SERVICIOS, NO ADHERENTE NOTA DE 11-11-2022.  paciente que apesar de multiples educaciones para solicitud de ordenes de apoyo, pasar a vacunacion, solicitud de cita para ecografias, no es adherente a los controles prenatales, se muestra con poca voluntad en el cumplimiento de las ordenes solicitadas, despues las averiguaciones pertinentes con la ayuda de la señora lucelli ijaji del punto de aic se obtiene llas papeleria para la solicitud de las citas para ecografias, se educac a la paciente de llamar a numeros telefonicos para hacer lo respectivo, de lo contrario si en un caso no le respondan la llamada se cita patra el dia 14-12-2022 para realizar gestiones internas con el fin de brindarle a la usuaria apoyo en solicitud de citas ya que cruza por 25.4 semanas de gestacion y no presenta ninguna ecografia, por otro lado paciente quein no realiza los laboratorio de manera oportuna teniendo en cuenta que se le habia solicitado de manera prioritaria por parte de ginecologo  carga de glucosa a 75gr el dia 22-11-2022 pero paciente no realizo tramites ni examen. por tal motivo medico general kevin gaviria solicito el dia 05-12-2022 examen de vih,trepinema,ch Igen, y crga de glucosa de 75gr con el fin de ajustar a la paciente a los laboratorios requeridos en segundo trimestre. paciente quien no acata las ordenes medica ni las recomendaciones brindadas por parte de medico general, ginecologo enfermeria y auxiliares de enfermeria. nota de 10-diciembre-2022. se reporta que la usuaria en con junto con la dinamizadora de rodeo- medina, magnolia lopez aux de campo de ips , se realizo llamada a ips minga para la solicitud de  cita ára ecigrafias obteniendo mcomo  respuesta de que no hay agenda por tal motivo se ha realizado la lllamada de reporte a yueli jefe de ips runa para solicitar apoyo lo caul refirieron que se buscara como prioritaria la cita si en algun caso paciente cancele cita se le asignara a la usuaria la cita pendiente. nota de 22-12-2022 12:02am,  paciente quien asiste a control prenatal donde medico general reporta que "TENIA PENDIENTE ECOGRAFAI DE CONTROL SIN EMABRGO LLEVA 2 CONTROLES SIN APORTAR ESTA, AHORA REFIERE QUE PORQUE EN MINGA NO TIENE AGENDA PARA LA CITA. NO TIENE NINGUNA ECOGRAFIA HASTA LA FECHA A PESAR DE QUE CUENTA CON LAS ORDENES DESDE EL INICIO DE SUS CONTROLES , AUNQUE ESTOS FUERON TARDIOS. " tras varias educaciones paciente con poca voluntad en el cumplimiento de las ordenes solicitadas. nota de 11-10-2023 11:55am. ECOGRAFIA OBSTETRICA: 24/01/2023,
EDAD GESTACIONAL DE 29+4 DIAS, UTERO AUMENTADO DE TAMAÑO, FETO UNICO VIVO, POSICION CEFALICA, CORRESPONDE A EDAD GETACIONAL DIMENCIONES, DESARROLLO PNDROESTANDURAL: DENTRO DE ESTOS NORMALES, PESO APROXIMADO DE 1500 Y TALLA DE 38 CM , CORAZON: RITMO 158X MINUTO, LA: NORMAL, EN CANTIDAD Y ASPECTO., PLACENTA NORMAL, IMPLANTACION FUNDICA, SN SIGNOS DE DESPRENDIMIENTO, SIN ANOMALIAS, CORDON UMBILICAL NORMAL, CONCLOSION: EMBARAZO APARENTEMENTE NORMAL, DE 29+ 4 SEMANAS, FPP DE 21/03/2023
DR. HERNAN RODRIGUEZ.  SE REALIZA LLAMADA DE SEGUIMIENTO  AGESTANTE QUIEN REPORTA BASE DATOS MENOS 4 SEMANS, Y NUEMRO REPORTADOS SE ENCUENYTRA APAGADOS, POR LA CUAL SE SOLICITA APOYO A MAGNOLIA LOPEZ AUX DE IPS MISERICORDIAS PARA REALIZAR BUSQUEDA DE LA PACIENTE PARA VERIFICAR ESTADO DE SALUD DE LA MADRE Y DEL BEBE NOTA DE 21-02-2023 6:33PM, SE L LAMA A NUMERO DE TELEFONO REGISTRA EN BASE DE DATOS, DE TAL MANERA SE PIDE AYUDA A COMPAÑERO MAGONOLIA LOPEZ PARA REALIZAR BUSQUEDA Y VERIFICAR ESATDO DE SALUD DE LA PACIETE, NOTA DE 3-03-2023 12:37PM.  PACIENTE QUEIN ASISTE A CONTROL DE SEGUIMIENTO CON 37.5 SEMANAS DE GESTACION, Y A QUIEN SE LE BRINDA EDUCACION DE LOS SIGNOS Y SINTOMAS DE ALARMA, SE CITA PARA CONTROL EN 15 DIAS CON RESULTADO DE MONITORIA FETAL,PARA SEGUMIENTO YA QUE SU FPP ESTA PARA EL 21-03-2023, NOTA DE 04-03-2023 1:20PM, OACIENTE A QUEIN SE LE HA REALIZADO EL SEGUIMIENTO YA QUE SE ENCUENTRA CON 39.4 SEMANAS DE GESTACION, A QUEN SE LE REALIZO CNTROL DONDE SE SOLICITO MONITORIA FETAL 1 CADA 4 DIAS, Y SE REALIZA 1 EL DIA 17-03-2023 MEDICO REFIERE ENCINTRARSE BIEN, DE IGUAL MANERA SE LE BRINDA EDUCACION DE LOS SIGNO SY SINTOMAS DE ALARMA Y DE ASISTIR A URGENCIA, DE IGUAL MANERA SE LE BRINDA EDUCACION PARA QUE EL DIA 21-03-2023 SE PRESENTE PARA REALIZACION DE SEGUNDA MONITORIA SOLICITADA Y SI NO PRESENTA SINTOMAS DE PARTO DE IGAUL MANERA ASISTIR A URGENCIAS PARA REPORTE SI SE DEBE REALIZAR REMISION DE MANERA PRIORITARIA, PACINETE QUIEN MANIFIESTA SENTIRSE BEIN CPN BUENOS MOVIMIENTOS FETALES, SIN PRESENTAR ALGUN SINTOMA DE ALARMA ACOMPAÑADA POR EL ESPOSO A QUEIN SE LE BRINDA ASESORIA PARA INICIO DE LANIFICACION FAMILIAR YA SEA CON METODOS DE BARRERA Y MENSUAL MIENTRAS SE REALIZA LOS TRAMITES DE LIGADURA. paciente quien es remitida a uregencias por acercamiento a semanas 41, paciente quein es educada para q asista a urgencias y se realice los tramites pertinentes para posible remision. para programacion de cesarea si es el caso. nota de 25-03-2023 1:20pm. se le realiza seguimiento a paciente quein fue remitida a urgencias y quein se le hace llamada telefonica a hija quien refiere que Paciente quein asistió por urgencias,el día 25 de marzo_23, pero médico de turno manifiesto que el hijo daba espera hasta el día lunes por tal motivo la señora Aleida viajo con el esposo para la cuidad de Popayán en chiva el día 26-03-23 en. Horas de la mañana, manifiesta hija Natalia que su madre refiere que se encuentra bien sin presentar dolores , se realiza llamada telefónica a número de esposo pero se encuentra sin señal,  se realizan 3 intentos nota de 26-93-23 10:15am. se le realiza llmada telefonica a la señora aleida quein manifiesta que hijo nacion por parto normal quien se encuntra en neonatos que fue parto normal a las 3:00am a quein le practicaran la cx para ligadura de trompas como metodo definitivo. nota de 27-03-2023 5:46pm</t>
  </si>
  <si>
    <t xml:space="preserve">MAGNOLIA LOPEZ </t>
  </si>
  <si>
    <t>NAVIA</t>
  </si>
  <si>
    <t>paciente a quein se le realiza seguimiento y reporta parto del dia 07-02-2023 en ese suroccidente, quein por el momento debio ser remitida para cuidad d popayan y se encuantra en hospitalizacion en san jose area de ginicologia debido a presentar hemoglobina baja, por complicacion en el parto, bebe quein se encuentra con buen estado de salud y en compañia de su padre. nota de feb 08-2023</t>
  </si>
  <si>
    <t>CINIA</t>
  </si>
  <si>
    <t>PATOLOGIA DE BASE EPILEPSIA, se realiza seguimiento  a la paciente para verififcar estado de salud y motivo por el cual no ha asistido a control prenatal lo cual informa que tuvo accidente lo cual requirio ser trasladada a la cuidad de popayan a clinica la estancia donde fue examinada ppor golpes en la cabeza y hace 2 dias le diero salida, donde esta realizando tratimitesd para solicitud de ordenes de apoyo para examenes enviados por neurologia, y el dia 23/dic/2022 asitira a consulta para control prenatal, y se le educa para que asista co todo los examenes solicitados para elk debido reporte en historia clinica, manifiesta que el bebe se 4ncunetra bien , refieren buenos movimientos fetales.  nota de 22-12-2022 09:03am, se llama a paciente para verificar estado de salud quien reporta que el dia 27-12-2022 asistira en las horas de la tarde para pasar a control prenatal ya que por motivos personales no ha podido asistir. nota 27-12-2022 11:03am, PACIENTE QUEIN MANIFIESTA NO HABER ASISTIDO A CONTROL DEBIDO A QUE ESTA ALA ESPERA DE RESULTADOS DE LABORATORIOS  REALIZADOS NOTA DE 21-02-2023 6:11PM, SE REALIZA SEGUIMIENTO A PACIENTE POR MOTIVO QUE NO HA ASISTIDO A CONTROL, REFIRIENDO QUE ASITIRA EL DIA 27-02-2023 CON RESULTADOS DE LABORATORIOS. NOTA DE 24:02-2023 3:55PM, paciente a queijn se le habia asignado cita para control prenatal 27-02-2023 ya que se encontraba inasistente, se le realiza seguimiento ya que siendo 09:27 am no habia facturado cita, paciente quein refiere se encuetra en ese suroccidente de acompañante en sala de urgencia por motivo que pareja sufrio accidente y la cual se dispone a viajar para la cuidad de popayan como acompañante de remision se le explica los signos y sintomas como los riesgos que se pueden desencadenar teniendo en cuanta que la usuaria se encuentra en tercer trimestre se espera que paciente asista despues de educacion brindada. nota de 27-02-2023 9:30am.  PACIENTE A QUEIN SE LE REALIZA SEGUIMIENTO YA QUE SE ENCUENYTRA CON MENOS DE 4 SEMANAS, MADRE DE LA PACIENTE REFIERE QUE SE ENCUENTRA HOSPITALIZADA EN HOSPITAL SUSANA LOPEZ DESDE EL DIA 02-03-2023 EN HORAS DE LA NOCHE, QUIEN INFORMA QUE ESTAN A ALA ESPERA DE PROGRAMACION PARA CESAREA PARA EL DIA DE 04-03-2023, PACIENTE QUEIN SE ENCUETRA CON EL ESPOSO DE ACOMPAÑANTE, NOTA DE 03-03-2021 12:15PM, SE REALIZA SEGUIMIENTO A PACIENTE QUEIN REFERE QUE SE ENCONTRABA EN HOSPITAL SUSANA LOPEZ HOSPITALIZADA POR POSIBLE PROCEDIEMIENTO DE CESAREA, PERO QUEIN REFIERE QUE EL DIA DE HOY  07-03-2023 LA VAN A DAR SALIDA Y DEBE ESTAR PENDIENTE ANTE LA SOSPECHA DE LOS SINTOMAS Y SIGNOS DE ALARMA Y ALA ESPERA DE CUMPLIR LAS 37 SEMANAS DE GESTACION DE LO CONTRARIO DEBE PRESENTARSE A URGENCIAS PARA PROGRAMACION DE CESAREA PARA E DIA 11-03-2023. NOTA DE 07-03-2023 9:15AM. PACIENTE QUEIN SALE DE BASE DE GESTANTES, Y QUEIN REPORTA QUE BEBE SE ENCUENTRAEN UCI DEBIDO A FRACTURA EN CLAVICULA AL MOMETO DEL PARTO. SE EDUCA PARA ASISTENCIADE CONTROL DE PUERPERIO Y CONTROL DE NACIDO VIVO, PACIENTE QUEIN MANIFIESTA ENTENFDER Y ACEPTAR. NBOTA DE 11-03-2023 11-03-2023</t>
  </si>
  <si>
    <t>PACIENTE QUEN SE REALIZA VARIOS INTENTOS DE LLAMADA PARA VERIFICAR ESTADO DE SALUD Y MAS PORQUE NO SE HA REALIZADO LABORATORIOS CLINICOS DE INICIO, SE LLAMA PERO TELEFONONO ESTA EN USO, SE INFORA A ERICA MENESES GESTAORA DE PUNTO MORRO PARA EL APOYO EN LA BUSQYUEDA DE LA USUARIA Y BRINDARLE EDUCACION. NOTA DE 28-0'9-2022 10:12AM, paciente a quein se le brinda educacion para la toma de laboratorios, la consulta con psicologo  atencion con ginecologia se le brinda educacion a paciente la importancia de continuar y de dar complimiento con lo solicitado por parte medica consultas para vacunacion y odontologia  y de asistir a urgencias ante la presencia de cualquier signos de alarma. 12-01-2023 11:09am. PACIENTE QUEIN ASISTIO A CONTROL PRENATAL SIN LABORATORIOS DE TERCER TRIMESTRE Y REPORTANDO QUE LA GARGA DE GLUCOSA NO SE REALIZO EL LABORATORIO PERTINENTE  FALTANDO LA ASISTENCIA DE VACUNACION Y AQUIEN SE LE EDUCA PARA QUE ASISTA EL DIA 15-02-2023 PARA LA REALIZACION DE ESTOS YA QUE SE ENCUENYTRA EN ELM TERCER TRIMESTRE PACINETE QUEIN MANIFIESTA ENTENDER Y ACEPTAR NOTA DE 10-02-2023 1:30PM,  SE REALIZA SEGUIMIENTO A PACIENTE QUEIN INFORMA QUE SE ENCUENTRA BIEN, CON BUENOS MOVIMIENTOS FETALES, QUEIN SE REALIZO MONITORIA FETAL EN ESE SUROCCIDENTE DE BOLIVAR Y FUE SOLICITADA PARA UNA SEGUNDA PASADOS 8 DIAS, PACIENTE A QUIEN SE LE BRINDA EDUCACION DE LOS SIGNOS Y SINTOMAS DE ALARMA Y DE CONSULTAR CON RESULTADOS DE MONITORIA PARA REVISION DE MEDICO GENRAL PARA EVALUACION Y MANEJO, NOTA DE 21-02-2023 6:25PM, SE REALIZA SEGUIMIENTO A PACIENTE PARA VERIFICAR ESTADO DE SALUD, PACIENTE REFIERE QUE SE ENCUENTRA BEIN SIN PRESENTAR SIGNOS Y SINTOMAS DE ALARMA Y QUEIN CONSULTA EL DIA DE MAÑANA 04-03-2023 PARA REALIZACION DE ULTIMO CONTROL. NOTA DE 03-03-2023 12:28PM, PACIENTE QUEIN ASISTE A CONTROL DE SEGUIMIENTO EL DIA 4-03-2023, DONDE SE LE BRINDA EDUCACION DE LOS SIGNOS Y SINTOMAS DE ALARMA, Y ANTE CUALQUEIR NOVEDAD CONSULTAR POR URGENCIAS, CONTROL DE SEGUIMIENTO EN 15 DIAS CON REPORTE DE MONITORIA FETAL. NOTA DE 04-03-2023 1:35PM, SE LE EDUCA AP INTE DE CONTROL DE PERPERIO YY CONTROL DE NACIDO VIVO PACIEBTE QUEN MANIFIESTA ACEPTAR Y ENTENDER. NOTA 13-03-2023 3:10PM.</t>
  </si>
  <si>
    <t xml:space="preserve">se le brinda educacion para que realice la solicitud de ordenes de apoyo para la Realizacion de examenes  y aportarlos en el proximo control nota de 03-10-2022 12:00am. PACIENTE QUE NO TOLERO CARGA DE GLUCOSA, POR LO CUAL NO ASISTIO MAS, POR LO CUAL MEDICO DECIDE EVIAR GLUCOSA EN SUERO NORMAL. </t>
  </si>
  <si>
    <t xml:space="preserve">se llama a paciente para verificar estado de salud, quein informa que por falta de la realizacion de ecografia genetica, no ha podido pasar a control , por tal motivo le toco dirigirse hacia pasto para realizacion de ecografia de manera particular y se espera que el dia 16-01-2023 asista con resultados de lab y eco para control prenatal . nota de 13-01-2023 11:43am.  PACIENTE QUEIN SE REALIZA CONTRO, DE UROCULTIVO  CON FECHA DE 26-01-2023 Reporte Final: NEGATIVO A LAS 48 HORAS DE INCUBACIÓN. NOTA DE 14-02-2023. </t>
  </si>
  <si>
    <t>SE LE BRINDA EDUCACION PARA LA SOLICITUD DE LAS ORDENES DE APOYO, VACUNACION EN ESE SUR OCCIDENTE, PASAR A ODONTOLOGIA CON DOC HORLANDO IJAJI, VENIR A REALIZAR LABORATORIOS ANTES DEL PROXIMO CONTROL COMO  TAMBIEN LOS SIGNOS Y SOINTOMAS DE ALARMA NOTA DE 10-12-2022 10:40AM, SE LLAMA A PACIENTE PARA VERIFICAR ESTADO DE SALUD QUWIN MANIFIESTA ENCINTRARSE BIEN, QUE ASISTIRA EL DIA 28-01-2023 A CONTROL, NOTA DE 26_01-2023 3:58PM, PACIENTE QUIEN ASITE EL DIA 22-02-2023 PARA REALIZACION DE LABORATORIO TOXOPLASMA IGM, POR LO CUAL SE APLAZA CONTROL PARA QUE ASISTA A CONTROL CON RESULTADOS EL DIA 01-03-2022 DEBIDO A QUE LA PACIENTE ES DE LUGAR DE REWSIDENCIA LEJANO NOTA DE 22-02-2023 5:00PM</t>
  </si>
  <si>
    <t>paciente quien ingresa a control tardio, a quein se le explica la importancia de la continuidad y del cumplimiento de las ordenes medicas, por tal motivo se le educa para la realizacion de los laboratorios quedando pendiente curva de tolerancia ala glucosa para la realizacion el dia 16-01-2022 ya que por horario no se puede realizar dicho examen, bajo la circular 013 de la anulacion de barrearas para ordenes de apoyo se gestiono citas con ginecologia (18-01-2023), nutricion (27-01-2023), psicologo( 16-01-2023) y la realizacion de labotorios ajustados a primer y segundo trimestre teniendo en cuenta que la realizacio de tsh requiere orden de apoyo por lo cual se solicita apoyo para la gestion rapida para la realizacion del examen, se briunda educacion para que realice la gestion de la cita de ecografia de detalle anatomico en ips minga se facilita nuemro telefonico via whassp para la solicitud de cita. nota de 14-01-2023 1:25pm, SE REALIZA SEGUIMIENTO A GESTANTE QUEIN TENIA CONTROL EL DIA 23-02-2022 Y NO ASISTIO, SE REALIZA LLAMADAS A LOS NUMEROS REPORTADOS EN BASE LA CUAL UNO SE ENCUNTRA APAGADO Y EL SEGUNDO DESPUES DE 5 INTENTOS LA USUARIA NO CONTESTA, NOTA DE 24-02-2023 4.02PM, PACIENTE A QUEIN SE LE EDUCO PARA LA ASISTENCIA PARA REALIZACION DE LABORATORIOS PARA EL DIA 13-03-2023, LA CUAL YA ESTABA EN LAS SEMANAS DE GESTACION CORRESPONDIENTES PARA LA REALIZACION DE LOS LABORATORIOS, Y LA ASISTENCIA PARA CONTROL PARA EL DIA 21-03-2023 YA QUE USUARIA POR ORDEN DE MEDICO PERINATOLOGO ORDENO ECOGRAFIA PLACENTARIA, PERO PACIENTE NO HA ASISTIDO A LAS CITAS CORRESPONDIENTES Y ASIGNADAS EDUCADAS PREVIAMENTE, SE REALIZA LLAMADA TELEFONICA PERO NUMERO NO RESPONDEN, POR TAL MOTIVO SE LE PIDE APOYO A LA COMPAÑERA SANDRA RIVERA DEL PUNTO SAN LORENZO PARA QUE SE REALICE VISITA DE CAMPO A LA RESIDENCIA DE LA SEÑORA PARA REALIZAR EL SEGUIMIENTO DEBIDO ,Y HABAR CON LOS FAMILIARES CERCANOS DE LA SEÑORA MAYERLI PARA QUE SE REALICE LO PERTINENTE EN EL CONTROL Y LO ORDENADO POR EL MEDICO, PACIENTE QUEIN NO ES ADHERENTE A LAS ORDENES  PREESCRITAS POR EL MEDICO NOTA DE 18-03-2023 12:38 PM.  paciente quein estaba citada para control prenatal el dia de hoy 27-03-2023 con resultados pero no asistio a dicha cita nota de 27-03-2023 5:50pm. PACIENTE QUEIN ASISTIO A CONTROL EL DIA 29-03-2023 , A QUEIN SE LE HABIA EDUCADO PARA LA REALIZACION DE LABORATORIOS Y PODER HACE SOLICITUD A TIEMPO DE ECOGRAFIA CIRCULACION PLACENTARIA YA QUE PERINATOLOGO HABIA SOLICITADO  PARA DOS SEMANAS, LO CUAL PACIENTE NO ACATO LAS ORDENES Y LAS EDUCACIONES BRINDADAS. MEDICO GENERAL ENVIA ORDEN MEDICA A PACIENTE QUEIN CRUZA 37.2 DE CIRCULACION PLACENTARIA Y MONITORIA FETAL. A LA CUAL SE EXPLICA A LA PACIENTE QUE DEBE REALIZAR CON LA DOCUMENTACION, CON EL FIN DE REALIZAR ECOGRAFIA Y BUSCAR CITA EN MINGA PARA REALIZAR A TIEMPO LAS COSAS PACIENTE QUEIN MANIFIESTA QUE POSIBLEMENTE EL DIA 12-04-2023 VIAJA A POPAYAN , LA CUAL SE LE PIDE Q AISTA A CNTROL SE SEGUIMIENTO A LOS 15 DIAS O DIA ANTES DE VIAJAR, CON EL RESULTADO DE LA MONITORIA.</t>
  </si>
  <si>
    <t>PACIENTE QUEIN INGRESA A CONTROLES PRENATALES DE MANERA TARDIA CON 14,6  A QUIEN SE LE  BRINDA LA EDUCACION PARA LA CONTINUIDAD DE LOS CONTROLES PRENATALES Y EL CUMPLIMIENTO DE LAS ORDENES  MEDICAS, COMO ASI MISMO LOS SIGNOS Y SINTOMAS DE alarma donde se debe consultar ante urgencia ante la novedad de alguno de ellos, bajo la circular 013 de la anulacion de barrearas para ordenes de apoyo se gestiono citas con ginecologia (18-01-2023), nutricion (28-01-2023), psicologo( 14-01-2023) y la realizacion de labotorios ajustados del primer trimestre teniendo en cuenta que la realizacio de tsh requiere orden de apoyo por lo cual se solicita apoyo para la gestion rapida para la realizacion del examen,y cuando se cuente con estas ordenes asistir de manera pronta para la realizacion de los laboratorios, se explica para la asistencia de vacunacion en ese suroccidente, paciente quein manifiesta entender y aceptar. nota de 14-01-2023 1:47pm. paciente quein asiste a control el dia 11 de febrero 2023, pero sin la realizacion de  laboratorios clinicos solicitados del primer trimestre, paciente a quein se le educa la importancia de la realizacio de los laboratorios, teniendo en cuenta que la paciente refiere que no le ha llegado la orden de apoyo para laboratorios de TSH que se solicita dentro del paquete de primer trimeste  se realiza el tramite interno para realizar dichos laboratorios mienstras se logra realizar la gestion de la orden de apoyo para dicho examen, se deja nota de novedad a doris cordinadora de punto aic bolivar para agilizar orden de apoyo, nota de 13.02-2023 1:30pm paciente aquein se habia citado a control para el dia 15-02-2023, pero se cancela cita ya que hasta la fecha no se ha recibido la orden de apoyo de tsh se sigue realizando tratmites para que la usuaria asista acontro, con los resultados completos. nota de 14-02-2023. se cita a paciente para control con los resultado spara el dia 18-02-2023 ya que se logro adquirir la orden de apoyo para tsh nota 16-02-2023 5:34pm</t>
  </si>
  <si>
    <t>CABEZAS</t>
  </si>
  <si>
    <t xml:space="preserve">SE LE BRINDA EDUCACION DE SIGNOS Y SINTOMAS DE ALARMA, PACIENTE QUIEN ASISTE A CONTROL PRENATAL EL DIA DE 10-02-2023, SIN RESENTAR NINGUN RESULTADO DE LABORATORIO, DEBIDO A QUE PAPELERA NO FUE ENTREGADA A TIEMPO PARA REVISION Y DONDE MANIFIESTA QUE POR ORDENES DE APOYO NO SE REALIZO LOS LABORATORIOS PERTINENTES, SE LE SOLCITA LA DICUMENTACION Y SE REALIZA LA DEBIDAS ASIGNACIONES PARA LA SOLICITUD DE ORDEN DE APOYO PARA LABORATORIO DE THS Y SE EDUCA PARA LA REALIZACION DE LOS LABORATORIOS DE MANERA URGENTE  DEBE ASISTIR EN AYUNAS Y EN HORAS DE LA MAÑANA, SE LE REALIZA LA ASIGNNACION DE CITAS CON NUTRICION PARA EL 28-02-2023, GINECOLOGO 23-02-2023, PSICOLOGO 23.02.2023, SE LE EDUCA PAR LA SOLICITUD DE CITA PARA EN IPS MINGA PARA LA REALIZACION DE ECOGRAFIA GENETICA.  PACIENTE A QUEIN SE LE BRINDA EDUCACION DE LOS SIGNOS Y SINTOMAS DE ALARMA COMO ASI ISMO MLA ASITENCIA EN VACUNACION  EN ESE Y ODONTOLOGIA CON EL DOCTOR ORLANDO IJAJI, PACIENTE QUEIN  MANIFIESTA ENTENDER Y ACEPTAR. NOTA DE 10-02-2023 06:38PM, paciente quein no ha asistio a cita de nutricion, que ya tenia programada cita nota 01.03-2023. </t>
  </si>
  <si>
    <t>SE LE BRINDA EDUCACION A PACIENTE DE LA IMPORTANCIA DEL CUMPLIMIENTO DE LOS CONTROLES PRENATALES COMO ASI MISMO LAS ORDENES MEDICAS DESCRITAS, SE LE INFORMA PARA QUE ASISTA A SERVICIO DE VACUNACION EN ESE SUR OCCIDENTE,  SE LE BRINDA EDUCACION DE LOS SIGNOS Y SINTOMAS DE ALARMA  Y DE CONSULTAR A URGENCIAS ANTE LA PRESENCIA DE ALGUNOS DE ELLOS.  NOTA 25-01-2023. SE REALIZA SEGUIMIENTO A GETANTE QUEIN TIENE PROGRAMADO CONTROL PARA EL DIA 22-02-2023 Y HASTA LA FECHA 21.02.2023 NO SE HA REALIZADO NINGUN LABORATORIO DE INICIO, SE LLAMAM PERA NUMERO DE TELEFONOS SE ENCUENTRAN APAGADOS, NOTA DE 21-02-2023 6:45PM, PACIENTE QUEIN ASISTE  EL DIA 22-02-2023 PARA REALIZACION DE LABORATORIOS DE INGRESO LA CUAL POR ESE MOTIVO SE EDUCA PARA LA ASISTENCIA A CONTOL A LOS 8 DIAS QUE YA SALEN EL REPORTE DE LOS LABORATORIOS, TENIENDO EN CUENTA QUE LA USUARIA VIVE EN SECTOR SAN LORENZO Y HAY JORNADA DE ATENCION EN ESE PUNTO SE DEJA ATENTO PARA QUE LA PACIENTE ASISTA EN SAN LORENZO A CONTROL EL DIA 28-02-2023 NOTA DE 24-02-2023 4:15PM, PACIENTE QUEIN SE LE BRINDA EDUCACION PARA LA REALIZACION DE LABORATORIOS (PO, TOXO IGM), PERO PACIENTE NO CUMPLIA CON LAS CONDICIONES, SE LE EDUCO PARA QUE ASISTIERA A LA TOMA DE LOS LABORATORIOS PERO PACIENTE NO ES ADHERENTE AL TTO, DE IGUAL MANERA SE LE BRINDO EDUCACION DE LOS SIGNOS Y SINTOMAS DE ALARMA Y EVITAR CARGAR ELEMENTOS PESADOS, COMO ASI MISMO A LA SEGUNDA HIJA PARA EVITAR RIESGOS PARA SU EMBARAZO ACTUAL. NOTA DE 22-03-2023 4:30PM, paciente quein estaba citada para control prenatal el dia de hoy 27-03-2023 con resultados pero no asistio a dicha cita nota de 27-03-2023 5:50pm.</t>
  </si>
  <si>
    <t xml:space="preserve">SANDRA RIVERA </t>
  </si>
  <si>
    <t xml:space="preserve">BOLAÑOS </t>
  </si>
  <si>
    <t>PACIENTE QUIEN INGRESA A CONTROLES PRENATALES TARDIO CON 18.1 SEMANAS SE LE BRINDA EDUCACION A PACIENTE DE LA IMPORTANCIA DEL CUMPLIMIENTO DE LOS CONTROLES PRENATALES COMO ASI MISMO LAS ORDENES MEDICAS DESCRITAS, SE LE INFORMA PARA QUE ASISTA A SERVICIO DE VACUNACION EN ESE SUR OCCIDENTE,  SE LE BRINDA EDUCACION DE LOS SIGNOS Y SINTOMAS DE ALARMA  Y DE CONSULTAR A URGENCIAS ANTE LA PRESENCIA DE ALGUNOS DE ELLOS.  NOTA 26-01-2023 3:15PM</t>
  </si>
  <si>
    <t xml:space="preserve">PACIENTE QUE INGRESA A CONTROL PRENATAL TARDIO CON 19.6 SEMANAS, SE LE BRINDA EDUCACION DE LOS SIGNOS Y SINTOMAS DE ALARMA COMO ASI MISMO SE EXPLICA DE LA SOLICITUD DE CITAS ÁRA ESPECIALISTAS Y ECOGRAFIA, LA ASISTENCIA PARA VACUNACION EN ESE SUROCCIDENTE Y ODONTOLOGIA CON EL DOC ORLANDO.  NOTA DE 02-02-2023 10:04AM, se le realiza seguimiento a paciente ya que no ha asistido a control prenatal y toma de laboratorios, pero quein refiere que estaba en cuidad de popayan en cumplimiento de cita con ecografia de detalle anatomico, y hasta la fecha no ha llegado orden de apoyo para tsh, por lo cual se busca para rel fdia lunes reañlizar gestion para el tramite pertinete y quew la señora asista el dia miercoles a realizacion de laboratorios. nota de 11-03-2023 11:14am, PACIENTE LA CUAL FUE EDUCADA PARA ASISTENCIA DE CONTROL CON LABORATORIOS YA QUE SE ENCUENTRA INASISTENTE, PACIETE LA CUAL NO HA ASISTIDO AL CONTROL PROGRAMADO, NOTA DE 18-03-2023 12:10PM, PACIETE A QUINE EN VARIAS OCACIONES SE HA EDUCADO PARA EL CUMPIMIENTO EN LA ASISTENCIA DE LOS CONTROLES PRENATALES, AUN ASI NO CUMPLE CON LAS INDICACIONES, DEJANDO CITAS PROGRAMADAS CON MEDICO GENERAL Y NO ASISTE, ADEMAS INFORMA QUE EL DIA 23-03-2023 ASISTIRIA A CONTROL Y A CONSULTA CON GINECOLOGO  SE ESPERA CUMPLIMIENTO DE LA PACIENTE NOTA DE 22-03-2023  11:30 AM. </t>
  </si>
  <si>
    <t>ingresa paciente a controles tardios, con 29.6 semanas. Paciente quein refiere que no habia asistido a conttroles porque no se sentia mal, lo cual se le brinda educacion para que haga cumplimiento con lo descrito por parte  medica, medico general realiza el ajuste con laboratorios de segundo y tercer trimestre, se le brinda educacion a la paciente para que asista a vacunacion y odontologia de igual manera  se realiza la docuemntacion para la solicitud de citas con especialistas, nutricion (27-02-2023) ginecologia (22-02-2023), psicologia (22-02-2023), paciente quein manifiesta sentirse bien con buenos moviminetos fetales, se le brinda educacion para la asistencia a urgencias ante cualquier signo o sintoma de alarma paciente quein manifiesta entender y aceptar, nota de 06-02-2023 5:40pm</t>
  </si>
  <si>
    <t xml:space="preserve">PACIENTE QUEIN INGRESA A CONTROL PRENATAL, CON 11,5 SEMANAS, PACIENTE CON ALTO RIESGO POR ANTECEDENTE DE IVE X 2, </t>
  </si>
  <si>
    <t>PACIENTE QUEIN INGRESA A CONTROL PRENATAL CON 2,3 SEMANAS, PACIENTE A QUEIN SE LE BRINDA EDUCACION DE LOS SIGNOS Y SINTOMAS DE ALARMA Y SE REALIZA LA SEPARACION DE LAS CITAS PARA GINECOLOGO Y ECOGRAFIA PARABEL 23-02-2023. NUTRICION 23,02,2023 PSICOLOGO POR AGENDAR, SE LE EXPLICA PARA LA ASISTENCIA A VACUNACION Y ODONTOLOGIA CON EL DOCTOR HORLANDO IJAJI CITA PARA LAS 11:30 DEL 13.02.2023, La solicitud de orden de apoyo para tsh y acercarse a la institucion para la realizacion de los laboratorios clinicos en ayudas y horas de la mañana. nota 13:02.2023 6:40pm</t>
  </si>
  <si>
    <t>TUQUERRES</t>
  </si>
  <si>
    <t>NAYERLY</t>
  </si>
  <si>
    <t>SE LE EDUCA A PACIENTE DE LOS SIGNOS Y SINTOMAS DE ALARMA Y DE ASISTIR CUMPLIDAMENTE A LOS CONTROLES PRENATALES</t>
  </si>
  <si>
    <t xml:space="preserve">SE LE EDUCA A PACIENTE DE LOS SIGNOS Y SINTOMAS DE ALARMA Y DE ASISTIR CUMPLIDAMENTE A LOS CONTROLES PRENATALES. PACIENTE QUEIN REFIERE QUE ESTA EN TRAMITES DE PORTABILIDAD PARA SAN JUAN, POR LO CUAL SE LE COMENTA A DIANA IMACHI DINAMIZADORA DE DIUCHO PUNTO PARA REALIZAR LOS TRAMITES Y DE PASAR A CONTROLES PRENATALES EN ESE CON EL FIN DE REALIZAR LOS RAMITES DE MANERA URGENTE PARA AGILIZAR EN LA TOMA DE LOS LABORATORIOS Y LA ATENCION CON ESPECIALIDADES, DINAMIZADORA QUEIN REFIRIO ESTAR ATENTA AL CASO DE LA PACEINTE. NOTA DE 28-02-2023 4:30, PACIENTE QUEIN SALE DEL PROGRMA POR REALIZAR TRASLADO A PUNTO ESE SUROCCIDENTE DE BOLIVAR., SE INTERROGA ESTADO DE SALUD, QUIEN MANIFIESTA ESTAR BEIN Y CON PAPELERIA PARA LABORATORIO DE INGRESO Y ESPECIALIDADES PPOR PARTE DE ESE AL DIA NOTA DE 25-03-2023 9:52AM </t>
  </si>
  <si>
    <t>MAYERLINE</t>
  </si>
  <si>
    <t>CAJAS</t>
  </si>
  <si>
    <t>PACIENTE QUEIN INGRESA A CONTROLES PRENATALES DE MANERA TARDIA CON 4.5  A QUIEN SE LE  BRINDA LA EDUCACION PARA LA CONTINUIDAD DE LOS CONTROLES PRENATALES Y EL CUMPLIMIENTO DE LAS ORDENES  MEDICAS, COMO ASI MISMO LOS SIGNOS Y SINTOMAS, PACIENTE QUEIN ASISTE REFIRIENDO QUE SE ENCUENTRA SANGRANDO A LA CUAL SE LE BRINDA EDUCACION PARA QUE ASISTA DE MANERA PRIORITARIA A URGENCIAS, PACIENTE LA CUAL MANIFIESTA QUE ASISTIO A URGENCIA DONDE MEDICO DE TURNO REFERIO QUE POR MOTIVO A PLANIFICACION CON PILA, PUEDE HABER GENERADO EL SANGRADO, A QUEIN LE DIERON SALIDA CON RECOMENDACIONES DE ABSOLUTO REPOSO Y DE ASISTIR A URGENCIAS SI SIGUE PRESENTANDO  EL SANGRADO. NOTA DE 16,03,2023 15:30PM</t>
  </si>
  <si>
    <t>ENRIQUEZ</t>
  </si>
  <si>
    <t>DIOMIRA</t>
  </si>
  <si>
    <t>PACIENTE QUEIN INGRESA A CONTROL PRENATAL CON 11 SEMANAS, PACIENTE A QUEIN SE LE BRINDA EDUCACION DE LOS SIGNOS Y SINTOMAS DE ALARMA Y SE REALIZA LA SEPARACION DE LAS CITAS PARA GINECOLOGO Y ECO, NUTRICION, PSICOLOGO Y SE LE EXPLICA PARA LA REALIZACION DE LOS LABORATORIOS, COMO LA ASISTENCIA DE ODONTOLOGIA Y VACUNACION, NOTA DE 17-03-2023 10:25PM</t>
  </si>
  <si>
    <t>PACIENTE QUEIN INGRESA A CONTROL PRENATAL, PACIENTE A QUEIN SE LE BRINDA EDUCACION DE LOS SIGNOS Y SINTOMAS DE ALARMA Y SE REALIZA LA SEPARACION DE LAS CITAS PARA GINECOLOGO Y ECO, NUTRICION, PSICOLOGO Y SE LE EXPLICA PARA LA REALIZACION DE LOS LABORATORIOS, COMO LA ASISTENCIA DE ODONTOLOGIA Y VACUNACION, NOTA DE 17-03-2023 10:26AM</t>
  </si>
  <si>
    <t>PACIENTE QUEIN INGRESA A CONTROL PRENATAL, PACIENTE A QUEIN SE LE BRINDA EDUCACION DE LOS SIGNOS Y SINTOMAS DE ALARMA Y SE REALIZA LA SEPARACION DE LAS CITAS PARA GINECOLOGO Y ECO, NUTRICION, PSICOLOGO Y SE LE EXPLICA PARA LA REALIZACION DE LOS LABORATORIOS, COMO LA ASISTENCIA DE ODONTOLOGIA Y VACUNACION, NOTA DE 25-03-2023 10:26AM</t>
  </si>
  <si>
    <t>ILES</t>
  </si>
  <si>
    <t>IPS NUESTRA SEÑORA DE LAS MISERICORDIAS BOLIVAR</t>
  </si>
  <si>
    <t>ESQUEMA DE VACUNACION COMPLETO . 01/02/2023 FUE REMITIDA POR LA URGENCIAS NACE POR CESAREA EL 01/02/2023 SEXO MASCULINO , PESO 3200 GRS , VACUNAS BCG Y HEP B , LA MADRE SALE PLANIFICACION FAMILIAR INYECCION TRIMESTRAL . PACIENTE QUE POR RAZONES CULTUALES NO DESEA VENIR AL CONTROL DEL PUERPERIO Y RECIEN NACIDO .</t>
  </si>
  <si>
    <t>LUZ KARIME RIVERA</t>
  </si>
  <si>
    <t>OREJUELA</t>
  </si>
  <si>
    <t>ARIAPNI</t>
  </si>
  <si>
    <t xml:space="preserve">ESQUEMA DE VACUNACION COMPLETO. 11/11/2022 SE LE REALIZA LLAMADA TELEFONICA POR INASISTENCIA Y CONTESTA LA PACIENTE DICE QUE SE LE PRESENTO UN INCONVENIENTE NO PUDO ASISTIR AL CPN . SE REAGENDA EL 21/11/2022 YA QUE ANTES NO PUEDE . 31/01/2023  SE LE REALIZA LLAMADA TELEFONICA POR INASISTENCIA Y SE DEJA MENSAJE .  01/03/2023 SE LE REALIZA LLAMADA TELEFONICA POR INASISTENCIA .  13/03/2023 SE LE REALIZA LLAMADA TELEFONICA Y NO CONTESTA SE LE DEJA MENSAJE POR EL WASA POR INASISTENCIA AL CONTROL PRENATAL CON RECOMENDACIONES Y SIGNOS DE ALARMA .21/03/2023 GESTANTE QUE TRAE INFORMACION DEL NACIMIENTO DEL BB POR CESAREA CLINICA DE LOS REMEDIOS DE SEXO FEMENINO , PESO 3295 GRS TALLA 49 CMTS . VACUNAS 10/03/2023 , TIPO SANGRE O+, LA MADRE SALE CON PLANIFICACION FAMILIAR INYECCION TRIMESTRAL . PACIENTE QUE POR RAZONES CULTUALES NO DESEA VENIR AL CONTROL DEL PUERPERIO Y RECIEN NACIDO . </t>
  </si>
  <si>
    <t>ESQUEMA DE VACUNACION COMPLETO . 08/02/2023  SE LE REALIZA LLAMADA TELEFONICA POR INASISTENCIA Y CONTESTA MANIFIESTANDO QUE NO HA VENIDO POR QUE SE ENCUENTRA HOSPITALIZADA EN POPAYAN EN LA CLINICA LA ESTANCIA YA QUE LE DIO MASTITIS EN SENO DERECHO Y FUE REMITIDA PARA POPAYAN EL 06/02/2023 . SE LE EDUCA PARA CUANDO SALGA DE HOSPITALIZACION AGENDARLE EL CONTROL PRENATAL . 08/02/2023  14/02/2023  SE LE REALIZA LLAMADA TELEFONICA PERO NO ES POSIBLE COMUNICACION . SE LE NOTIFICA  A LA PROMOTORA SANDRA Y MANIFIESTA QUE ESTA HOSPITALIZADA EN POPAYAN CON MASTITIS .27/02/2023, 01/03/2023   SE LE REALIZA LLAMADA TELEFONICA DE SEGUIMIENTO POR INASISTENCIA SE DEJA MENSAJE . 01/03/2023 SE LE REALIZA LLAMADA TELEFONICA DE SEGUIMIENTO Y CONTESTA EL ESPOSO Y DA LA INFORMACION MANIFIESTANDO QUE YA PARIO EL 15/02/2023 EN LA CLINICA LA ESTANCIA POR PARTO SEXO FEMENINO , PESO 2600 GRS , VACUNAS BCG Y HEP B . LA MADRE PLANIFICACION FAMILIAR CON IMPLANTE SUBDERMICO . 20/02/2023 PACIENTE QUE POR RAZONES CULTUALES NO DESEA VENIR AL CONTROL DEL PUERPERIO Y RECIEN NACIDO .</t>
  </si>
  <si>
    <t xml:space="preserve">ESQUEMA DE VACUNACION COMPLETO . 19/11/2022, 26/11/2022 , 29/11/2022, 05/12/2022, 10/12/2022 , 17/12/2022  SE REALIZA LLAMADA TELEFONICA POR INASISTENCIA SE DEJA MENSAJE .  29/12/2022  SE LE REALIZA LLAMADA TELEFONICA SE DEJA MENSAJE POR INASISTENCIA  . SE INFORMA A LA TECNICO DE AIC POR INASISTENCIA . 06/01/2023 SE LE REALIZA BUSQUEDA DE SEGUIMIENTO POR INASISTENCIA. 14/01/2023  SE LE REALIZA LLAMADA TELEFONICA Y CONTESTA DICE QUE VIENE EL 17/01/2023 YA QUE NO HA PODIDO BAJAR DELA VEREDA SE LE RECUERDA EL CUMPLIMIENTO DE ASISTIR CUMPLIDAMENTE AL CONTROL PRENATAL CADA MES . 31/01/2023  SE LE REALIZA LLAMADA TELEFONICA POR INASISTENCIA Y SE DEJA MENSAJE . 13/02/2023 GESTANTE QUE FUE REMITIDA PARA CALI PARA LA CLINICA NUESTRA SEÑORA DE LOS REMEDIOS EN TRABAJO DE PARTO . 18/02/2023 SE REALIZA LLAMADA TELEFONICA Y CONTESTA LA MADRE DE LA PACIENTE DANDO LA INFORMACION DEL NACIMIENTO DEL BB QUE FUE CLINICA DE LOS REMEDIOS CALI . POR CESAREA , SEXO MASCULINO , PESO 3495 GRS , TIPO SANGRE O+ . VACUNAS BCG Y HEP B , LA MADRE SALE PLANIFICACION CON INYECCION TRIMESTRAL .  PACIENTE QUE POR RAZONES CULTUALES NO DESEA VENIR AL CONTROL DEL PUERPERIO Y RECIEN NACIDO . NOTA BB HOSPITALIZADO POR TOXOPLASMA POSITIVO ?. 
</t>
  </si>
  <si>
    <t xml:space="preserve">YESID </t>
  </si>
  <si>
    <t xml:space="preserve">ESQUEMA DE VACUNACION COMPLETO  ,24/09/2022 , 24/10/2022 SE LE REALIZA LLAMADA TELEFONICA DE SEGUIMIENTO SE LE DEJA MENSAJE Y SE LE DAN RECOMENDACIONES .  29/12/2022  SE LE REALIZA LLAMADA TELEFONICA SE DEJA MENSAJE POR INASISTENCIA  . SE INFORMA A LA TECNICO DE AIC POR INASISTENCIA . 02/02/2023  GESTANTE QUE LLEGA A LA URGENCIAS EN TRABAJO DE PARTO NACE BB SEXO FEMENINO , PESO 3550 GRS , TALLA 54 CTMS , VACUNAS BCG Y HEP B , LA MADRE CON PLANIFICACION INYECCION TRIMESTRAL . PACIENTE QUE POR RAZONES CULTUALES NO DESEA VENIR AL CONTROL DEL PUERPERIO Y RECIEN NACIDO .
</t>
  </si>
  <si>
    <t>MYRIAN</t>
  </si>
  <si>
    <t xml:space="preserve">ESQUEMA DE VACUNACION COMPLETO .09/03/2023PACIENTE QUE ASISTE AL CONTROL PRENATAL Y MANIFIESTA QUE NO CONTINUAR EN CONTROLES ACA Y SE VA PARA SANTANDER PARA TERMINACION DEL EMBARAZO . SE LE RECOMIENDA DE LLEVAR CARPETA CON PAPELES , TENER ENCUENTA LOS SIGNOS DE ALARMA Y ACUDIR Y SI LE DA ALGUN SINTOMA AL HOSPITAL . SE REPORTA AL AIC . 15/03/2023  SE LE REALIZA LLAMADA TELEFONICA DE SEGUIMIENTO SE DEJA MENSAJE . </t>
  </si>
  <si>
    <t>DIRLEY</t>
  </si>
  <si>
    <t xml:space="preserve">ESQUEMA DE VACUNACION COMPLETA .  04/03/2023 GESTANTE REMITIDA POR URGENCIAS VITAL . SE LE REALIZA LLAMADA TELEFONICA PARA SEGUIMIENTO DEL NACIMIENTO DEL BB POR PARTO , SEXO MASCULINO , PESO 2669 GRS TALLA 50CMTS , VACUNAS BCG Y HEP B , LA MADRE PLANIFICACION FAMILIAR IMPLANTE SUBDERMICO , PACIENTE QUE POR RAZONES CULTUALES NO DESEA VENIR AL CONTROL DEL PUERPERIO Y RECIEN NACIDO . </t>
  </si>
  <si>
    <t>ESQUEMA DE VACUNACION COMPLETO   08/09/2022  SE LE REALIZA LLAMADA TELEFONICA Y SE LE DEJA MENSAJE POR LA INASISTENCIA .10/09/2022 SE LE REALIZA LLAMADA SE LE DEJA MENSAJE POR INASISTENCIA .  15/09/2022  SE DEJA MENSAJE POR INASISTENCIA CON LLAMADA TELEFONICA Y BUSQUEDA ACTIVA EN LA VEREDA . .21/10/2022, 24/10/2022   SE LE DEJA MENSAJE POR INASISTENCIA Y SE LE HABLA Y SE LE DAN RECOMENDACIONES Y CITA . 31/10/2022 , 12/11/2022   SE LE REALIZA LLAMADA TELEFONICA Y DICE QUE ESTOS DIA VIENE SE LE DAN RECOMEDAACIONES .19/11/2022 , 26/11/2022, 29/11/2022 , 05/12/2022 SE LE LLAMA POR  INASISTENCIA SE DEJA MENSAJE . 10/12/2022  SE LE LLAMA POR INASISTENCIA .13/12/2022  SE LE REALIZA LLAMADA TELEFONICA Y SE LE REAGENDA CITA PARA EL 15/12/2022.20/01/2023, 31/01/2023.10/02/2023, 21/02/2023  SE LE REALIZA LLAMADA TELEFONICA Y SE LE DEJA MENSAJE POR INASISTENCIA . 27/02/2023  SE LE REALIZA LLAMADA TELEFONICA DE SEGUIMIENTO POR INASISTENCIA SE DEJA MENSAJE .  11/03/2023 SE LE REALIZA LLAMADA TELEFONICA Y NO CONTESTA SE LE DEJA MENSAJE POR EL WASA POR INASISTENCIA AL CONTROL PRENATAL CON RECOMENDACIONES Y SIGNOS DE ALARMA . 29/03/2023  SE LE REALIZA LLAMADA TELEFONICA POR INASISTENCIA DESPUES DE VARIOS DIAS DE BUSQUEDA  DA LA INFORMACION  Y MANIFIESTAN QUE NACIO EL 07/03/2023 PARATO EN CASA SEXO FEMENINO , PESO 3500 GRS TALLA 49 CMTS , VACUNAS PENDIENTES BCG Y HEP B , TIPO SANGRE PENDIENTE . LA MADRE SE EDUCA PARA QUE VENGA A PLANIFICAR Y DICE ESTOS DIAS VIENE . PACIENTE QUE POR RAZONES CULTUALES NO DESEA VENIR AL CONTROL DEL PUERPERIO Y RECIEN NACIDO .</t>
  </si>
  <si>
    <t xml:space="preserve">CHATE </t>
  </si>
  <si>
    <t>ESQUEMA DE VACUNACION COMPLETO ,  21/02/2023  SE LE REALIZA LLAMADA TELEFONICA Y SE LE DEJA MENSAJE POR INASISTENCIA . 24/02/2023  NACE BB POR PARTO ESE NORTE I SUAREZ DE SEXO FEMENINO , PESO 3200 GRS TALLA 48 CMTS , VACUNAS BCG Y HEP B , TIPO SANGRE O+ , LA MADRE PLANIFICACION FAMILIAR CON PLANIFICACION FAMILIAR INYECCION TRIMESTRAL  .PACIENTE QUE POR RAZONES CULTUALES NO DESEA VENIR AL CONTROL DEL PUERPERIO Y RECIEN NACIDO .</t>
  </si>
  <si>
    <t xml:space="preserve">IMBACHI </t>
  </si>
  <si>
    <t xml:space="preserve">NIETO </t>
  </si>
  <si>
    <t>ORLEIDA</t>
  </si>
  <si>
    <t xml:space="preserve">ESQUEMA DE VACUNACION COMPLETO . . SE LE INICIA TRATAMIENTO EL CON PENICILINA 2,400 PRIMERA DOSIS 23/08/2022 , 30/08/2022 , 06/09/2022. SALE RESULTADO DE SEROLOGIA GESTANTE EN SEGUIMIENTO SEROLOGIA CADA 3 MESES TOMADA EL 19/11/2022 SALE RESULTADO 1/2 DILS . SE LE RECOMIENDA EL USO DEL PRESERVATIVO . 17/12/2022  SE LE APLICA 1 DOSIS PENICILINA ANTES DEL PARTO 30 DIAS ANTES DEL PARTO . SE LE REALIZA LLAMADA TELEFONICA DE SEGUIMIENTO Y CONTESTA MANIFIESTANDO QUE ESTA EN EL HOSPITAL DE SANTANDER EN TRABAJO DE PARTO . 28/01/2023  SE LE REALIZA LLAMADA TELEFONICA Y CONTESTA Y DA INFORMACION DEL NACIMIENTO DEL BB FUE POR CESAREA EN HFPS SE FUE POR SUS MEDIOS Y DE SEXO FEMENINO , PESO 3350 GRS TALLA 50 CMTS , VACUNAS BCG Y HEP B . LA MADRE SALE CON IMPLANTE SUBDERMICO . PACIENTE QUE POR RAZONES CULTUALES NO DESEA VENIR AL CONTROL DEL PUERPERIO Y RECIEN NACIDO . 01/02/2023 SE LE REALIZA LLAMADA TELEFONICA POR INASITENCIA AL CONTROL DEL PUERPERIO Y RECIEN NACIDO YA QUE HOY SE LE HABIA AGENDADO CITA . CONTESTA MANIFIESTANDO QUE HA PODIDO ASISTIR POR QUE SE FUE PARA LA VEREDA Y SE LO AGENDE PARA OTRO DIA SE LE EXPLICA QUE ES A LOS 5 DIAS DE HABER NACIDO EL BB . SE LE EDUCA Y SE CITA PARA INICIAR CONTROL CYD A L MES Y VACUNAS AL CUMPLIR 2 MESES . </t>
  </si>
  <si>
    <t>22/08/2022  PRUEBA RAPIDA SEROLOGIA REACTIVA SE LE TOMA VDRL 19/11/2022 sele toma serologia de control  SALE RESULTADO 1/2 DILS . SE LE DEBE APLICAR 1 DOSIS  DE PENICILINA X 2,400 UI PARA EL 17/12/2022</t>
  </si>
  <si>
    <t xml:space="preserve">ESQUEMA DE VACUNACION COMPLETO .24/11/2022  SE LE REALIZA LLAMADA POR INASISTENCIA Y CONTESTA QUE NO ALCAZA VENIR CITA YA QUE SE ENCUENTRA EN SANTANDER EN OTRA CITA SE LE RECUERDA EN EN EL CUMPLIMIENTO DE LAS CITAS SE LE REAGENDA PARA EL 30/11/2022 A LAS 7 Y 40 AM YA QUE ANTES NO PUEDE ASISTIR . SE LE HABLA DE LOS SIGNOS DE ALARMA . 26/11/2022  SE DEJA MENSAJE CON LLAMADA TELEFONICA . 30/11/2022  SE LE REALIZA LLAMADA TELEFONICA POR INASISTENCIA Y CONTESTA DICE QUE SE LE PRESENTO ALGO Y FUE POSISBLE VENIR AL CONTROL PRENATAL SE LE REAGENDA CITA PARA EL 01/12/2022 CON RECOMENDACIONES Y CUMPLMIENTO SE LE HABLA DE LOS SIGNOS DE ALARMA . 16/02/2023  GESTANTE QUE FUE REMITIDA PARA LA CLINICA NUESTRA SEÑORA DE LOS REMEDIOS CALI EN TRABAJO DE PARTO TA ELEVADA . 17/02/2023  SE LE LLAMA Y CONTESTA EL ESPOSO Y DA LA INFORMACION DEL NACIMIENTO DEL BB QUE FUE POR PARTO , SEXO MASCULINO , PESO 3600 GRS , TALLA 51 CMTS , VACUNAS BCG Y HEP B . LA MADRE PLANIFICACION FAMILIAR INYECCION TRIMESTRAL . 22/02/2023  PACIENTE QUE POR RAZONES CULTUALES NO DESEA VENIR AL CONTROL DEL PUERPERIO Y RECIEN NACIDO . </t>
  </si>
  <si>
    <t>ESQUEMA DE VACUNACION COMPLETO   . 15/10/2022  SE LE REALIZA LLAMADA TELEFONICA POR INASISTENCIA AL CONTROL PRENATAL . .21/10/2022 . 24/10/2022 SE LE DEJA MENSAJE POR INASISTENCIA Y SE LE HABLA Y SE LE DAN RECOMENDACIONES Y CITA . 31/01/2023  SE LE REALIZA LLAMADA TELEFONICA POR INASISTENCIA Y SE DEJA MENSAJE . 27/02/2023  SE LE REALIZA LLAMADA TELEFONICA DE SEGUIMIENTO POR INASISTENCIA SE DEJA MENSAJE . 29/03/2023  SE LE REALIZA LLAMADA TELEFONICA POR INASISTENCIA EL DIA DE AYER 28/03/2023  Y CONTESTA MANIFIESTANDO QUE SE ENCUENTRA EN JAMUNDI VALLE Y QUE VA TERMINAR EL EMBARAZO AYA YA QUE EL MEDICO LA ORIENTO PARA TENER EL BB CALI Y ESTE CERCA PARA EL NACIMIENTO DEL BB SE LE EDUCA Y SE LE DAN RECOMENDACIONES Y SE LE CITA PARA EL CONTROL DEL RECIEN NACIDO Y PUERPERIO A LOS 5 DIAS DE HABER TENIDO EL BB . 10/04/2023  SE LE REALIZA LLAMADA TELEFONICA Y CONTESTA DA LA INFORMACION DE NACIMIENTO DEL BB EN LA CLINICA DE LOS REMEDIOS `POR PARTO SEXO FEMENINO , PESO 2990 GRS TIPO SANGRE O+, VACUNAS BCG Y HEP B . LA MADRE SALE PLANIFICACION FAMILIAR CON INYECCION TRIMESTRAL . 11/04/2023  SE LE REALIZA LLAMADA PARA QUE VENGA AL CONTROL Y  LA PACIENTE QUE POR RAZONES CULTUALES NO DESEA VENIR AL CONTROL DEL PUERPERIO Y RECIEN NACIDO .</t>
  </si>
  <si>
    <t xml:space="preserve">ROJAS </t>
  </si>
  <si>
    <t xml:space="preserve">ESQUEMA DE VACUNACION COMPLETO  ,  19/11/2022, 26/11/2022  , 26/12/2022 SE LE LLAMA POR  INASISTENCIA SE DEJA MENSAJE . 06/01/2023 SE LE REALIZA BUSQUEDA DE SEGUIMIENTO POR INASISTENCIA. 20/03/2023 REMITIDA PARA LA VALLE DEL LILI EN TRABAJO DE PARTO . 21/03/2023  SE LE REALIZA LLAMADA TELEFONICA PARA SEGUIMIENTO DEL POST PARTO FUE EN LA VALLE DEL LILI POR PARTO , SEXO MASCULINO . PESO 2793 GRS , TALLA 48 CMTS , VACUNAS BCG Y HEP B , LA MADRE SALE PLANIFICACION CON IMPLANTE SUBDERMICO . 22/03/2023  PACIENTE QUE POR RAZONES CULTUALES NO DESEA VENIR AL CONTROL DEL PUERPERIO Y RECIEN NACIDO </t>
  </si>
  <si>
    <t>CEDEÑO</t>
  </si>
  <si>
    <t xml:space="preserve">OBANDO </t>
  </si>
  <si>
    <t xml:space="preserve">CAMILA </t>
  </si>
  <si>
    <t xml:space="preserve">SE PROGRAMA PARA EL 28/03/2023 APLICAR   , TD E INFLUENZA.26/11/2022 . 29/11/2022 SE LE REALIZA LLAMADA TELEFONICA CON LLAMADA TELEFONICA SE DEJA MENSAJE .30/11/2022 SEROLOGIA PENDIENTE RESULTADO . SE LE APLICA PENICILINA X 2,400 UI EL DIA 03/12/2022, 10/12/2022. PEND 17/12/2022. SE LE APLICA TRATAMIENTO A LA PAREJA 10/12/2022  COMO PRIMERA DOSIS. 12/2022 17/12/2022 . SE LE ADMINISTRA A LA PAREJA PRIMERA DOSIS 10/12/2022 . SE LE CITA PARA EL 28/04/2023 APLICAR 1 DOSIS UNICA PENICILINA X 2,400 UI . 24/03/2023 SE LE TOMA SEROLOGIA DE CONTROL PACIENTE CON DX SIFILIS GESTACIONAL   . SE TOMA SEROLOGIA DE CONTROL EL  24/03/2023   SEROLOGIA  REACTIVA.  VDRL    NEGATIVO  ( 0 ) DILUCIONES .  SE LE EDUCA Y SE LE CITA 3 MESES PARA CONTROL SEROLOGIA . SE LE RECUERDA EL USO DEL PRESERVATIVO . </t>
  </si>
  <si>
    <t xml:space="preserve">APLICAR  1 DOSIS PENICILINA X 2,400  UI EL  28/04/2023 . </t>
  </si>
  <si>
    <t>SENEIDA</t>
  </si>
  <si>
    <t xml:space="preserve">SE PROGRAMA PARA VACUNAS  TD  E INFLUENZA PARA  22/04/2023. 10/12/2022  SE LE LLAMA POR INASISTENCIA .13/12/2022  SE LE REALIZA LLAMADA TELEFONICA Y SE LE REAGENDA CITA PARA EL 16/12/2022.24/03/2023 SE LE REALIZA LLAMADA TELEFONICA Y NO CONTESTA SE LE DEJA MENSAJE POR EL WASA POR INASISTENCIA AL CONTROL PRENATAL CON RECOMENDACIONES Y SIGNOS DE ALARMA . </t>
  </si>
  <si>
    <t xml:space="preserve">GARCIA </t>
  </si>
  <si>
    <t>LINET</t>
  </si>
  <si>
    <t xml:space="preserve">. SE PROGRAMA PARA VACUNAS  DPT E INFLUENZA PARA 19/03/20223 17/12/2022  SE LE REALIZA LLAMADA TELEFONICA SELE HACE SEGUIMIENTO POR INASISTENCIA . </t>
  </si>
  <si>
    <t>LARGO</t>
  </si>
  <si>
    <t xml:space="preserve">ESQUEMA DE VACUNACION COMPLETO . </t>
  </si>
  <si>
    <t xml:space="preserve">ESQUEMA DE VACUNACION COMPLETO . 17/12/2022 . 31/01/2023 SE LE REALIZA LLAMADA TELEFONICA SELE HACE SEGUIMIENTO POR INASISTENCIA . 03/02/2023 GESTANTE REMITIDA EN TRABAJO DE PARTO REMITIDA PARA LA CLINICA ESTANCIA . </t>
  </si>
  <si>
    <t>PARACLINICOS  FALTAN  TOMAD0S  EN VEREDA 15/11/2022</t>
  </si>
  <si>
    <t>MARLEY</t>
  </si>
  <si>
    <t xml:space="preserve">SE PROGRAMA PARA VACUNAR     E INFLUENZA 25/04/2023 . 26/12/2022 SE LE REALIZA  LLAMADA  POR  INASISTENCIA SE DEJA MENSAJE . .27/12/2022  SE LE REALIZA LLAMADA TELEFONICA POR INASISTENCIA SE LE RECUERDA DEL CUMPLMIENTO DE VENIR AL CONTROL PRENATAL SE DEJA MENSAJE . </t>
  </si>
  <si>
    <t xml:space="preserve">ALMENDRAS </t>
  </si>
  <si>
    <t>YORLANI</t>
  </si>
  <si>
    <t xml:space="preserve">SE PROGRAMA PARA VACUNAR   DPT Y HEP B E INFLUENZA 18/04/2023. 27/02/2023  SE LE REALIZA LLAMADA TELEFONICA DE SEGUIMIENTO POR INASISTENCIA SE DEJA MENSAJE . 13/03/2023 SE LE REALIZA LLAMADA TELEFONICA Y NO CONTESTA SE LE DEJA MENSAJE POR EL WASA POR INASISTENCIA AL CONTROL PRENATAL CON RECOMENDACIONES Y SIGNOS DE ALARMA .  </t>
  </si>
  <si>
    <t>OBANDO</t>
  </si>
  <si>
    <t>SE PROGRAMA PARA VACUNAR   DPT E INFLUENZA  25/03/2023</t>
  </si>
  <si>
    <t xml:space="preserve">SUAREZ </t>
  </si>
  <si>
    <t>BURGOS</t>
  </si>
  <si>
    <t xml:space="preserve">SE PROGRAMA PARA EL 04/ 02/2023 PARA A`PLICAR TD  . 16/01/2023  SE LE REALIZA LLAMADA TELEFONICA Y SE DEJA MENSAJE POR INASISTENCIA SE REPORTA AL AIC. 20/01/2023, 10/02/2023  SE LE REALIZA LLAMADA TELEFONICA Y SE LE DEJA MENSAJE POR INASISTENCIA . 21/02/2023 SE LE REALIZA LLAMADA DE SEGUIMIENTO PERO NO ES POSIBLE COMUNICACION SE REPORTA AL PROMOTOR DE ZONA . 27/02/2023  SE LE REALIZA LLAMADA TELEFONICA DE SEGUIMIENTO POR INASISTENCIA SE DEJA MENSAJE . 24/03/2023, 31/03/2023.  SE LE REALIZA LLAMADA TELEFONICA Y NO CONTESTA SE LE DEJA MENSAJE POR EL WASA POR INASISTENCIA AL CONTROL PRENATAL CON RECOMENDACIONES Y SIGNOS DE ALARMA . 11/04/2023  SE LE REALIZA LLAMADA TELEFONICA Y NO CONTESTA SE LE DEJA MENSAJE POR EL WASA POR INASISTENCIA AL CONTROL PRENATAL CON RECOMENDACIONES Y SIGNOS DE ALARMA . </t>
  </si>
  <si>
    <t>YENSY</t>
  </si>
  <si>
    <t xml:space="preserve">SE PROGRAMA PARA EL 07/ 01/2023 PARA A`PLICAR TD . 16/01/2023  SE LE REALIZA LLAMADA TELEFONICA Y SE DEJA MENSAJE POR INASISTENCIA SE REPORTA AL AIC. 20/01/2023, 31/01/2023 , 10/02/2023  SE LE REALIZA LLAMADA TELEFONICA Y SE LE DEJA MENSAJE POR INASISTENCIA . 21/02/2023 SE LE REALIZA LLAMADA DE SEGUIMIENTO PERO NO ES POSIBLE COMUNICACION SE REPORTA AL PROMOTOR DE ZONA . 27/02/2023  SE LE REALIZA LLAMADA TELEFONICA DE SEGUIMIENTO POR INASISTENCIA SE DEJA MENSAJE . 27/02/2023  SE LE REALIZA LLAMADA TELEFONICA Y DESPUES VARIAS LLAMADA CONTESTA Y DA LA INFORMACION LA HERMANA SE LE EDUCA Y SE LE HABLA Y SE DAN RECOMENDACIONES . NACIO EN LA CLINICA DE OCCIDENTE POR PARTO , PESO 3060 GRS , VACUNAS BCG Y HEP , LA MADRE SALE CON PLANIFICACION FAMILIAR CON IMPLANTE. PACIENTE QUE POR RAZONES CULTUALES NO DESEA VENIR AL CONTROL DEL PUERPERIO Y RECIEN NACIDO . </t>
  </si>
  <si>
    <t>07/12/2022  PENDIENTE TOMAR 09/12/2022</t>
  </si>
  <si>
    <t xml:space="preserve">SE PROGRAMA PARA VACUNAR   DPT Y HEP B E INFLUENZA 12/01/2023. GESTANTE QUE FACTURA  EL 12/01/2023  CONTROL PRENATAL PERO NO PASA YA QUE SE FUE PORQUE LA DEJABA LA CHIVA EL MEDIO DE TRANSPORTE NO ESPERO EL CPN . SE LE LLAMA Y SE LE DEJA MENAJE . 20/01/2023, 31/01/2023, 10/02/2023, 21/02/2023   SE LE REALIZA LLAMADA TELEFONICA Y SE LE DEJA MENSAJE POR INASISTENCIA . 27/02/2023  SE LE REALIZA LLAMADA TELEFONICA DE SEGUIMIENTO POR INASISTENCIA SE DEJA MENSAJE .  13/03/2023 ,  24/03/2023 SE LE REALIZA LLAMADA TELEFONICA Y NO CONTESTA SE LE DEJA MENSAJE POR EL WASA POR INASISTENCIA AL CONTROL PRENATAL CON RECOMENDACIONES Y SIGNOS DE ALARMA . </t>
  </si>
  <si>
    <t xml:space="preserve">12/12/2022  INGRESO EN VEREDA </t>
  </si>
  <si>
    <t>SE PROGRAMA PARA VACUNAR  INFLUENZA ,  DPT 27/04/2023</t>
  </si>
  <si>
    <t>DE LA CRUZ</t>
  </si>
  <si>
    <t>JUANILLO</t>
  </si>
  <si>
    <t xml:space="preserve">ESQUEMA DE VACUNACION COMPLETO 21/02/2023  SE LE REALIZA LLAMADA TELEFONICA Y SE LE DEJA MENSAJE POR INASISTENCIA . 27/02/2023  SE LE REALIZA LLAMADA TELEFONICA DE SEGUIMIENTO POR INASISTENCIA SE DEJA MENSAJE . </t>
  </si>
  <si>
    <t>YENSI</t>
  </si>
  <si>
    <t>ESQUEMA DE VACUNACION COMPLETO . 07/03/2023  GESTANTE REMITIDA COMO URGENCIA VITAL PARA LA VALLE DEL LILI . NACE BB POR PARTO EL 08/03/2023 DE SEXO FEMENINO , PESO 2955 GRS , TALLA 49 CMTS , VACUNAS BCG Y HEP B , LA MADRE PLANIFICACION FAMILIAR IMPLANTE SUBDERMICO . PACIENTE QUE POR RAZONES CULTUALES NO DESEA VENIR AL CONTROL DEL PUERPERIO Y RECIEN NACIDO .</t>
  </si>
  <si>
    <t xml:space="preserve">RUIZ </t>
  </si>
  <si>
    <t>SE PROGRAMA PARA VACUNAR  , , INFLUENZA 14/03/2023 Y TD  . 20/03/2023 GESTANTE REMITIDA PARA VALLE DEL LILI EN TRABAJO DE PARTO CON 37,5 SS . NACE EL 21/03/2023 POR PARTO DE SEXO MASCULINO , PESO 2704 GRS , TALLA 46 CMTS , VACUNAS BCG Y HEP B , LA MADRE PLANIFICACION FAMILIAR PENDIENTE YA QUE LA PACIENTE SE NIEGA A PLANIFICAR EN EL MOMENTO NO ESTA INTERESADA EN LA PLANIFICACION SE EDUCA Y SE DAN RECOMENDACIONES  . 22/03/2023 PACIENTE QUE POR RAZONES CULTUALES NO DESEA VENIR AL CONTROL DEL PUERPERIO Y RECIEN NACIDO  .</t>
  </si>
  <si>
    <t xml:space="preserve">ALMEDRAS </t>
  </si>
  <si>
    <t>ALMENDRAS</t>
  </si>
  <si>
    <t>SE PROGRAMA PARA VACUNAR   , INFLUENZA , 21/03/2023 . 01/04/2023  SE LE REALIZA LLAMADA TELEFONICA Y SE DEJA MENSAJE POR WASA POR INASISTENCIA . 11/04/2023  SE LE REALIZA LLAMADA TELEFONICA Y NO CONTESTA SE LE DEJA MENSAJE POR EL WASA POR INASISTENCIA AL CONTROL PRENATAL CON RECOMENDACIONES Y SIGNOS DE ALARMA . 12/04/2023  SE LE REALIZA LLAMADA TELEFONICA Y CONTESTA DA INFORMACION DEL NACIMIENTO DEL BB POR CESAREA EN HFPS SEXO FEMENINO , PESO 3100 GRS , TALLA 50 CMTS , VACUNAS BCG Y HEP B , LA MADRE PLANIFICACION FAMILIAR POMEROY . PACIENTE QUE POR RAZONES CULTUALES NO DESEA VENIR AL CONTROL DEL PUERPERIO Y RECIEN NACIDO .</t>
  </si>
  <si>
    <t>SE PROGRAMA PARA VACUNAR   , INFLUENZA  25/04/2023 .</t>
  </si>
  <si>
    <t xml:space="preserve">LIZ </t>
  </si>
  <si>
    <t xml:space="preserve">ESQUEMA DE VACUNACION COMPLETO </t>
  </si>
  <si>
    <t xml:space="preserve">JANETH </t>
  </si>
  <si>
    <t xml:space="preserve">ESQUEMA DE VACUNACION COMPLETO . GESTANTE QUE VIENE PARA EL CONTROL  Y CON TA ELEVADA 150/85 SE TRASLADA A LA URGENCIAS Y SE LE REALIZA MONITOREO Y SE REMITE PARA INSTITUCION DE MAYOR COMPLEJIDAD . 05/04/2023 GESTANTE QUE FUE REMITIDA PARA CALI CLINICA DE LOS REMEDIOS EN TRABAJO DE PARTO . 06/04/2023 NACE POR PARTO DE SEXO MASCULINO , PESO 3900 GRS , TALLA 52 CMTS , VACUNAS BCG Y HEP B . LA MADRE SALE PLANIFICACION FAMILIAR CON POMEROY . PACIENTE QUE POR RAZONES CULTUALES NO DESEA VENIR AL CONTROL DEL PUERPERIO Y RECIEN NACIDO. </t>
  </si>
  <si>
    <t>SE PROGRAMA PARA VACUNA E Y DPT INFLUENZA 07/05/2023 .</t>
  </si>
  <si>
    <t xml:space="preserve">SE PROGRAMA PARA VACUNA TD E Y DPT INFLUENZA 16/03/2023 .11/04/2023  SE LE REALIZA LLAMADA TELEFONICA Y NO CONTESTA SE LE DEJA MENSAJE POR EL WASA POR INASISTENCIA AL CONTROL PRENATAL CON RECOMENDACIONES Y SIGNOS DE ALARMA . </t>
  </si>
  <si>
    <t xml:space="preserve">NEZLY </t>
  </si>
  <si>
    <t xml:space="preserve">SE PROGRAMA PARA VACUNA TD E Y DPT INFLUENZA 11/03/2023 .11/02/2023  SE TRASLADA LA PACIENTE A LA URGENCIAS CON TA ELEVADA 140/110 PACIENTE CON ANTECEDENTES DE PRECLAMPSI Y DIABETES GESTACIONAL , OBESIDAD . SE LE EDUCA Y EL MEDICO LE HABLA DE LA IVE .LE ORDENA MEDICAMENTO PARA PRESION ALFAMETIL DOPA CADA 12 1 TABLETA .  </t>
  </si>
  <si>
    <t xml:space="preserve">YOLANDA </t>
  </si>
  <si>
    <t>SE PROGRAMA PARA VACUNA TD E Y DPT INFLUENZA 13/04/2023 .</t>
  </si>
  <si>
    <t>SE PROGRAMA PARA VACUNA E Y DPT INFLUENZA 17/04/2023 .</t>
  </si>
  <si>
    <t xml:space="preserve">ZUÑIGA </t>
  </si>
  <si>
    <t>SE PROGRAMA PARA VACUNA TD E Y DPT INFLUENZA 22/04/2023 .</t>
  </si>
  <si>
    <t xml:space="preserve">SANDOVAL </t>
  </si>
  <si>
    <t>CHURI</t>
  </si>
  <si>
    <t>SORANY</t>
  </si>
  <si>
    <t xml:space="preserve">SE PROGRAMA PARA VACUNA TD E Y DPT INFLUENZA 24/03/2023 . 31/03/2023 SE LE REALIZA LLAMADA TELEFONICA Y NO CONTESTA SE LE DEJA MENSAJE POR EL WASA POR INASISTENCIA AL CONTROL PRENATAL CON RECOMENDACIONES Y SIGNOS DE ALARMA . 03/04/2023  GESTANTE QUE ASISTE A URGENCIAS MANIFIESTANDO LA INTERRUPCION DEL EMBARAZO YA QUE SUFRE DE EPILEPSIA Y A TENIDO VARIOS DIAS DE EPISODIOS VIENE DE LA CLINICA DE LOS REMEDIOS . SE DA REMISION PARA HFPS SE COMENTA Y SE REMITE PARA HFPS EL CUAL REALIZA PROCEDIMIENTO  DE LA IVE . PENDIENTE LA PLANIFICACION FAMILIAR . </t>
  </si>
  <si>
    <t>RESTREPO</t>
  </si>
  <si>
    <t>OSPINA</t>
  </si>
  <si>
    <t>JHOHANGELLY</t>
  </si>
  <si>
    <t>SE PROGRAMA PARA VACUNA TD E Y DPT INFLUENZA 24/04/2023 .</t>
  </si>
  <si>
    <t>HITER</t>
  </si>
  <si>
    <t xml:space="preserve">ARLEDIS </t>
  </si>
  <si>
    <t xml:space="preserve">SE PROGRAMA PARA VACUNA TD E Y DPT INFLUENZA 03/05/2023 . 31/03/2023 SE LE REALIZA LLAMADA TELEFONICA POR INASISTENCIA Y MANIFIESTA QUE NO PUEDE VENIR AL CONTROL SOLO EL 03/04/2023 SE LE AGENDA CITA . </t>
  </si>
  <si>
    <t xml:space="preserve">CALDERON </t>
  </si>
  <si>
    <t xml:space="preserve">SE PROGRAMA PARA VACUNA  E Y DPT INFLUENZA 07/04/2023 .11/04/2023  SE LE REALIZA LLAMADA TELEFONICA Y NO CONTESTA SE LE DEJA MENSAJE POR EL WASA POR INASISTENCIA AL CONTROL PRENATAL CON RECOMENDACIONES Y SIGNOS DE ALARMA . SE LE AGENDA CITA PARA EL 14/04/2023 A LAS 10 Y 20 AM . </t>
  </si>
  <si>
    <t>CASANOVA</t>
  </si>
  <si>
    <t xml:space="preserve">TRAE ESQUEMA DE VACUNACION COMPLETO. CARNE DE VACUNAS  SE LAS APLICA EN JAMBALO  . GESTANTE QUE INICIO CONTROL EN JAMBALO 28/11/2022  A LAS 20SS GESTACION  . SE LE TOMO PARACLINICOS Y UROCULTIVO 28/11/2022 SALE NEGATIVO Y FUE VACUNADA CON TD EL 15/01/2023, INFLUENZA EL 15/01/2023, DPT ACELULAR EL 28/11/2022. FUE VALORADA POR GINECOLOGO EL 19/01/2023 EN SANTANDER QUILICHAO HFPS. HOY 08/03/2023  SE LE TOMAN PARACLINICOS . 02/04/2023 PARTO ESE NORTE I SUAREZ ,  NACE BB SEXO FEMENINO 2900 GRS , TALLA 50 CMTS , VACUNAS BCG Y HEP B 02/04/2023, LA MADRE PLANIFICACION  FAMILIAR CON INYECCION TRIMESTRAL . PACIENTE QUE POR RAZONES CULTUALES NO DESEA VENIR AL CONTROL DEL PUERPERIO Y RECIEN NACIDO . </t>
  </si>
  <si>
    <t xml:space="preserve">DAGUA </t>
  </si>
  <si>
    <t>SE PROGRAMA PARA VACUNAS TD , DPT E INFLUENZA  15/04/2023</t>
  </si>
  <si>
    <t xml:space="preserve">GALLEGO </t>
  </si>
  <si>
    <t>SE PROGRAMA PARA VACUNAS TD , E INFLUENZA, DPT   29/04/2023</t>
  </si>
  <si>
    <t xml:space="preserve">FALTA MONTAR PARACLINICOS </t>
  </si>
  <si>
    <t>YELA</t>
  </si>
  <si>
    <t>SE PROGRAMA PARA VACUNAS TD , E INFLUENZA, DPT   30/04/2023</t>
  </si>
  <si>
    <t xml:space="preserve">SE PROGRAMA PARA VACUNAS TD , E INFLUENZA, DPT   02/05/2023. 11/04/2023 SE LE REALIZA LLAMADA TELEFONICA DE SEGUIMIENTO CONTESTA LA PACIENTE MANIFIESTANDO QUE SE ENCUENTRA EN JAMUNDI Y QUE ESTA SANGRANDO SE LE EDUCA PARA QUE SE ACERQUE AL HOSPITAL MAS CERCANO Y ENTRA AL HOSPITAL PILOTO JAMUNDI VALLE EL CUAL REALIZAN ECOGRAFIA Y DECIDEN REMITIR PARA CALI PARA CLINICA DE LOS REMEDIOS   EN DONDE FUE VALORADA Y YA HABIA PERDIDO EL BB . SALE DE CLINICA SIN PLANIFICACION FAMILIAR SE LE CITA PARA MAÑANA 12/04/2023 PARA REALIZAR LA INSERCCION IMPLANTE SUBDERMICO . </t>
  </si>
  <si>
    <t xml:space="preserve">DEIBY </t>
  </si>
  <si>
    <t>SE PROGRAMA PARA VACUNAS TD , E INFLUENZA, DPT   10/05/2023</t>
  </si>
  <si>
    <t>ARYELI</t>
  </si>
  <si>
    <t>SE PROGRAMA PARA VACUNAS TD , E INFLUENZA, DPT   12/05/2023</t>
  </si>
  <si>
    <t>JEIDI</t>
  </si>
  <si>
    <t>ESE NORTE 1 SUAREZ</t>
  </si>
  <si>
    <t xml:space="preserve">S/S EXAMENES DE 3 TRIMESTRE + PEND TOXO IGM </t>
  </si>
  <si>
    <t>DAYANNA PAZ</t>
  </si>
  <si>
    <t>EQUINAS</t>
  </si>
  <si>
    <t>SE LLAMA NO CONTESTA , SE BUSCA CON DINAMIZADORA DE AIC PERO REFIEREN TAMPOCO ENCOENTRAR EN SU DOMICILIO //PEND /UROCULTIVO + UROANALISIS- EN ESPERA DE VAL X GINECOL.</t>
  </si>
  <si>
    <t>S/S MONITOREO FETAL</t>
  </si>
  <si>
    <t>BASTOS</t>
  </si>
  <si>
    <t>ATE</t>
  </si>
  <si>
    <t xml:space="preserve">PACIENTE CON PORTABILIDAD PARA IPS INDIGENA </t>
  </si>
  <si>
    <t>PARTO 12/03/2023  PUNTO DE ATENCION CALDONO</t>
  </si>
  <si>
    <t>JEFE ANA-ROSA</t>
  </si>
  <si>
    <t>PARTO 01/04/2023 PUNTO DE ATENCION CALDONO</t>
  </si>
  <si>
    <t>JEFE ANA- ROSA</t>
  </si>
  <si>
    <t>PARTO 10/03/(2023 HOSPITAL SUSANA LOPEZ DE VALENCIASEGUIMIENTO DIABETES GESTACIONAL 04/03/2023</t>
  </si>
  <si>
    <t xml:space="preserve">REFIERE YA NO TRABAJA Y SE PASO PARA LA IPSI  </t>
  </si>
  <si>
    <t>SE DILIGENCIO PLAN DE PARTO ENVIADO DESDE AIC</t>
  </si>
  <si>
    <t>PTE  ESPECIALIDADES</t>
  </si>
  <si>
    <t>PARTO 12/03/2023  DOMICILIARIO</t>
  </si>
  <si>
    <t>SE TRASLADA LA IPSI 10/03/2023</t>
  </si>
  <si>
    <t>JEFE ANA  ROSA</t>
  </si>
  <si>
    <t>PTE  HB, FROTIS, NO HUBO REACTIVOS</t>
  </si>
  <si>
    <t>JEFE ANA  -ROSA</t>
  </si>
  <si>
    <t xml:space="preserve">VACUNAS AL DIA </t>
  </si>
  <si>
    <t>JEFE ANA -ROSA</t>
  </si>
  <si>
    <t>ESE POPAYAN P.A. CALDONO</t>
  </si>
  <si>
    <t>IPS LABORATORIOS TIMBIQUI</t>
  </si>
  <si>
    <t>iPS LABORATORIOS TIMBIQUI</t>
  </si>
  <si>
    <t xml:space="preserve">CUERO </t>
  </si>
  <si>
    <t>MOCHO</t>
  </si>
  <si>
    <t>MANUELA</t>
  </si>
  <si>
    <t>QUIRO</t>
  </si>
  <si>
    <t>ISMARE</t>
  </si>
  <si>
    <t>YAQUELSY</t>
  </si>
  <si>
    <t>PINILLO</t>
  </si>
  <si>
    <t>SINISTERRA</t>
  </si>
  <si>
    <t> MARIA</t>
  </si>
  <si>
    <t> GONZALEZ </t>
  </si>
  <si>
    <t> PAOLA</t>
  </si>
  <si>
    <t>CHIRIMIA </t>
  </si>
  <si>
    <t> CUERO</t>
  </si>
  <si>
    <t xml:space="preserve">PUAMA </t>
  </si>
  <si>
    <t> CHIRIMIA</t>
  </si>
  <si>
    <t> LANICY</t>
  </si>
  <si>
    <t>CUERO </t>
  </si>
  <si>
    <t> COLORADO</t>
  </si>
  <si>
    <t>MEJIA </t>
  </si>
  <si>
    <t> ISABE</t>
  </si>
  <si>
    <t> DEISY</t>
  </si>
  <si>
    <t>MEZA </t>
  </si>
  <si>
    <t> YURANY</t>
  </si>
  <si>
    <t>MALAGA </t>
  </si>
  <si>
    <t>TOVAR </t>
  </si>
  <si>
    <t>SAA</t>
  </si>
  <si>
    <t> MARTINEZ</t>
  </si>
  <si>
    <t> ANA </t>
  </si>
  <si>
    <t>GARABATO</t>
  </si>
  <si>
    <t> ESTELA</t>
  </si>
  <si>
    <t>FRANCISCA</t>
  </si>
  <si>
    <t>CHAMAPURA</t>
  </si>
  <si>
    <t>MOCHO </t>
  </si>
  <si>
    <t> CHIRIPUA </t>
  </si>
  <si>
    <t> ANDREA</t>
  </si>
  <si>
    <t>GILOMENA</t>
  </si>
  <si>
    <t>ASPACIA</t>
  </si>
  <si>
    <t>NARCILA</t>
  </si>
  <si>
    <t>DAIRA</t>
  </si>
  <si>
    <t>ISIDRA</t>
  </si>
  <si>
    <t>MERCAZA</t>
  </si>
  <si>
    <t>VALLECILLA</t>
  </si>
  <si>
    <t>BALANTA</t>
  </si>
  <si>
    <t>YULEY</t>
  </si>
  <si>
    <t>CAPENA</t>
  </si>
  <si>
    <t>KIMBERLI TATIANA LAME</t>
  </si>
  <si>
    <t>EQUIPO EXTRAMURAL IPS</t>
  </si>
  <si>
    <t>CELY</t>
  </si>
  <si>
    <t>VIVIANA PECHUCUE</t>
  </si>
  <si>
    <t>TATIANA LAME</t>
  </si>
  <si>
    <t>FLORELI</t>
  </si>
  <si>
    <t>GEINY</t>
  </si>
  <si>
    <t>YUVI</t>
  </si>
  <si>
    <t>DAYI</t>
  </si>
  <si>
    <t>LILIBETH</t>
  </si>
  <si>
    <t xml:space="preserve">JULIANA </t>
  </si>
  <si>
    <t>SULI</t>
  </si>
  <si>
    <t>LUCENY</t>
  </si>
  <si>
    <t>MARIA ESTERLI GUETIO</t>
  </si>
  <si>
    <t>MARYIN GISSELA GUETIO COLLAZOS</t>
  </si>
  <si>
    <t>SANDRA MILENA CUELLA GOMEZ</t>
  </si>
  <si>
    <t>DANY</t>
  </si>
  <si>
    <t>GISELLA GUETIO</t>
  </si>
  <si>
    <t>PIL</t>
  </si>
  <si>
    <t>GINNA LIZCANO</t>
  </si>
  <si>
    <t>IPSI ACIN BUENOS AIRES</t>
  </si>
  <si>
    <t>BEATRIZ CONDA</t>
  </si>
  <si>
    <t>IPSI ACIN CALOTO</t>
  </si>
  <si>
    <t>ARENAS</t>
  </si>
  <si>
    <t>SHARITH</t>
  </si>
  <si>
    <t xml:space="preserve"> UROCULTIVO DE CONTROL POSTRATAMIENTO</t>
  </si>
  <si>
    <t>PAOLA MARTINEZ</t>
  </si>
  <si>
    <t>DORALY</t>
  </si>
  <si>
    <t>METRONIDAZOL OVULOS VAGINAS POR 7 DIAS</t>
  </si>
  <si>
    <t>AURA ESCUE</t>
  </si>
  <si>
    <t>MESSA</t>
  </si>
  <si>
    <t>NESLY</t>
  </si>
  <si>
    <t>SE SOLICITA UROCULTIVO DE CONTROL POST TRATAMIENTO-IRESULTADO AVIDEZ 843,12% ALTA. ESPITAMICINA TAB 3,000,000 VI X1 C/DIA X 30 DIAS RECIBIO TRATAMIENTO POR ITU PENDIENTE CULTIVO DE CONTROL, YA TIENE ORDEN DE COMPLETAR TORCH</t>
  </si>
  <si>
    <t>LEIDY COICUE</t>
  </si>
  <si>
    <t>HILAMO</t>
  </si>
  <si>
    <t>USUARIA QUE DECIDIO REALIZAR CAMBIO DE ATENCION SANTANDER DE QUILICHAO</t>
  </si>
  <si>
    <t>BRIYIT FERNANDEZ</t>
  </si>
  <si>
    <t>ROSY</t>
  </si>
  <si>
    <t xml:space="preserve">PENDIENTE VALORACION POR GINECOLOGIA PARA DEFINIR ANTIBIOTICO DE LA BACTERIA ASINTOMATICA </t>
  </si>
  <si>
    <t>MARIA ALEYDIS</t>
  </si>
  <si>
    <t>PENDIENTE TOMA DE ECOGRAFIA DE DETALLE ANATOMICA TSH Y TOXO IgM-SE REMITE AL SERVICIO DE URGENCIA GINECOLOGICA PARA INDUCCION DE PARTO</t>
  </si>
  <si>
    <t>PETE RESULTADO GLUCOSA EN SANGRE</t>
  </si>
  <si>
    <t>MIRTHA TROCHEZ</t>
  </si>
  <si>
    <t>KATERINE PAZ</t>
  </si>
  <si>
    <t>CHAMORRO</t>
  </si>
  <si>
    <t>NO SE TOMO EXAMEN POR QUE SE LE PASO LAS SEMANAS / REMISION PERINATOLOGIA - NO SE TOMO ECO POR QUE "ESE DIA LLOVIO MUCHO Y SE TAPO LA CARRETERA"</t>
  </si>
  <si>
    <t>ROSALBA DAGUA</t>
  </si>
  <si>
    <t>DELCY</t>
  </si>
  <si>
    <t>PENDIENTE RESULTADOS DE EXAMENES SS POR GINECOLOGIA Y MEDICINA GENERAL TOMADOS 2-2-2023</t>
  </si>
  <si>
    <t>GLORIA PERDOMO</t>
  </si>
  <si>
    <t>ROCHA</t>
  </si>
  <si>
    <t xml:space="preserve">PETE RESULTADO RESULTADO DE EXAMNES POR FALTA DE ENERGIA </t>
  </si>
  <si>
    <t>ALEXANDRA QUIÑONES</t>
  </si>
  <si>
    <t>ENVIA CIPROFLAXACINA NORFLAXACINA, PENDIENTE CONTROL CON PERINATOLOGIA</t>
  </si>
  <si>
    <t>JOSE GERARDO COLLAZOZ</t>
  </si>
  <si>
    <t>PALOMO</t>
  </si>
  <si>
    <t xml:space="preserve">COMUNERO NO ASISTIO A CITA CON GINECOLOGIA Y PENDIENTE TOMA DE LAB DEL 3 TRIMESTRE SE BRINDA EDUCACION E IMPORTANCIA </t>
  </si>
  <si>
    <t>MARCOS AURELIO COICUE</t>
  </si>
  <si>
    <t>CIPROFLAXACINO CEFALECINA</t>
  </si>
  <si>
    <t>POQUIGUEGUE</t>
  </si>
  <si>
    <t>NORALDI</t>
  </si>
  <si>
    <t>COMUNERA PENDIENTE TOMA DE ECOGRAFIA COMUNERA PERDIO LA CITA-SE FORMULA CIPROFLOXACIN TAB 500 X 7 DIAS, CEFALEXINA TAB 500 POR 7DIAS POR ITU-PIERDE EXAMEN PTOG75gr EG NO APLICA AL MOMENTO DE LA TOMA</t>
  </si>
  <si>
    <t>MONICA MARTINEZ</t>
  </si>
  <si>
    <t xml:space="preserve"> PENDIENTE RESULTADOS DE LABORATORIO 3 TRIMESTRE- ECO OBST. CON EVALUACION DE CIRCULACION PLACENTARIA</t>
  </si>
  <si>
    <t>MESSU</t>
  </si>
  <si>
    <t>TOXOINMUNE-SEDA MANEJO PARA ITU-PENDIENTE RESULTADOS DE EXAMENES TOMADOS  HACE 3 DIAS</t>
  </si>
  <si>
    <t>MENDOSA</t>
  </si>
  <si>
    <t>SE FORMULA CLOTRIMAZOL CREMA VAGINAL , PENDIENTE TOMA DE EXAMENES 3 TRIMESTRE, COMUNERA REFIERE DOLOR LEVE, SALIDA DE LIQUIDO LA REMITEN A URGENCIA PARA MONITIREO FETAL</t>
  </si>
  <si>
    <t>JOSE LUIS YUWE</t>
  </si>
  <si>
    <t>CUETIO</t>
  </si>
  <si>
    <t>SE SOLICITA UROCULTIVO DE CONTROL /CEFALEXINA CADA 6 HORAS- PARTO INSTITUCIONAL ULTIMO CONTROL</t>
  </si>
  <si>
    <t xml:space="preserve">ZONA GRIS-SEDA MANEJO PARA ITU CON METRONIDAZOL 500MG TAB 1 CADA 12 HORAS POR 7 DIAS - SS UROCULTIVO POS TT Y TOXO IGM </t>
  </si>
  <si>
    <t>PORTABLE</t>
  </si>
  <si>
    <t>PENDIENTE RECLAMAR RESULTADOS DE LABORATORIOS 3 TRIMESTRE</t>
  </si>
  <si>
    <t>DXIANY</t>
  </si>
  <si>
    <t>COMUNERA CONSULTA EN EL SERVICIO DE URGENCIA POR DOLOR PELVICO  ESE NORTE 2, REALIZAN PARACLINICOS ENCONTRANDO  UROANALISIS PATOLOGICO Y FROTIS CON PRESENCIA DE MICELIA POR TANTO INDICACION MANEJO CON ANTIBIOTICOS, GINECOLOGIA SOLICITA UROCULTIVO DE CONTROL</t>
  </si>
  <si>
    <t>ALEXANDRA HILAMO</t>
  </si>
  <si>
    <t>PETE RESULTADO DE CULTIVO RECTO VAGINAL</t>
  </si>
  <si>
    <t>YUDI MENDEZ</t>
  </si>
  <si>
    <t>FAIZURY</t>
  </si>
  <si>
    <t>SE REMITE PARA PARTO INSTITUCIONAL-ULTIMO CONTROL</t>
  </si>
  <si>
    <t>FRANCELLY MESTIZO</t>
  </si>
  <si>
    <t>SS/ IgM TOXO, RUBEOLA Y CMV</t>
  </si>
  <si>
    <t>ANYI MEDINA</t>
  </si>
  <si>
    <t>DIANA LICET BAUTISTA</t>
  </si>
  <si>
    <t>RUBIELA TALAGA</t>
  </si>
  <si>
    <t>PTE RESULTADO UROANALISIS Y UROCULTIVO, CMV IgM</t>
  </si>
  <si>
    <t>CASANDRA</t>
  </si>
  <si>
    <t>MARYIN GUETIO</t>
  </si>
  <si>
    <t>MARDI</t>
  </si>
  <si>
    <t>PENDIENTE RESULTADOS DE EXAMENES TOMADOS EL DIA DE HOY 7-1-23</t>
  </si>
  <si>
    <t>MARCOS COICUE</t>
  </si>
  <si>
    <t>CIELO</t>
  </si>
  <si>
    <t>COICUE</t>
  </si>
  <si>
    <t xml:space="preserve">POR INDICACION DE PERINATOLOGIA SOLO TOMA CARBONATO DE CALCIO </t>
  </si>
  <si>
    <t>LILIANA ILAMO</t>
  </si>
  <si>
    <t>BETTY</t>
  </si>
  <si>
    <t>SE SOLICITA ECOGRAFIA OBSTETRICA DETALLE ANATOMICO Y UROCULTIVO DE CONTROL</t>
  </si>
  <si>
    <t>SICLOS</t>
  </si>
  <si>
    <t xml:space="preserve">ABORTO PREVIO EL 14-07-2022, NIC I REQUIRIO 4 CAUTERIZACIONES LA ULTIMA FUE EL 26-9-2022 PENDIENTE TOMA DE EXAMENES SOLICITADOS POR GINECOLOGIA </t>
  </si>
  <si>
    <t>ISAMAR</t>
  </si>
  <si>
    <t>PENDIENTE RESULTADO DE EXAMENE DE 3 TRIMESTRE</t>
  </si>
  <si>
    <t>MANCILLA</t>
  </si>
  <si>
    <t>VANESSA ESCUE</t>
  </si>
  <si>
    <t>PENDIENTE RESULTADOS DE EXAMENES PRIMER TRIMESTRE, SE LOS TOMO 3-3-2023- PACIENTE INASISTENTE A CONTROL PRENATAL POR FALTA DE DINERO PARA EL TRANSPORTE Y PERMANECE TRABAJANDO EN LA FINCA</t>
  </si>
  <si>
    <t>CAPAS</t>
  </si>
  <si>
    <t>PETE AUTORIZACION AIC  PARA LA REALIZACION DE UROCULTIVO</t>
  </si>
  <si>
    <t>FRANCELY MESTIZO</t>
  </si>
  <si>
    <t>11-2-2023 ARO POR AUMENTO EXESIVO DE PESO-PENDIENTE ECO DOPLER DE ARTERIAS UTERINAS, PENDIENTE CITA DE CONTROL CON RESULTADOS DE GINECOLOGIA</t>
  </si>
  <si>
    <t xml:space="preserve">PETE RESULTADO UROANALISIS -UROCULTIVO, NO TOLERA MICRONUTRIENTES PENDIENTE TOMA DE EXAMENS SOLICITADOS </t>
  </si>
  <si>
    <t>MINA</t>
  </si>
  <si>
    <t>PENDIENTE TOMA DE UROCULTIVO Y UROANALISIS- PENDIENTE CONTROL CON GENECOLOGIA PENDIENTE RESULTADOS DE EXAMENS SOLICITADOS ANTERIORMENTE</t>
  </si>
  <si>
    <t>JOSE COLLAZOS</t>
  </si>
  <si>
    <t>NERCY</t>
  </si>
  <si>
    <t>PENDIENTE TOMA DE EXAMENES YA SOLICITADOS, PERDIO CITA CON GNECOLOGIA POR LA LLUVIA Y VA A REAGENDAR CITA</t>
  </si>
  <si>
    <t>MARCO COICUE</t>
  </si>
  <si>
    <t>TRASELVA</t>
  </si>
  <si>
    <t>PETE RESULTADO UROCULTIVO DE CONTROL TOXOPLASMA- SE SS VALORACION POR URGENCIA NIVEL 2 GINECOLOGIA,  SE FORMULA CIPROFLOXACINA TAB 50MG POR 7 DIAS</t>
  </si>
  <si>
    <t>PETE VALORACION POR ESPECIALISTA GIECOLOGIA NUTRICION PSICOLOGIA -NO ES POSIBLE TOMAR UROCULTIVO POR MICCION ESPONTANEA</t>
  </si>
  <si>
    <t>PENDIENTE ECOGRAFIA Y RESULTADO DE EXAMENES SE LOS TOMO 25-2-23</t>
  </si>
  <si>
    <t>PORTABLE- SOLICITA LABORATORIOS DE 3 TRIMESTRE PARA TOMA PRIORIDAD Y ECO OBSTRETRICA TRASABDOMINAL</t>
  </si>
  <si>
    <t xml:space="preserve"> ANEMIA MODERADA NO TOLERA SULFATO FERROSO</t>
  </si>
  <si>
    <t>ADISMAR</t>
  </si>
  <si>
    <t>TOXOINMUNE- SOBREPESO , PENDIENTE EXAMENES TOMADOS 4-2-2023</t>
  </si>
  <si>
    <t>PETE RESULTADO DE EXAMENES POBLACION NO INDIGENA</t>
  </si>
  <si>
    <t>ASA TAB 100 MG-METRONIDAZOL -NITROFURANTOINA-UROCULTIVO POSTRATAIENTO - PENDIENTE REPORTE DE EXAMENES</t>
  </si>
  <si>
    <t>ERIKA SECUE</t>
  </si>
  <si>
    <t>YULIE</t>
  </si>
  <si>
    <t>JEYDI</t>
  </si>
  <si>
    <t>EMBARAZO GEMELAR DE 17 SS POR ECO LA CUAL FETO # 2 SIN ACTIVIDAD CARDIACA, SE REMITE AL HOSPITAL UNIVERSITARIO DONDE INICIALMENTE FUE VALORADA POR GINECOLOGIA Y OBSTYETRICIA Y SE TOMO ECO Y NO REPORTARON HALLAZGO</t>
  </si>
  <si>
    <t>YEPES</t>
  </si>
  <si>
    <t>SE FORMULA CIPROFLOXACINA TAB 500 MG MAS NORFLOXACINA TAB400 MG X 7 DIAS- SS UROCULTIVO POST TRATAMIENTO</t>
  </si>
  <si>
    <t>VISCONDA</t>
  </si>
  <si>
    <t xml:space="preserve">CEFALEXINA -PROGESTERONA- SOLICITA UROCULTIVO POS TRATAMIENTO- PENDIENTE AUTORIZACION POR EXAMENES SOLICITADOS EN ANTERIOR CONTROL </t>
  </si>
  <si>
    <t>PETE REALIZACION DE EOCGRAFIA, SE FORMULA TRATAMIENTO PARA VAGINOSIS BACTERIANA</t>
  </si>
  <si>
    <t>MARCI</t>
  </si>
  <si>
    <t>PENDIENTE RESULTADO DE EXAMENE DE PRIMER TRIMESTRE, SE OLVIDA TOMARLOS</t>
  </si>
  <si>
    <t>CRISTI</t>
  </si>
  <si>
    <t xml:space="preserve">CORPUS </t>
  </si>
  <si>
    <t>SOLICITA TOXO IGM -METRONIDAZOL -CIPROFLAXACINO</t>
  </si>
  <si>
    <t>JEMI</t>
  </si>
  <si>
    <t>SE FORMULA AMPICILINA  + LEVOFLAXACINA PARA ITU- SS IGM CMV + RUBEOLA</t>
  </si>
  <si>
    <t>POBLACION NO INDIGENA-SE FORMULA CIPROFLAXACINA+LEVOFLOXACINA PARA ITU/SS TOXO IGM +CMV + RUBEOLA</t>
  </si>
  <si>
    <t xml:space="preserve">TEST DE AVIDEZ POR TOXOPLASMOSIS IgG-ALTA AVIDEZ </t>
  </si>
  <si>
    <t>PORTABLE PENDIENTE TOMA DE EXAMENES DE LABORATORIO IGM TOXO T CMV</t>
  </si>
  <si>
    <t>RUFINA</t>
  </si>
  <si>
    <t xml:space="preserve">PENDIENTE LOS RESULTADOS DE EXAMENES DE PRIMER TRIMESTRES TOMADOS 29-3-23 </t>
  </si>
  <si>
    <t>GLORIA BISCUE</t>
  </si>
  <si>
    <t>CEFALEXINA TAB 500MGTOMAR 1 TAB CADA 8 HORAS POR 7 DIAS Y SE SOLICITA UROCULTIVO POS TRATAMIENTO</t>
  </si>
  <si>
    <t>PORTABLE - GESTANTE CON INGRESO DE 33 QUE TIENE TRASLADO DE IOS A UNIDAD DE CUIDADO CALOTO - COMUNERA NO SE HA TOMADO LABORATORIOS NUEVAMENTE SE ENVIA PARA TOMA</t>
  </si>
  <si>
    <t>SS TOXO IgM CM IgM, RUBEOLA IgM SS ECO DETALLA ANATOMICA</t>
  </si>
  <si>
    <t>PENDIENTE RESULTADOS DE EXAMENES SOLICITADOS</t>
  </si>
  <si>
    <t>PALACIOS</t>
  </si>
  <si>
    <t>PERDIO CITA DE GINECOLOGIA Y YA LA ESTA REPROGRAMANDO</t>
  </si>
  <si>
    <t>GLORIA STELLA VISCUE</t>
  </si>
  <si>
    <t>PENDIENTE REPROGRAMAR CITA DE ECOGRAFIA</t>
  </si>
  <si>
    <t>NO RECIBE MICRONUTRIENTES POR QUE NO LOS TOLERA, ESTA TOMANDO GESTAUT</t>
  </si>
  <si>
    <t>PACIENTE QUE NO SE TOMA EXAMENES DE INGRESO POR QUE PERDIO ORDENES, SOLICITA NUEVA ORDEN DE LAB.</t>
  </si>
  <si>
    <t>GLORIA VISCUE</t>
  </si>
  <si>
    <t xml:space="preserve">INICIO CONTROLES EN ESE NORTE2 ALAS 7,2 SS REALIZO 2 CONTROLES TIENE EXAMENES EXTRA INSTITUCIONAL </t>
  </si>
  <si>
    <t>GLORIA CHAMORRO</t>
  </si>
  <si>
    <t xml:space="preserve">SE SUSPENDE SULFATO FERRROSO- GESTANTE ITU POR E.COLI BLEE + MULTIRESISTENTE POR LA CUAL SE REMITE AL SERVICIO DEL URGENCIA PARA VALORACION POR GINECOLOGIA E INICIO DE MANEJO ANTIBIOTICO </t>
  </si>
  <si>
    <t>PENDIENTE UROCULTIVO POS TRATAMIENTO- SEDA MANEJO DIFEHIDRAMINA TAB500 C/8H POR 7 DIAS</t>
  </si>
  <si>
    <t>GEORGE</t>
  </si>
  <si>
    <t>NINI</t>
  </si>
  <si>
    <t>PORTABLE - DOPLER UTERINO ALTERADO CON MUESTRA PROTODIASTONICA, PENDIENTE UROCULTIVO CONTROL POS TRATAMIENTO</t>
  </si>
  <si>
    <t>SULEYDI</t>
  </si>
  <si>
    <t>SS IGM CMV</t>
  </si>
  <si>
    <t>FAISURY</t>
  </si>
  <si>
    <t>CURSO CON AMENAZA DE ABORTO- TOXO POSITIVO SE INICIA ESPIROMICINA MIENTRAS SE OPTIENE RESULTADO DE TEST DE AVIDEZ-SS TSH POR SOBREPESO ECO DETALLE ANATOMICO</t>
  </si>
  <si>
    <t>PORTABLE- CEFALEXINA TAB 500 POR 7 DIAS SE SOLICITA UROCULTIVO DE CONTROL Y CMV IGM</t>
  </si>
  <si>
    <t>ALEGRIAS</t>
  </si>
  <si>
    <t>ZAPE</t>
  </si>
  <si>
    <t>MARLENY RAMOS</t>
  </si>
  <si>
    <t>SOLICITA LAB. DE 2 TRIMESTRE Y UROCULTIVO DE CONTROL POS TRATAMIENTO</t>
  </si>
  <si>
    <t>PEQUI</t>
  </si>
  <si>
    <t>JESNI</t>
  </si>
  <si>
    <t xml:space="preserve">ZULEMA </t>
  </si>
  <si>
    <t>BREYDI</t>
  </si>
  <si>
    <t>MARIBEL QUILCUE</t>
  </si>
  <si>
    <t>JEILY</t>
  </si>
  <si>
    <t>NOTA DE PSC SANDRA IPIA, DE 30/08/2022,DONDE REFIERE QUE NO SE HA PODIDO REALIZAR SEGUIMIENTO POR PSC ,PR QUE NO ENCUENTRA A LA PACIENTE EN LA DIRECCION QUE ESTA EN HC.PENDIENTE TOMA DE  CITOLOGIA</t>
  </si>
  <si>
    <t>DAMARIS CAMAYO</t>
  </si>
  <si>
    <t>PENDIENTE TOMA DE  CITOLOGIA</t>
  </si>
  <si>
    <t>LINDELIA AVENDAÑO</t>
  </si>
  <si>
    <t>MONICA CUENE</t>
  </si>
  <si>
    <t>YANILDA</t>
  </si>
  <si>
    <t>PAOLA LIZ</t>
  </si>
  <si>
    <t>DANIELA MESA</t>
  </si>
  <si>
    <t>NUÑEZ</t>
  </si>
  <si>
    <t>WESNER CUETIA</t>
  </si>
  <si>
    <t>JOHANA MESA</t>
  </si>
  <si>
    <t>NOTA DE MEDICO ORLANDO ORDOÑEZ DEL 11/07/2022 DONDE REFIERE QUE USUARIA NO SE REALIZA TOMA DE CITOLOGIA POR ANTECEDENTE DE SANGRADO VAGINAL SIN ESPECIFICAR,USUARIA QUE EN MES DE ENERO 2023 APARECE EN PAGINA DE AIC Y BASE DE DATOS CON REGIMEN CONTRIBUTIVO.</t>
  </si>
  <si>
    <t>NEDY</t>
  </si>
  <si>
    <t>ADRIANA BAICUE</t>
  </si>
  <si>
    <t>TORREZ</t>
  </si>
  <si>
    <t>NALLELY GUGU</t>
  </si>
  <si>
    <t>NERLEY</t>
  </si>
  <si>
    <t>NOTA DE PSC LORENA CHAVEZ DONDE REFIERE QUE USUARIA FIRMA DISENTIMIENTO PARA SEGUIMIENTO POR PSC POR LAS SIGUIENTES RAZONES,POR EL ESTADO DE ANIMO,NO TIENE TIEMPO DE RECIBIR A NADIE ENSU CASA,ESTA MUY OCUPADA,SE EVIDENCIA COPIA DE FORMATO EN HC.</t>
  </si>
  <si>
    <t>JESICA</t>
  </si>
  <si>
    <t>LORENA CHAVEZ</t>
  </si>
  <si>
    <t>LISA</t>
  </si>
  <si>
    <t>YADIRA DAGUA</t>
  </si>
  <si>
    <t>JAMBUEL</t>
  </si>
  <si>
    <t>LEY</t>
  </si>
  <si>
    <t>BELLANETH</t>
  </si>
  <si>
    <t>LEIDY TORREZ</t>
  </si>
  <si>
    <t>JENIFER</t>
  </si>
  <si>
    <t>CHILHUESO</t>
  </si>
  <si>
    <t>EDELIA</t>
  </si>
  <si>
    <t>CUNDA</t>
  </si>
  <si>
    <t>,PENDIENTE TOMA DE  CITOLOGIA</t>
  </si>
  <si>
    <t>HACHACUE</t>
  </si>
  <si>
    <t>MEDICO REPORTA ECOGRAFIA DEL 24/10/2022,CON DX DE HALLAZGO DE MALFORMACION DE ARNOLD CISTERNA TIPO 1.ECOGRAFIA DEL 10/01/2023  CON DX ASIMETRIA VENTRICULAR-SINDROME DE ARNILD CHAIR TIPO II.</t>
  </si>
  <si>
    <t>YARILY</t>
  </si>
  <si>
    <t>FLOR CALIZ</t>
  </si>
  <si>
    <t>DINDICUE</t>
  </si>
  <si>
    <t>PENDIENTE RESULTADO DE PARACLINICOS ENVIADOS EL 09/09/ 2022,NOTA DE MEDICO ORLANDO ORDOÑEZ DEL 08/09/2022,REFIERE QUE A LA USUARIA NO SE LE REALIZA TOMA DE CITOLOGIA POR EDAD GESTACIONAL AVANZADA 21SG.SE REVISA BASE DE DATOS DE LABORATORIO EL DIA 04/010/2022,NO SE EVIDENCIA TOMA DE PARACLINICOS</t>
  </si>
  <si>
    <t>YERLIN</t>
  </si>
  <si>
    <t>BRILLITH</t>
  </si>
  <si>
    <t>SANDRA IPIA</t>
  </si>
  <si>
    <t>BERNARDO OTECA</t>
  </si>
  <si>
    <t>YURI SOLARTE</t>
  </si>
  <si>
    <t>NOTA DE MEDICO KAREN VILLARREAL DEL 21/09/2022,REFIERE QUE A LA USUARIA NO SE LE REALIZA TOMA DE CITOLOGIA POR EDAD GESTACIONAL AVANZADA 21SG.</t>
  </si>
  <si>
    <t>CABICHE</t>
  </si>
  <si>
    <t>CHILHUEZO</t>
  </si>
  <si>
    <t>GENNY</t>
  </si>
  <si>
    <t>USUARIA INICIA SU CONTROL PRENATAL EL DIA 17/08/2022,EN LA ESE NORTE II CORINTO CON 9 SEMANAS GESTACIONALES,EL DIA 29/09/2022 ASISTE A UNICUSPI SEDE CORINTO A CONTINUAR CON LOS CONTROLES PRENATALES CON 14,6 SEMANAS GESTACIONALES.</t>
  </si>
  <si>
    <t>HERNADEZ</t>
  </si>
  <si>
    <t>FRANKLIN</t>
  </si>
  <si>
    <t>USUARIA INGRESA A CONTROL PRENATAL  EN LA ESE NORTE 2 CORINTO CON 11SG Y ASISTE EL DIA 03/11/2022 A CONTINUAR CON LOS CONTROLES PENATALES EN UNICUSPI ACIN SEDE CORINTO.CON 30SG</t>
  </si>
  <si>
    <t>MONTOYA</t>
  </si>
  <si>
    <t xml:space="preserve">   </t>
  </si>
  <si>
    <t>ELIANA OCA LIZ</t>
  </si>
  <si>
    <r>
      <t>,</t>
    </r>
    <r>
      <rPr>
        <b/>
        <sz val="11"/>
        <color rgb="FFFF0000"/>
        <rFont val="Calibri"/>
        <family val="2"/>
        <scheme val="minor"/>
      </rPr>
      <t>NOTA DE MEDICO SEBASTIAN CHAVES DONDE REFIRE QUE USUARIA NO APLICA PARA  TOMA DE CITOLOGIA POR EDADA GESTACIONAL AVANZADA 27,5SG.</t>
    </r>
  </si>
  <si>
    <t>PENDIENTE RESULTADO DE PARACLINICOS ENVIADOS EL 27/10/ 2022</t>
  </si>
  <si>
    <t>VERONICA MESA</t>
  </si>
  <si>
    <t>NOTA DE PSC DEL 07/12/2022 DONDE REFIERE QUE LA USUARIA CAMBIO DE RESIDENCIA,SE TRASLADA A VIVIR AL HUILA .SE RETIRA DE LA BASE DE DATOS.USUARIA REGRESA NUEVAMENTE A CONTROL PRENATAL EL DIA 01/02/2023,CON 30SG Y SIN TOMA DE EXAMENES DE INGRESO.NOTA DE PSC DEL 21/03/2023 DONDE REFIERE QUE LA USUARIA CAMBIO DE RESIDENCIA,SE TRASLADA A VIVIR AL HUILA.</t>
  </si>
  <si>
    <t>PENDIENTE RESULTADO DE PARACLINICOS ENVIADOS EL 05/11/ 2022</t>
  </si>
  <si>
    <t>VICTOR LADINO</t>
  </si>
  <si>
    <t>NAYIVE TROMPETA</t>
  </si>
  <si>
    <t>USUARIA QUE INICIA SU CONTROL PRENATAL EL DIA 24/10/2022 ,EN LA ESE NORTE II CORINTO CON 10SG ,EL DIA 08/11/2022 CONTINUA LA ATENCION EN SALUD EN LA UNICUSPI CORINTO.</t>
  </si>
  <si>
    <t>CACHAGO</t>
  </si>
  <si>
    <t>YEINS</t>
  </si>
  <si>
    <t>PENDIENTE RESULTADO DE PARACLINICOS ENVIADOS EL 13/12/ 2022,USUARIA CABIA DE ATENCION EN SALUD PARA LA UNICUSPI SANTANDER Y CAMBIA DE DOMICILIO.</t>
  </si>
  <si>
    <t xml:space="preserve">                       NO</t>
  </si>
  <si>
    <t>IPA</t>
  </si>
  <si>
    <t>ROSALINDA</t>
  </si>
  <si>
    <t>YIRLEAN</t>
  </si>
  <si>
    <t>PENDIENTE RESULTADO DE PARACLINICOS ENVIADOS EL 23/12/ 2022</t>
  </si>
  <si>
    <t>AMANDA GUEJIA</t>
  </si>
  <si>
    <t>JEHIDY</t>
  </si>
  <si>
    <t>DANI</t>
  </si>
  <si>
    <t>DAILYN</t>
  </si>
  <si>
    <t>NATALIA RIVERA</t>
  </si>
  <si>
    <t>LEYSI</t>
  </si>
  <si>
    <t xml:space="preserve">LENY </t>
  </si>
  <si>
    <t xml:space="preserve">ANGELY </t>
  </si>
  <si>
    <t>ENRIQUE CAMPO</t>
  </si>
  <si>
    <t>QUISICUE</t>
  </si>
  <si>
    <t>PENDIENTE RESULTADO DE PARACLINICOS ENVIADOS EL 15/02/2023</t>
  </si>
  <si>
    <r>
      <t>USUARIA INICIA LOS CPN EL DIA 17/11/2022 EN PUERTO TEJADA CON 24SG,EL DIA 15/02/2023 ASISTE A LA UNICUSPI SEDE CORINTO PARA CONTINUAR LOS CPN CON36SG,</t>
    </r>
    <r>
      <rPr>
        <b/>
        <sz val="11"/>
        <color rgb="FFFF0000"/>
        <rFont val="Calibri"/>
        <family val="2"/>
        <scheme val="minor"/>
      </rPr>
      <t>USUARIA APORTA RESULTADO DE LABORATORIOS DE LA FECHA ANTERIOR AL INGRESO AL CPN DEL 28/10/2022</t>
    </r>
  </si>
  <si>
    <t>BRENDA SANTOS</t>
  </si>
  <si>
    <t>ORRREGO</t>
  </si>
  <si>
    <t>MARILUZ</t>
  </si>
  <si>
    <t>INDO</t>
  </si>
  <si>
    <t>PENDIENTE RESULTADO DE PARACLINICOS ENVIADOS EL 03/03/2023,RESULTADO DE PARACLINICOS TOMADOS DE LA BASE DE DATOS DE LABORATORIO EL DIA 03/04/2023.</t>
  </si>
  <si>
    <t xml:space="preserve">CONDA </t>
  </si>
  <si>
    <t>FARLY</t>
  </si>
  <si>
    <t>SURELY</t>
  </si>
  <si>
    <t>PENDIENTE RESULTADO DE PARACLINICOS ENVIADOS EL 06/03/2023,,RESULTADO DE PARACLINICOS TOMADOS DE LA BASE DE DATOS DE LABORATORIO EL DIA 03/04/2023.</t>
  </si>
  <si>
    <t>MAIVER</t>
  </si>
  <si>
    <t>PENDIENTE RESULTADO DE PARACLINICOS ENVIADOS EL 09/03/2023,,RESULTADO DE PARACLINICOS TOMADOS DE LA BASE DE DATOS DE LABORATORIO EL DIA 03/04/2023.</t>
  </si>
  <si>
    <t>PENDIENTE RESULTADO DE PARACLINICOS ENVIADOS EL 10/03/2023,,RESULTADO DE PARACLINICOS TOMADOS DE LA BASE DE DATOS DE LABORATORIO EL DIA 03/04/2023.</t>
  </si>
  <si>
    <t>KARTHERINE</t>
  </si>
  <si>
    <t>LASERNA</t>
  </si>
  <si>
    <t>PENDIENTE RESULTADO DE PARACLINICOS ENVIADOS EL 16/03/2023,,RESULTADO DE PARACLINICOS TOMADOS DE LA BASE DE DATOS DE LABORATORIO EL DIA 03/04/2023.</t>
  </si>
  <si>
    <t>PENDIENTE RESULTADO DE PARACLINICOS ENVIADOS EL 16/03/2023</t>
  </si>
  <si>
    <t>CICLOS</t>
  </si>
  <si>
    <t>LABRADA</t>
  </si>
  <si>
    <t>DILIAN</t>
  </si>
  <si>
    <t>PENDIENTE RESULTADO DE PARACLINICOS ENVIADOS EL 18/03/2023,,RESULTADO DE PARACLINICOS TOMADOS DE LA BASE DE DATOS DE LABORATORIO EL DIA 03/04/2023.</t>
  </si>
  <si>
    <t>PENDIENTE RESULTADO DE PARACLINICOS ENVIADOS EL 25/03/2023.SE VERIFICA BASE DE LAORATORIOS EL DIA 03/04/2023 Y NO SE EVIDENCIA TOMA DE EXAMENES.</t>
  </si>
  <si>
    <t>IBITO</t>
  </si>
  <si>
    <t>PENDIENTE RESULTADO DE PARACLINICOS ENVIADOS EL 30/03/2023,SE VERIFICA BASE DE LAORATORIOS EL DIA 03/04/2023 Y NO SE EVIDENCIA TOMA DE EXAMENES.</t>
  </si>
  <si>
    <t>PENDIENTE RESULTADO DE PARACLINICOS ENVIADOS EL 31/03/2023,SE VERIFICA BASE DE LAORATORIOS EL DIA 03/04/2023 Y NO SE EVIDENCIA TOMA DE EXAMENES.</t>
  </si>
  <si>
    <t>USUARIA INICIA LOS CPN EL EL TAMBO CAUCA EL DIA 27/12/2022. CON 14SG ,EL DIA 31/03/2023 INGRESA A LA UNICUSPI ACIN SEDE CORINTO A CONTINUAR CONTINUAR LOS CPN CON 28SG.</t>
  </si>
  <si>
    <t>IPSI ACIN CORINTO</t>
  </si>
  <si>
    <t>JOSE MARIA PACHU</t>
  </si>
  <si>
    <t>IPS ACIN JAMBALO</t>
  </si>
  <si>
    <t>PAZU</t>
  </si>
  <si>
    <t>YOBANSI</t>
  </si>
  <si>
    <t>DANILO ESCUE</t>
  </si>
  <si>
    <t>ANA MESTIZO</t>
  </si>
  <si>
    <t>ÑUSCU</t>
  </si>
  <si>
    <t>DEICY CHAVACO</t>
  </si>
  <si>
    <t>LUCILA PAZU</t>
  </si>
  <si>
    <t>NELIDA</t>
  </si>
  <si>
    <t>EDILMA CAMPO</t>
  </si>
  <si>
    <t>BRICEYDA</t>
  </si>
  <si>
    <t>YANETH CASSO</t>
  </si>
  <si>
    <t>YEIBI FERNANDEZ</t>
  </si>
  <si>
    <t>BOLAÑO</t>
  </si>
  <si>
    <t>VIVIANA FERNANDEZ</t>
  </si>
  <si>
    <t>NANCY DIANA MARTINEZ</t>
  </si>
  <si>
    <t xml:space="preserve">ZAPATA </t>
  </si>
  <si>
    <t>MAYI CONDA</t>
  </si>
  <si>
    <t>ERROR EN AMENORREA</t>
  </si>
  <si>
    <t>PASHU</t>
  </si>
  <si>
    <t>APOLINAR FERNANDEZ</t>
  </si>
  <si>
    <t>ININFA</t>
  </si>
  <si>
    <t>LUZ ANGELA TROCHEZ</t>
  </si>
  <si>
    <t xml:space="preserve">IPIA </t>
  </si>
  <si>
    <t>02/09/2022  SE REALIZA LLAMADA TELEFONICA A GESTANTE DONDE MANIFIESTA QUE EN EL MES DE AGOSTO REALIZO EL TRASLADO DE SERVICIOS PARA LA ESE POPAYAN, DE IGUAL MANERA SE REALIZA LA VALIDACION DE DERECHOS EN LA PAGINA DEL AIC.</t>
  </si>
  <si>
    <t>HECTOR GIRALDO ULLUNE</t>
  </si>
  <si>
    <t>SE INICIA ESPIRAMICINA 3,000,000 UI TAB TOMAR C/8H  POR 1 MES , SUSPENDER REPORTE DE TOXDOPLASMA IG A .</t>
  </si>
  <si>
    <t>ADELINA CUETIA</t>
  </si>
  <si>
    <t>RAMIRO UINO</t>
  </si>
  <si>
    <t>PTE TSH DEL RN</t>
  </si>
  <si>
    <t>CLARA ELENA CUCHILLO ULLUNE</t>
  </si>
  <si>
    <t xml:space="preserve">SE INICIA TRATAMIENTO CON CEFALEXINA 500MG 1TAB C/H POR 7 DIAS. POR UROCULTIVO POSITIVO. </t>
  </si>
  <si>
    <t>BLANCA QUIGUANAS</t>
  </si>
  <si>
    <t>IRIS NORALBA YATACUE</t>
  </si>
  <si>
    <t>ROSALBA GUEGIA</t>
  </si>
  <si>
    <t>ANA RUBIA QUIGUANAS</t>
  </si>
  <si>
    <t>09/09/2022  HEPATITIS B ANTIGENO DE SUPERFICIE 0,6 NO REACTIVO</t>
  </si>
  <si>
    <t>KEIDY</t>
  </si>
  <si>
    <t>CEFALEXINA 500MG 1TAB C/8H POR 7DIAS</t>
  </si>
  <si>
    <t>MARLYN PAZU</t>
  </si>
  <si>
    <t>SE INICIA CLOTRIMAZOL CREMA VAGINAL APLICAR CADA NOCHE POR 7 DIAS.  S/S FV POST TTO</t>
  </si>
  <si>
    <t>NO TIENE PSC</t>
  </si>
  <si>
    <t>12/10/2022 ACUDE PARA REPORTE DE EXAMNES  REALIZADOS EL 20/09/2022.  ELISA DE VIH QUE REPORTA NO REACTIVO Y CARGA VIRAL PARA VIH NEGATIVO.</t>
  </si>
  <si>
    <t>SE TOMO  LAB DE INGRESO. EL DIA  18/12/2022 H4,GLU,VIH,RPR,GS,HBS,TOXOS Y UROCUL.</t>
  </si>
  <si>
    <t>JOSE MANUEL CUETIA</t>
  </si>
  <si>
    <t>SE INICIA TTO CEFTRIAZONA 500MG VO  C/6H POR 7 DIAS, SS/UROCULTIVO POST TTO</t>
  </si>
  <si>
    <t>YANELIDA DIZU</t>
  </si>
  <si>
    <t>DIVI</t>
  </si>
  <si>
    <t xml:space="preserve">ELICENIA MEDINA </t>
  </si>
  <si>
    <t>SE INICIA CEFALEXINA 500MG C /6H POR 7DIAS S/S UROCULTIVO POST TTO</t>
  </si>
  <si>
    <t xml:space="preserve">INICIA ASA 100MG C/DIA POR 1 MES.   </t>
  </si>
  <si>
    <t>NUBIA PILCUE</t>
  </si>
  <si>
    <t>VIVIANA IPIA</t>
  </si>
  <si>
    <t>SE INICIA METRONIDAZOL OVULOS 500MG C/NOCHE POR 7 DIAS. POR VAGINOSIS BAC.</t>
  </si>
  <si>
    <t>NANCY FERNANDEZ</t>
  </si>
  <si>
    <t>EDWIN CHAVEZ</t>
  </si>
  <si>
    <t>SE INICIA ASA 100MG VO C/DIA POR 1 MES ECOGRAFIA DE III NIVEL, PACIENTE CONDX DE CARCINOMA IN SITU DE CERVIX UTERINA SIN TRATAMIENTO.</t>
  </si>
  <si>
    <t>ERMINIA</t>
  </si>
  <si>
    <t>22/12/2022 SE INICA ESPIRAMICINA  1TAB C/8H POR 1 MES.</t>
  </si>
  <si>
    <t>SE TOMO  LAB DE INGRESO. EL DIA  16/12/2022 H4,GLU,VIH,RPR,GS,HBS,TOXOS Y UROCUL.</t>
  </si>
  <si>
    <t>SE INICIA METRONIDAZOL 500MG TAB C/12H X 7DIAS</t>
  </si>
  <si>
    <t>METRONIDAZOL 500MG C/12H POR 7DIAS S/S FV POST TTO</t>
  </si>
  <si>
    <t>SE TOMO LAB DE INGRESO 11/12/2022 SE REPORTA H4,GS, RPR,URO,VIH, HBS, TOXOS, PENDIENTE REPORTAR AL MEDICO</t>
  </si>
  <si>
    <t>PITTO</t>
  </si>
  <si>
    <t>CHICUE</t>
  </si>
  <si>
    <t>SE TOMO LAB DE INGRESO 05/12/2022 SE REPORTA H4,GS, RPR,URO,VIH, HBS, TOXOS, PENDIENTE REPORTAR AL MEDICO</t>
  </si>
  <si>
    <t>SE TOMO LAB DE INGRESO 13/12/2022 SE REPORTA H4,GS,GLI5, RPR,URO,VIH, HBS, TOXOS, PENDIENTE REPORTAR AL MEDICO SE CITA CON PSC POR TOXOPLASMOSIS URGENTE.</t>
  </si>
  <si>
    <t>NHORA</t>
  </si>
  <si>
    <t>04/01/2023 SE INICIA ESPIRAMICINA 3,000,000 UI TAB TOMAR C/8H  POR 1 MES.</t>
  </si>
  <si>
    <t>SE TOMO LAB DE INGRESO 20/12/2022 SE REPORTA H4,GS,GLU, RPR,URO,VIH, HBS, TOXOS, PENDIENTE REPORTAR AL MEDICO SE CITA CON PSC POR UROCULTIVO POSITIVO URGENTE.</t>
  </si>
  <si>
    <t>NUBI</t>
  </si>
  <si>
    <t>YUDY CALAMBAS</t>
  </si>
  <si>
    <t>NORLY</t>
  </si>
  <si>
    <t>EUDIGES</t>
  </si>
  <si>
    <t>CAYOY</t>
  </si>
  <si>
    <t>DARCY</t>
  </si>
  <si>
    <t>DELFINA</t>
  </si>
  <si>
    <t>MORANO</t>
  </si>
  <si>
    <t>PACIENTE QUIEN RETOMA DE NUEVO SUSCONTROLES PRENATAL REFIERE QUE SI ESTABA EN EMBARAZO TRAE ECOGRAFIA , EL DIA 07/03/2023 SE REALIZA VISITA DOMICILIARIA A GESTANTE DE 22 AÑOS DE EDAD CON 40,3SS, POR SER REPORTADA POR LA UNICUSPI DE MIRANDA POR RIESGO DE EMBARZO PROLONGADO, PRESION ARTERAIL ALTA, DONDE SE REMITE UN DIA ANTES AL SERVICIO DE URGENCIAS, PERO NO ASISTE DECIDE SALIR SIN AUTORIZACION Y DIRIGIRSE A SU CASA AL INDAGAR EL MOTIVO REFIERE QUE LE DIO MIEDO ADEMAS COMENTA QUE LA PARTERA LE ARGUMENTO QUE PUEDE TENER PARTO EN CASA Y POR ESTE MOTIVO NO QUISO IR AL SERVICIO DE URGENCIAS , SE REALIZA EXAMEN MEDICO NO SE OBSERVA ALTERACIONES RELEVANTES, CON SV:T/A:100/60, T:36,1°C, FC:72L/M, FR:17L/M, PESO:82KG, IMC:36,4 FCF:145L/M, REFIERE QUE EL DIA DE HOY PRESENTA DOLOR BAJITO DE LEVE INTENSIDAS, CON SALIDA DE MOCO POR VIA VAGINAL, SE LE EXPLICA QUE PUEDE SER TRABAJO DE PARTO COMO NO, POR ESTE MOTIVO SE LE EDUCA EN LA IMPORTANCIA DE ASISTIR AL SERVICIO DE URGENCIAS EN LA ESE NORTE 2, PARA PREVENIR COMPLICACIONES, GESTANTE REFIERE QUE NO ACEPTA YA QUE VA A ESPERAR EL PROGRESO DE LAS CONTRACCIONES  Y FIRMA FORMATO DE NO ACEPTACION DE SERVICIOS, YA QUE ESTA SEGURA QUE VA A SALIR EN CASA POR MAS RECOMENDACIONES QUE SE LE BRINDA, SE VUELVE A RECORDAR SIGNOS DE ALARMA DURANTE EL EMBARAZO, PARTO Y DIETA, SE DEJA EN COMPAÑIA DE LA MADRE ORIENTADA EN SUSTRES ESFERAS MENTALES, EN BUNAS CONDICIONES GENERALES, SE ANEXA A HISTORIA CLINICA FORMATO DE DISENTIMIENTO.</t>
  </si>
  <si>
    <t>YUDI TAQUINAS</t>
  </si>
  <si>
    <t>IPSI ACIN MIRANDA</t>
  </si>
  <si>
    <t>SULEYMI</t>
  </si>
  <si>
    <t xml:space="preserve">CAYOY </t>
  </si>
  <si>
    <t xml:space="preserve">PACIENTE QUE NO A PASADO A ESPECIALISTAS OPS ESTA MAL AUTORIZADA SE ENVIA PARA CORRECCION </t>
  </si>
  <si>
    <t>HERRAN</t>
  </si>
  <si>
    <t>YANITH</t>
  </si>
  <si>
    <t>PACIENTE CON CITA CON ESPECIALISTAS EN AGOSTO</t>
  </si>
  <si>
    <t xml:space="preserve">CUNDA </t>
  </si>
  <si>
    <t xml:space="preserve">PACIENTE REFIERE QUE PASARA A DONTOLOGIA EL 06/07/2022 NO A PASADO POR MOTIVOS PERSONALES </t>
  </si>
  <si>
    <t>YESMIN</t>
  </si>
  <si>
    <t xml:space="preserve">PACIENTE REFIERE QUE NO SE REALIZADO PARACLINOS POR QUE ESTA TOMANDO MEDICAMENTOS PARA INFICCION URINARIA </t>
  </si>
  <si>
    <t>GONZALES</t>
  </si>
  <si>
    <t xml:space="preserve">PACIENTE CON TRAMITE PARA ESPECIALISTA </t>
  </si>
  <si>
    <t xml:space="preserve">PACIENTE QUE NO SE PUDO TRAMITAR PAPELERIA POR ERROR EN EL AIC </t>
  </si>
  <si>
    <t xml:space="preserve">CUETIA </t>
  </si>
  <si>
    <t xml:space="preserve">VIVIAN </t>
  </si>
  <si>
    <t xml:space="preserve">PACIENTE QUE SE LE  HACE LLAMADA TELEFONICA REFIERE QUE FUE HOSPITALIZADA POR SANFGRADO Y PRESENTO ABORTO  </t>
  </si>
  <si>
    <t xml:space="preserve">SILVA </t>
  </si>
  <si>
    <t xml:space="preserve">PACIENTE QUIEN SE LE REALIZA LLAMADA REFIERE QUE SE ENCUIENTRA CON EL ESPOSO HOSPITALIZADO </t>
  </si>
  <si>
    <t>PACIENTE QUE NO SE PUDO UBICAR NO SE ENCONTRABA EN EL MUNICIPIO SE ACUERDA RETOMAR CITA EL MES DE OCTUBRE , EL DIA 21/01/2023 SE REALIZA BUSQUEDA A GESTANTE DE 33 AÑOS POR INASISTENCIA AL PROGRAMA MDV ADEMAS PARA REALIZAR SEGUIMIENTO POR PERSONAL COMUNITARIO, EL CUAL NO SE ENCUENTRA EN EL DOMICILIO.</t>
  </si>
  <si>
    <t>FISCUE</t>
  </si>
  <si>
    <t>PACIENTE NO PASA A ESPECIAISTAS NO SE PUDO UBICAR</t>
  </si>
  <si>
    <t>PACIENTE REFIERE ESTAR FUERA DEL MUNICIPIO</t>
  </si>
  <si>
    <t xml:space="preserve">YADELI DAGUA </t>
  </si>
  <si>
    <t>MONTES</t>
  </si>
  <si>
    <t xml:space="preserve">PACIENTE FIRMA DESENNTIMIENTO PARA NO PASAR A NUTRICION Y PSICOLOGIA </t>
  </si>
  <si>
    <t>17/01/2023 SE REALIZA BUSQUEDA A GESTANTE DE 16 AÑOS DE EDAD PARA EL SEGUIMIENTO AL PROGRAMA MUJER DADORA DE VIDA SINEMBARGO NO SE ENCONTRO EN LA VISITA REFIERE LA ABUELA DE LA GESTANTE QUE ELLA SE ESTABLECE EN SANTANDER DE QUILICHAO CON PAREJA SENTIMENTAL Y VIENE SOLO A LOS CONTROLES PROGRAMADOS.,,,,,21/03/2023 SE REALIZA VISITA DOMICILIARIA A MDV DE 17 AÑOS DE EDAD EN LA VEREDA MONTERREDONDO YA QUE A UN NO ASISTE AL CONTROL NI TAMPOCO ASISTIO A LOS SEGUIMIENTO CON ESPECIALIDADES EL 14/03/2023, SE ENCUENTRA A LA ABUELA DE LA GESTANTE REFIRIENDO QUE ELLA NO SE ENCUENTRA EN MONTERREDONDO, YA QUE EL ESPOSO TRABAJA EN SANTANDER Y MANTIENEN POR HALLA, SE LE BRINDA EDUCACION A LA SEÑORA DE LA IMPORTANCIA QUE LA NIETA ASISTA AL CONTROL PRENATAL Y ESPECIALIDADES, SIMENBARGO COMENTA QUE ELLA NO HACE CASO Y TAMPOCO TIENE EL NUMERO DE CELULAR PARA COMUNICARSE.</t>
  </si>
  <si>
    <t xml:space="preserve">QUIGUANAS </t>
  </si>
  <si>
    <t xml:space="preserve">MAUREN </t>
  </si>
  <si>
    <t>CUPAQUE</t>
  </si>
  <si>
    <t xml:space="preserve">REMIGIO </t>
  </si>
  <si>
    <t xml:space="preserve">OLGA </t>
  </si>
  <si>
    <t>EL DIA 26/01/2023 SE REALIZA BUSQUEDA DE GESTANTE EN LA VEREDA POTRERITO PARA VALORACION POR PERSONAL COMUNITARIO DE SALUD, A EMBARAZADA DE 29 AÑOS DE EDAD,SIN EMBARGO NO SE ENCUENTRA EN EL DOMICILIO REFIERE FAMILIAR QUE SE FUE A VISITAR A UN FAMILIAR EN EL MUNICIPIO DE CORINTO.</t>
  </si>
  <si>
    <t xml:space="preserve">ANGULO </t>
  </si>
  <si>
    <t>PIZARRO</t>
  </si>
  <si>
    <t>CLAUDIA TROMPETA</t>
  </si>
  <si>
    <t>EXAMENES REALIZADOS PARA MIRAR COMPLEJIDAD DEL DIAGNOSTICO, DEL DIA 07/02/2023, HEPB ANTIC IGM:0,10 MENOR NO REACTIVO, HEPATITIS B CORE ACS TOTALES:0,11 MENOR NO REACTIVO, AC PETATITIS C: 0,06, MENOR NO REACTIVO,HEPATITIS B ANTIGENO:0,386 NO REACTIVO, TRASMINASA OXALACETICA:15,2 NEGATIVO.</t>
  </si>
  <si>
    <t>CHAPEÑO</t>
  </si>
  <si>
    <t xml:space="preserve">LESLY </t>
  </si>
  <si>
    <t>TATIANA VALENCIA</t>
  </si>
  <si>
    <t>CINDY</t>
  </si>
  <si>
    <t xml:space="preserve">YOTENGO </t>
  </si>
  <si>
    <t>DAMIAN MENSUCUE</t>
  </si>
  <si>
    <t>ZORAIDA ZARRIA</t>
  </si>
  <si>
    <t xml:space="preserve">PACIENTE QUE SE LLAMA POR VIA TELEFONICA Y REFIERE QUE SE CAMBIO DE RECIDENCIA Y VA A CONTINUAR CON LOS CONTROLES  EN  LA IPSI  DE JAMUNDI </t>
  </si>
  <si>
    <t>MARYEINI</t>
  </si>
  <si>
    <t>PUPIALES</t>
  </si>
  <si>
    <t>LUCEYDI</t>
  </si>
  <si>
    <t>JACOBO</t>
  </si>
  <si>
    <t>ZARIANA</t>
  </si>
  <si>
    <t>ELEN</t>
  </si>
  <si>
    <t>LENIS MUÑOZ</t>
  </si>
  <si>
    <t>SANTACRUZ</t>
  </si>
  <si>
    <t>CORAL</t>
  </si>
  <si>
    <t>VERGARA</t>
  </si>
  <si>
    <t xml:space="preserve">LINEI </t>
  </si>
  <si>
    <t xml:space="preserve">LIZCANO </t>
  </si>
  <si>
    <t>NAZLI OREJUELA</t>
  </si>
  <si>
    <t>GIMENA DAZA</t>
  </si>
  <si>
    <t>YARLI</t>
  </si>
  <si>
    <t>ZARIANA MUÑOZ</t>
  </si>
  <si>
    <t>CINTHIA</t>
  </si>
  <si>
    <t>TATIANA COLLAZOS</t>
  </si>
  <si>
    <t>YARI</t>
  </si>
  <si>
    <t>DERLEY</t>
  </si>
  <si>
    <t>BAMBA</t>
  </si>
  <si>
    <t>MAYARI</t>
  </si>
  <si>
    <t>IPSI ACIN SANTANDER</t>
  </si>
  <si>
    <t>JUMBE</t>
  </si>
  <si>
    <t>INGRIT BETANCUR</t>
  </si>
  <si>
    <t xml:space="preserve">OSPINA </t>
  </si>
  <si>
    <t>MARTHA LUCIA PILLIMUE</t>
  </si>
  <si>
    <t>GUASAQUILLO</t>
  </si>
  <si>
    <t>YEISY</t>
  </si>
  <si>
    <t>TANIA CLARITZA MUSE</t>
  </si>
  <si>
    <t>MARTHA ORFILIA SANCHEZ</t>
  </si>
  <si>
    <t>ADALID PEÑA</t>
  </si>
  <si>
    <t>MONTAÑO</t>
  </si>
  <si>
    <t>DUYO</t>
  </si>
  <si>
    <t>YERLITH</t>
  </si>
  <si>
    <t>LINA PATRICIA</t>
  </si>
  <si>
    <t>ROMELIA GUETIO</t>
  </si>
  <si>
    <t>CAROLINA MESTIZO</t>
  </si>
  <si>
    <t>OLGA LIBIA IPIA</t>
  </si>
  <si>
    <t>NORATO</t>
  </si>
  <si>
    <t>YEIMI ALEXANDRA IBARRA</t>
  </si>
  <si>
    <t>VERA</t>
  </si>
  <si>
    <t>JENIFER CAROLINA PAREDES</t>
  </si>
  <si>
    <t>CHARIK</t>
  </si>
  <si>
    <t>BERTHA NELLY PILCUE</t>
  </si>
  <si>
    <t>LINA MARIA RIVERA</t>
  </si>
  <si>
    <t>MAESTRE</t>
  </si>
  <si>
    <t>YIRE</t>
  </si>
  <si>
    <t>MARTHA OFELIA</t>
  </si>
  <si>
    <t>CEDIEL</t>
  </si>
  <si>
    <t>MARISOL PILCUE</t>
  </si>
  <si>
    <t xml:space="preserve">UL </t>
  </si>
  <si>
    <t>MAYERLI ULCUE</t>
  </si>
  <si>
    <t>NOHEMY</t>
  </si>
  <si>
    <t>ANDXY</t>
  </si>
  <si>
    <t>JESUS RAMOS</t>
  </si>
  <si>
    <t xml:space="preserve">JEI </t>
  </si>
  <si>
    <t xml:space="preserve">MARITZA </t>
  </si>
  <si>
    <t>07/03/2023 paciente se remite a urgencias de HFP</t>
  </si>
  <si>
    <t>DAILIN</t>
  </si>
  <si>
    <t>JERLIN</t>
  </si>
  <si>
    <t>SALLY</t>
  </si>
  <si>
    <t xml:space="preserve">CARMEN ADELFA </t>
  </si>
  <si>
    <t>LIDA CRISTINA MARTINEZ</t>
  </si>
  <si>
    <t>ADALI PEÑA</t>
  </si>
  <si>
    <t>VILLAQUIRAN</t>
  </si>
  <si>
    <t xml:space="preserve">SE LE INICIA TRATAMIENTO CON CEFALXINA 50MG X 7 DIAS Y ESPIROMICINA 3-000/000 1/8H X 1 MES </t>
  </si>
  <si>
    <t>BERTHA NELLY</t>
  </si>
  <si>
    <t>PECHUCUE</t>
  </si>
  <si>
    <t>MENDAZ</t>
  </si>
  <si>
    <t xml:space="preserve">JESUS RAMOS </t>
  </si>
  <si>
    <t>INFRID</t>
  </si>
  <si>
    <t>LENIS</t>
  </si>
  <si>
    <t>CLARENE</t>
  </si>
  <si>
    <t>AISHA</t>
  </si>
  <si>
    <t xml:space="preserve">NASLY ADIUELA </t>
  </si>
  <si>
    <t>29/11/2022 SE REMITE A URGENCIASPOR POSIBLE DIAGNOSTICO HIPERTENCIVO EN EL EMBARAZO</t>
  </si>
  <si>
    <t>YEIMI JULIANA OPOCUE</t>
  </si>
  <si>
    <t xml:space="preserve">YEIDI </t>
  </si>
  <si>
    <t>TABORDA</t>
  </si>
  <si>
    <t xml:space="preserve">GUERRA </t>
  </si>
  <si>
    <t>JEDITH</t>
  </si>
  <si>
    <t>PACIENTE QUE SE LE HA LLAMADO Y NO SE LO GRA UBICAR REFIERE LA PSC- CAMBIO DE DOMICILIO SE VIRIFICA CON HC EL DIA 24/11/2022</t>
  </si>
  <si>
    <t>CARMEN AVILA</t>
  </si>
  <si>
    <t>HEYDY</t>
  </si>
  <si>
    <t xml:space="preserve">SARA </t>
  </si>
  <si>
    <t>FIRMA EL FORMATO  NO ACEPTACION DE SERVICIOS 06/09/2022</t>
  </si>
  <si>
    <t>FERNADEZ</t>
  </si>
  <si>
    <t xml:space="preserve">MARLEYDY </t>
  </si>
  <si>
    <t>CIFUENTES</t>
  </si>
  <si>
    <t>VANESSA  YULIETH IPIA</t>
  </si>
  <si>
    <t xml:space="preserve">YALANDA </t>
  </si>
  <si>
    <t xml:space="preserve">CALION </t>
  </si>
  <si>
    <t>NEICY CHOCUE</t>
  </si>
  <si>
    <t>MAYERLY ULCUE</t>
  </si>
  <si>
    <t>ADALISA</t>
  </si>
  <si>
    <t>DELLYN</t>
  </si>
  <si>
    <t>MARILIN</t>
  </si>
  <si>
    <t>YESIKA</t>
  </si>
  <si>
    <t>JESSICA GUEGUE</t>
  </si>
  <si>
    <t>ANY</t>
  </si>
  <si>
    <t>YULESI</t>
  </si>
  <si>
    <t>CUPAQUI</t>
  </si>
  <si>
    <t>ADRIANA MESTIZO</t>
  </si>
  <si>
    <t>NORELY</t>
  </si>
  <si>
    <t>PAOLA ANDREA CHILO</t>
  </si>
  <si>
    <t xml:space="preserve">FLORA  </t>
  </si>
  <si>
    <t>MARLY JANIBER ULCUE</t>
  </si>
  <si>
    <t>MILLELY</t>
  </si>
  <si>
    <t>LINA RAMOS POQUIGUEGUE</t>
  </si>
  <si>
    <t>REALPE</t>
  </si>
  <si>
    <t>BRISVANNY</t>
  </si>
  <si>
    <t>VELLANIRA</t>
  </si>
  <si>
    <t>SULEYDY</t>
  </si>
  <si>
    <t>ROSIDIA</t>
  </si>
  <si>
    <t>USUARIA REMITIDA A URGENCIAS PARA IVE , NO SE SIENTE PREPARADA PSICOLOGICAMENTE NI ECONOMICA</t>
  </si>
  <si>
    <t>BEBERLY</t>
  </si>
  <si>
    <t>TEGUE</t>
  </si>
  <si>
    <t>CAROLINA PERDOMO</t>
  </si>
  <si>
    <t>AMAYA</t>
  </si>
  <si>
    <t>ALISABETH</t>
  </si>
  <si>
    <t>CLAUDIA LORENA FERNANDEZ</t>
  </si>
  <si>
    <t>MIKEY</t>
  </si>
  <si>
    <t>CELLY</t>
  </si>
  <si>
    <t>ISMENIA</t>
  </si>
  <si>
    <t>CAROLINAS MESTIIZO</t>
  </si>
  <si>
    <t>YORMANI</t>
  </si>
  <si>
    <t>ARLARCON</t>
  </si>
  <si>
    <t>CUELLAR</t>
  </si>
  <si>
    <t>LOZANO</t>
  </si>
  <si>
    <t>GEMMA</t>
  </si>
  <si>
    <t>STEFANI</t>
  </si>
  <si>
    <t>JULIANA OPOCUE</t>
  </si>
  <si>
    <t>RICO</t>
  </si>
  <si>
    <t xml:space="preserve">TORRES </t>
  </si>
  <si>
    <t xml:space="preserve">CANTUCA </t>
  </si>
  <si>
    <t>DINY</t>
  </si>
  <si>
    <t>PINEDA</t>
  </si>
  <si>
    <t>LINA PATRICIA RIVERA</t>
  </si>
  <si>
    <t>BIRLEYI</t>
  </si>
  <si>
    <t xml:space="preserve"> CAMPO</t>
  </si>
  <si>
    <t>LOUIGI</t>
  </si>
  <si>
    <t xml:space="preserve">ORTIZ </t>
  </si>
  <si>
    <t>CENEYDA BASTO</t>
  </si>
  <si>
    <t>MERLI</t>
  </si>
  <si>
    <t xml:space="preserve">TROCHES </t>
  </si>
  <si>
    <t>CLARI</t>
  </si>
  <si>
    <t>GERALDINE</t>
  </si>
  <si>
    <t>BUSTOS</t>
  </si>
  <si>
    <t>ALVEAR</t>
  </si>
  <si>
    <t>MARIBEL GUEJIA</t>
  </si>
  <si>
    <t>ALITANIA</t>
  </si>
  <si>
    <t>FRELLA</t>
  </si>
  <si>
    <t>AGUILAR</t>
  </si>
  <si>
    <t>HENAO</t>
  </si>
  <si>
    <t>TRATAMIENTO FINALIZADO</t>
  </si>
  <si>
    <t>JERLY</t>
  </si>
  <si>
    <t>IDALY</t>
  </si>
  <si>
    <t>YANCY</t>
  </si>
  <si>
    <t>PABLA</t>
  </si>
  <si>
    <t xml:space="preserve">PALACIOS </t>
  </si>
  <si>
    <t>MINOTA</t>
  </si>
  <si>
    <t>MRTHA LUCIA PILLIMUE</t>
  </si>
  <si>
    <t>EYLIN</t>
  </si>
  <si>
    <t>ANGULO</t>
  </si>
  <si>
    <t>BERTILDA</t>
  </si>
  <si>
    <t>JINNET</t>
  </si>
  <si>
    <t xml:space="preserve">MARYHA ORFELIA </t>
  </si>
  <si>
    <t>QUIPO</t>
  </si>
  <si>
    <t>CASAS</t>
  </si>
  <si>
    <t>ANYILY</t>
  </si>
  <si>
    <t>CHILGUESO</t>
  </si>
  <si>
    <t>YARLEYDI</t>
  </si>
  <si>
    <t xml:space="preserve">YEIMI </t>
  </si>
  <si>
    <t>BENARDA</t>
  </si>
  <si>
    <t xml:space="preserve">YERLIN OCORO </t>
  </si>
  <si>
    <t xml:space="preserve">XIOMY </t>
  </si>
  <si>
    <t>NEYCI CHOCUE</t>
  </si>
  <si>
    <t>ELUZAHI</t>
  </si>
  <si>
    <t>ELCY RAMOS</t>
  </si>
  <si>
    <t>CORPUZ</t>
  </si>
  <si>
    <t>PIÑERA</t>
  </si>
  <si>
    <t>MADROÑERO</t>
  </si>
  <si>
    <t>MARLIN JANIVER ULCUE</t>
  </si>
  <si>
    <t>IRELIA</t>
  </si>
  <si>
    <t>LINA PATRICIA RAMOS P</t>
  </si>
  <si>
    <t xml:space="preserve">QUIROGA </t>
  </si>
  <si>
    <t>YOHANLY</t>
  </si>
  <si>
    <t>LUCEDID IPIA</t>
  </si>
  <si>
    <t>ENYI</t>
  </si>
  <si>
    <t xml:space="preserve">BLANCA </t>
  </si>
  <si>
    <t>MONA</t>
  </si>
  <si>
    <t xml:space="preserve">LINA RIVERA </t>
  </si>
  <si>
    <t>YUE</t>
  </si>
  <si>
    <t>BULCUE</t>
  </si>
  <si>
    <t>EG DE 37 SEMANAS POR ECO, Y 40,6 SEMANAS POR FUR,ARO,PRIMIGESTANTE ADOLESCENTE,CEFALEA Y EDEMA PARPEBRAL DESDE HOY, SE ENVIA A URGENCIAS</t>
  </si>
  <si>
    <t>DEIMI LORENA GUEJIA</t>
  </si>
  <si>
    <t>EG DE 39,5 SEMANAS POR ECO ARO OBESIDAD MATERNA, ANTECEDENTES DE DEPRESION POR FALLECIMIENTO DE UN HIJO, MALA ADHERENCIA CPN</t>
  </si>
  <si>
    <t>BRAYAN CHILGUEZO</t>
  </si>
  <si>
    <t>EG DE 39,2 SEMANAS POR FUR Y ECO ARO INGRESO TARDIO,PODALICO,TOXO SENCIBLE</t>
  </si>
  <si>
    <t xml:space="preserve">HILAMO </t>
  </si>
  <si>
    <t>EG DE 31 SEMANAS ARO TIA MATERNA PRECLAMPSIA,IVU COMPLICADO</t>
  </si>
  <si>
    <t>OLIVIA VILLEGAS</t>
  </si>
  <si>
    <t>VILLEGAS</t>
  </si>
  <si>
    <t>EG DE 37,2 SEMANAS POR ECO,41,1 SEMNAS POR FUR  ARO ANTECEDENTES DE PRECLAMPSIA TIA,TOXOSENSIBLE,ITU,P/A ELEVADA SE ENVIA A URGENCIAS</t>
  </si>
  <si>
    <t>EG DE 34,2 SEMANAS POR ECO ANTECEDENTE MORTINATO FETAL,TOXO SUCEPTIBLE</t>
  </si>
  <si>
    <t>DIDIER ANDRES LATIN</t>
  </si>
  <si>
    <t>EG DE 37,3 SEMANAS POR FUR ARO PRIMIADOLESCENTE,EMBARAZO NO PLANEADO,BAJO PESO</t>
  </si>
  <si>
    <t>LIYEN</t>
  </si>
  <si>
    <t>EG DE 35 SEMANAS POR ECO ARO, MAÑA ADHERENCIA CP,ENVIAN ASA POR RCIU A PREEMCLAMPSIA</t>
  </si>
  <si>
    <t>EG DE 40,6 SEMANAS POR ECO ARO,OBESIDAD TOXOSENSIBLE</t>
  </si>
  <si>
    <t xml:space="preserve">EDWIN ANDRES HILAMO </t>
  </si>
  <si>
    <t>EG DE 37,6 SEMANAS POR ECO, ARO , TOXO SUCEPTIBLE,IVU</t>
  </si>
  <si>
    <t>HEIDI</t>
  </si>
  <si>
    <t>EG DE 37 SEMANAS POR ECO ARO PRESENTACION TRANSVERSA,ANTECEDENTE FAMILIAR DE PRECLAMPSIA,ASA 100mg</t>
  </si>
  <si>
    <t>YENCY</t>
  </si>
  <si>
    <t>EG DE 41,1 SEMANAS POR ECO ARO,INGRESO TARDIO,SOBREPESO MATERNO,TOXO SUCEPTIBLE,MED ORDENA EGRESO DE LA PCTE</t>
  </si>
  <si>
    <t>EG DE 36 SEMANAS POR ECO ARO ,SOBREPESO MATERNP, ANTC DE PREMCLAMPSIA, PERIDO INTERGENESICO LARGO, TOXOGESTACIONAL DESCARTADO</t>
  </si>
  <si>
    <t>EG DE 37,6SEMANAS POR ECO,ARO, PRIMIGESTANTE,TOXOSUCEPTIBLE</t>
  </si>
  <si>
    <t>SAUCA</t>
  </si>
  <si>
    <t>EG DE 38,3 SEMANAS, ARO PRIMIGESTANTE ,ITU RECURENTE PRIMER ESPISODIO HOSPITALIZADA, SOBREPESO, ANTC DE PREECLAMPSIA EN LA FLIA,SOSPECHA DE TOXOPLASMOSIS RICIBIO ESPIRAMICINA,PCTE QUE NO DESEA SEGUIR TOMANDO ASA, REFUIERE QUE PRESENTO PRIURITO, EXPLICO IMPORTANCIA Y NO DESEA CONTINUAR</t>
  </si>
  <si>
    <t>EG DE 22,5 SEMANAS POR FUR ARO INGRESO TARDIO,ANTECEDENTE PERSONAL  DE PRECLAMPSIA</t>
  </si>
  <si>
    <t>EG DE 14 SEMANAS POR AU ARO INGRESO TARDIO</t>
  </si>
  <si>
    <t>EG DE 36,2 SEMANAS , ARO, SOBRPESO MATERNO,ITU GINECOLOGO YA ENVIO TTO</t>
  </si>
  <si>
    <t>LUCEIDA</t>
  </si>
  <si>
    <t>EG DE 38 SEMANAS POR ECO, ARO, TOXOSUCEPTIBLE, PERIODO INTERGENESICO LARGO,PARTOS ANTERIORES EN CASA,TOXOSUCEPTIBLE, AÑOZA, PCTE SE NIEGA A SER VALORADA POR GINECOLOGIA FIRMA FORMATO DE NO ACEPTACION DE SERVICIOS , MANIFIESTA QUE NO SE SIENTE EN LA CAPACIDAD DE ANDAR EN MOTO Y QUE LAS CITAS SON EN SANTANDER</t>
  </si>
  <si>
    <t>EG DE 35,4SEMANAS POR ECO ARO PRIMIGESTANTE,SUPERVICION DEL EMBARAZO DE ALTO RIESGO</t>
  </si>
  <si>
    <t>EG DE 40,1SEMANAS POR FUR,Y 378,3 SEMAS POR ECO,ARO,ANT CESAREA, MALA ADHERENCIA CP, INGRESO TARDIO</t>
  </si>
  <si>
    <t>PECUPAQUE</t>
  </si>
  <si>
    <t>EG DE 40  SEMANAS POR FUR Y ECO, ARO PERIODO INTERGENESICO LARGO, SOBREPESO, DIABETES GESTACIONAL, TOXOSUCEPTIBLE,ANTC DE HEMORRAGIA GENITAL 2 TRIMESTRE YA RESUELTA, 2 PARTOS ANTERIORES EN CASA, TOMO ASA PERO SE SUSPENDIO POR HEMORRAGIA GENITAL, ULTIMA ECO DEL 27/02/23  CIRCULAR CORDON EN EL CUELLO, PCTE REFIERE QUE EL GINECOLOGO LE DIJO QUE ESO ERA NORMAL, SELE BRINDA EDUCACION SOBRE SIGNOS DE ALRMA ACUDIR A URGENCIAS</t>
  </si>
  <si>
    <t>EMBARAZO DE 38 SEMANAS, ARO,SOBREPESO MATERNO, ANEMIA RESUELTA, ANTC DE EMBARAZO ANEMEBRIONADO,TOXOSENSIBLE,AUMENTO DE PESO, SINISITIS AGUDA SE NEVIA MANEJO, PCTE CURSA CON DOLOR PELVICO POR SITIO DE TRABAJO LEJANO, SE ENVIA INCAPACIDA MATERNAL</t>
  </si>
  <si>
    <t>EG DE31,1SEMANAS POR ECO FUR NO CONFIABLE ARO OBESIDAD MATERNA RUBEOLA SENSIBLE ITU YA TRATADA TOXOINMUNE PRIMIGESTANTE</t>
  </si>
  <si>
    <t xml:space="preserve">EG DE 4,8 SEMANAS POR FUR </t>
  </si>
  <si>
    <t>EG DE 35,5 SEMANAS POR ECO,ARO,MALA ADHERENCIA A CPN,TOXO SENSIBLE,PESO BAJO,ANEMIA LEVE</t>
  </si>
  <si>
    <t xml:space="preserve">PETE </t>
  </si>
  <si>
    <t xml:space="preserve">EG DE 33,2 SEMANAS  POR FUR 33,3 SEMANAS POR ECO, ARO,PRIMIGESTANTE, AMENAZA DE ABORTO EN EL PRIMER TRIMESTRE, TOXOSENSIBLE, HIPEREMESIS GRAVIDICA RESUELTA, BAJO PESO, NO TOLERA SULFATO FERROSO </t>
  </si>
  <si>
    <t>YENCI</t>
  </si>
  <si>
    <t>EG DE 25,1 SEMANAS POR ECO ARO SOBREPESO MATERNO</t>
  </si>
  <si>
    <t>EG DE 24 SEMANAS POR ECO ARO OBESIDAD MATERNA,MULTIGESTANTE INICIO ASA POR CRITERIOS MEDICOS</t>
  </si>
  <si>
    <t>EG DE37,4  SEMANAS ARO  ,TOXO SENSIBLE, GANANCIA DE PESO ACELARADA YA ESTE MES NO PRESENTO SE INICIO ASA, CONTINUAR POR 2 SEMANAS MAS, SUSPENDER SI INICIA TRABAJO DE PARTO</t>
  </si>
  <si>
    <t>INDICO</t>
  </si>
  <si>
    <t>EG DE 28,4 SEMANAS ARO PRECLAMPSIA,CESAREA PREVIA,INGRESO TARDIO</t>
  </si>
  <si>
    <t>SANDY</t>
  </si>
  <si>
    <t xml:space="preserve">EG DE 16 SEMANAS POR FUM ARO </t>
  </si>
  <si>
    <t>EG DE 31,1  SEMANAS POR ECO ARO ,TOXOSUCEPTIBLE, ADECUADO PESO GESTACIONAL, ULTIMA ECO 07/03/23</t>
  </si>
  <si>
    <t>DEYANIRA</t>
  </si>
  <si>
    <t>EG DE 40,6SEMANAS POR ECO ECO,ARO, INGRESO TARDIO,SE LE EXPLICA QUE EL DIA DE MAÑANA DEBE ASISTIR AL SERVIVIO DE URGENCIA YA QUE CUMPLE 41 SEMANAS</t>
  </si>
  <si>
    <t>EG DE 33,5 SEMANAS,ARO, SOBREPESOMATERNO, INASISTENTE A LOS CP,S/S VALORACION POR GINECOLOGIA,NUTRICION Y PARACLINICOS</t>
  </si>
  <si>
    <t>DARLYN</t>
  </si>
  <si>
    <t>EG DE 31,6 SEMANAS POR ECO , ARO, PRIMIGESTANTE, OBESIDAD, TOXOSUCEPTIBLE</t>
  </si>
  <si>
    <t xml:space="preserve">EG DE 30,5 SEMANAS , ARO, SOBREPESO MATERNO, PRIMIGESTANTE, ALTO RIESGO PARA PREEMCLAPSIA </t>
  </si>
  <si>
    <t>EG DE 28,5  SEMANAS ,ARO ANTECEDENTEFAMILIAR  DE PRECLAMPSIA,TOXOINMUNE, HIPEREMESIS GRAVIDICA RSUELTA, ADECUADP PESO</t>
  </si>
  <si>
    <t>EG DE 27,6 SEMANAS ARO CESAREA PREVIA,ESTRECHEZ PELVICA ABORTO ANTERIOR,TOXOSENSIBLE, ANT FAMILIAR PREEMCLAPSIA,ULT ECO 28/03/23, PCTE CON ASA, PERCENTILES CEFALICOS FETALES BAJOS,S/S ECO OBSTETRICA Y DOPLER PRIORITARIOS</t>
  </si>
  <si>
    <t>FRANCO</t>
  </si>
  <si>
    <t>EG DE 26,5 SEMANAS ,ARO,PERIODO INTERGENESICO DE 9 AÑOS AUMENTO DE 6KG EN UN MES RUBEOLA SUCEPTIBLE ER BP MAYOR 3 RIESGO ALTO</t>
  </si>
  <si>
    <t>CHILGUEZA</t>
  </si>
  <si>
    <t>EG DE 26 SEMANASPOR FUR, 24,5 SEMANAS POR ECO  ARO,SOSPECHA DE  TOXO CON TEST AUDEZ ALTO,PODALICO,SOBREPESO MATERNO</t>
  </si>
  <si>
    <t>RUMIGIO</t>
  </si>
  <si>
    <t>EG DE 35,6 SEMANAS  ARO INGRESO TARDIO, TOXOSUCEPTIBLE,PRIMIGESTANTE</t>
  </si>
  <si>
    <t>EG DE 38,5 SEMANAS ARO , INGRESO TARDIO A CPN,ANEMIA, TOXOINMUNE, ADECUADO PESO GESTACIONAL, PDTE TOMA DE MONIOTREO FETAL</t>
  </si>
  <si>
    <t>EG DE 29 SEMANAS POR ECO, ARO,PERRIODO INTERGENESICO LARGO, TOXOSENSIBLE,SOBREPESO,PLACENTA DE INSERCION BAJA EN ECO</t>
  </si>
  <si>
    <t>EG DE 37,2 SEMANAS POR FUR 37,6 SEMANAS POR ECO,ARO SOBREPESO MATERNO,INGRESO TARDIO HOSPITALIZADA POR ANEMIA, TOXOINMUNE</t>
  </si>
  <si>
    <t>YERI</t>
  </si>
  <si>
    <t>EG DE 27,2 SEMANAS POR ECO, ARO PRIMIGESTANTE, ADECUADO PESO GESTACIONAL, TOXOINMUNE,SOSPECHA DE RCIU TEMPRANO , ANEMIA</t>
  </si>
  <si>
    <t>WUENDY</t>
  </si>
  <si>
    <t>EG DE 31,2 SEMANAS POR ECO ,ARO, TOXOSUCEPTIBLE, PRIMIGETSNTE</t>
  </si>
  <si>
    <t>EG DE 27,5 SEMANAS POR FUR Y 26,6 SEMANAS POR ECO ARO , PERIODO INTERGENESICO LARGO,SOBREPESO MATERNO ,PARTOS ANT EN CASA</t>
  </si>
  <si>
    <t>EG DE 30 SEMANAS POR ECO Y FUR, ARO, PARTO ANTERIOR EN CASA, ITU COMPLICADA YA RESUELTA, SE CONTINUA CON ASA X 1 MES MAS, PERIDO INTERGENESICO DE 10 AÑOS,TOXOSENSIBLE,VIGILAR AUMENTO DE PESO</t>
  </si>
  <si>
    <t xml:space="preserve">EG DE 25,4 SEMANAS POR ECOGRAFIA,ARO,SOBREPESO MATERNO, TOXOINMUNE, ANTECEDENTE DE  ABORTO </t>
  </si>
  <si>
    <t>EG DE 22,6 SEMANAS POR ECO, ARO PRIMIGESTANTE, PESO MATERNO ADECUADO,TOXO SUCEPTIBLE</t>
  </si>
  <si>
    <t>EG DE 24,4 SEMANAS POR ECO, ARO, PERIODO INTERGENESICO LARGO, OBESIDAD, TOXOSUCEPTIBLE,HEMATOMA RETROCICORIAL RESUELTO</t>
  </si>
  <si>
    <t>EG 30,1 SEMANAS POR ECO ARO TOXOSENSIBLE, VAGINOSIS, AMENAZA DE ABORTO RESUELTA, HIPEREMESIS GRAVIDICA RSUELTA</t>
  </si>
  <si>
    <t>CARIL</t>
  </si>
  <si>
    <t>EG DE 37,3 SEMANAS POR ECO, ARO,POCOS CP, INGRESO TARDIO, ITU DOS EPISODIOS, TOXOSUCEPTIBLE, PDTE PARACLINICOS DE 3ER TRIMESTRE</t>
  </si>
  <si>
    <t xml:space="preserve">EG DE 23 SEMANAS ARO INGRESO TARDIO,ANTECEDENTE DE ABORTO </t>
  </si>
  <si>
    <t>EG DE 25,5 SEMANAS POR ECO , ARO, TOXOSUCEPTIBLE, RUBEOLA SENSIBLE, PRIMIGESTANTE, ULTIMA ECO 9/03/23 PODALICO,PDTE GINECOLOGIA</t>
  </si>
  <si>
    <t>EG DE 13,4 SEMANAS POR FUR ARO PRIMIGESTANTE - EL DIA 13/02/23 SE REALIZO VISITA DOMICILIRIA A LA GESTANTE DONDE REFIERE QUE SE CAMBIO DE EPS AIC A MALLAMAS Y LOS CONTROLES SE LOS ESTA REALIZANDO EN LA ESE CXAYUTCE TACUEYO DESDE EL MES DE ENERO</t>
  </si>
  <si>
    <t>BERCELI</t>
  </si>
  <si>
    <t xml:space="preserve">EG DE 20,6 SEMANAS POR FUR ARO , TOXOSENSIBLE,PRIMIGESTANTE ADOLESCENTE,ITU EN EL PRIMER TRIMESTRE SOBREPESO </t>
  </si>
  <si>
    <t>EG 23,4 SEMANAS , ARO,SOBREPESO MATERNO, TOXOSENSIBLE,PARTOS ANTERIORES  EN CASA, NO ADHERENTE A CPN, PERIODO INTERGENESICO LARGO</t>
  </si>
  <si>
    <t>EG DE 34 SEMANAS POR ECO, TOXOSUCEPTIBLE, PRIMIGESTANTE, POCA ADHERENCIA A CPN, SE CITA EN 1 SEMANA PARA REPORTE DE PARACLINICOS DE 2 TRIMESTRE</t>
  </si>
  <si>
    <t>EG DE 25,1 SEMANAS POR ECO Y FUR, ARO,POLIHIDRAMINIOS,SOSPECHA DE ITU,TOXOINMUNE,MALA PRESENTACION TRANSVERSO,SOBREPESO, MALA ADHERENCIA A LOC CPN</t>
  </si>
  <si>
    <t>EG DE 16,5SEMANAS POR FUR Y ECO ARO SOBREPESO MATERNO,ANTECEDENTE DE ABORTO,SOSPECHA TOXOPLASMOSIS,PCTE EL DIA 05/01/23 QUE PASO AL CP PIDIO TRASLADO PARA LA UNICUSPI TORIBIO MOTIVO PERSONAL</t>
  </si>
  <si>
    <t>EG DE 31,3 SEMANAS POR FUR, 33 SEMANAS POR ECO,  ARO ANTECEDENTE GEMELAR SOBREPESOMATERNO TOXOSENSIBLE  INGRESO TARDIO CPN, DIABETES GESTACIONAL INICIO DE ASA HASTA LAS 36 SEMANAS</t>
  </si>
  <si>
    <t>ETELVINA</t>
  </si>
  <si>
    <t>EG DE 32,4 SEMANAS ARO INGRESO TARDIO, TOXOSUCEPTIBLE,SOBREPESO MATERNO,POCA ADHERENCIA A CPN</t>
  </si>
  <si>
    <t>EG DE 19,1   SEMANAS POR ECO, 20,1  SEMANAS PORFUR, ARO, TOXO SENSIBLE, PERIODO INTERGENESICO 5 AÑOS, HOSPITALIZACION POR ITU YA RESUELTA</t>
  </si>
  <si>
    <t>EG DE 20,6SEMANAS  ARO TOXOSENSIBLE SOBREPESO AMENAZA DE ABORTO ANT PRECLAMPSIA</t>
  </si>
  <si>
    <t>EG DE 20,6 SEMANAS ARO TOXOINMUNE, PERIODO INTERGENESICO LARGO, CIRCULACION PLACENTARIA CON IP2,51 P:99 PATOLOGICO,ADECUADO PESO</t>
  </si>
  <si>
    <t>EG DE 22,3 SEMANA, ARO SOBREPESO MATERNO, PERIODO INTERGENESICO LARGO, TOXOINMUNE</t>
  </si>
  <si>
    <t>EG DE 24,3 SEMANAS, ARO, PRIMIGESTANTE ADOLESCENTE, TOXOSENSIBLE, ADECUADO PESO PARA LA EDAD</t>
  </si>
  <si>
    <t>EG DE 31,1 SEMANAS POR ECO  ARO PRIMIGESTANTE, AMENAZA DE ABORTO HACE 15 DIAS, NO ADHERENTE A CPN, NO SE A REALIZADO PARACLINICOS DE INGRESO</t>
  </si>
  <si>
    <t>YEINY</t>
  </si>
  <si>
    <t>EG DE 22,1 SEMANAS POR ECO, ARO, PRIMIGESTANTE ADOLESCENTE,ITU EN TTO, PDTE NUEVO UROCULTIVO, TOXOSENSIBLE, RUBEOLA SENSIBLE</t>
  </si>
  <si>
    <t>YENDRY</t>
  </si>
  <si>
    <t>EG 30 SEMANAS POR ECO ARO INGRESO TARDIO,TOXOSUCEPTIBLE, PRIMIGESTANTE ADOLESCENTE,RH O- RIESGO DE ISOINMUNIZACION, ADECUADO PESO PARA LA EDAD</t>
  </si>
  <si>
    <t>EG DE 31,6  SEMANAS,ARO, , ANEMIA, ANTERIORES PARTOS EN CASA, INGRESO TARDIO A CPN, TOXOINMUNE CONTINUA CON ASA100MG,PDTE TOMA DE PARACLINICOS,PDTE CONTROL CON G/O</t>
  </si>
  <si>
    <t>EG DE 18,4 SEMANAS ANTECEDENTE DE ABORTO</t>
  </si>
  <si>
    <t>EG DE 25 SEMANAS ,ARO, PRIMIGESTANTE ADOLESCENTE, INICIO DE ASA POR GANANCIA DE PESO, ULTIMO DOS MESES HA GANADO 8KILOS</t>
  </si>
  <si>
    <t xml:space="preserve">EG DE 11,5 SEMANAS ARO ANEMIA MODERADA,  ITU+VAGINOSIS YA TRATADA SOBRPESO TOXOSENSIBLE EMBARAZO </t>
  </si>
  <si>
    <t>EG DE 41 SEMANAS POR ECO, ARO, INGRESO TARDIO Y AUSENCIA DE PARACLINICOS, PERIODO INTERGENESICO CORTO, CON ADECUADO BIENESTAR FETAL,  ADECUADO PESO PARA LA EDDAD GESTACIONAL, SE REMITE A URGENCIAS HOY POR CUMPLIMIENTO DE EDAD GESTACIONAL</t>
  </si>
  <si>
    <t>EG DE 7 SEMANAS POR FUR CONFIABLE,ANTECEDENTE DE ABORTO ULTIMA GESTACION,ARO,CANDIDATA ASA,TTO SOSPECHA ITU,SOBREPESO MATERNO</t>
  </si>
  <si>
    <t>EG DE 14,1 SEMANAS POR FUR, 15,5 SEMANAS POR ECOGRAFIA, RUBEOLA SENSIBLE, SOBREPESO MATERNO, TOXOSENSIBLE,ABUELA CON ANT DE PREECLAMPSIA, VAGINOSIS, DOS CRITERIOS DE INICIO DE ASA HASTA SS 36</t>
  </si>
  <si>
    <t>EG DE 38,2 SEMANAS POR ECO, INGRESO TARDIO A CPN CESAREA PREVIA TOXOINMUNE ADECUADO PESO</t>
  </si>
  <si>
    <t>EG DE 25,5 SEMANAS POR FUR,ARO , PRIMIGESTANTE ADOLESCENTE,TOXOSENSIBLE, IgG CMV POSITIVO,ITU TRATADA,RIESGO PSICOSOCIAL, PDTE TOMA DE UROCULTIVO, PCTE WUE ASISTE SOLA AL CONTROL</t>
  </si>
  <si>
    <t>VALERIN</t>
  </si>
  <si>
    <t>EG DE 17,4 SEMNAS POR FUR Y ECO, ARO, PRIMIGESTANTE,TOXOSENSIBLE, VAGINOSIS, ADECUADO PESO</t>
  </si>
  <si>
    <t>CHARIYEINE</t>
  </si>
  <si>
    <t>EG DE 16,2  SEMANS ,AMENAZA DE ABORTO, SOBREPESO MATERNO,ARO,TOXOSENSIBLE, IgG RUBEOLA Y CMV POSITIVO</t>
  </si>
  <si>
    <t>LINEY</t>
  </si>
  <si>
    <t>EG NO CLARA NO ALTURANUTERINA INGRESO TARDIO PERIODO INTERGENESICO 6 AÑOS EMBARAZO NO PLANEADO</t>
  </si>
  <si>
    <t>EG DE 13,2  SEMANAS, PESO BAJO,TOXOSENSIBLE</t>
  </si>
  <si>
    <t>ILAMO</t>
  </si>
  <si>
    <t>EG DE 8,6 SEMANAS , PESO ADECUADO, ANT HIJO MUERE POR PATOLOGIA RESPIRATORIA A LOS 3 MESES</t>
  </si>
  <si>
    <t>EG DE 11,5 SEMANAS POR ECO, ARO, TOXOSUCEPTIBLE, VAGINOSIS, HIPÉREMESIS GRAVIDICA,ADECUADO PESO</t>
  </si>
  <si>
    <t>EG DE 12,1  SEMANAS POR ECO, SOBREPESO PARA EDAD GESTACIONAL, NAUSEAS VOMITO EN EL EMBARAZO,PDTE TOMA DE PARACLINICOS, PDTE GINECOLOGIA-NUTRICION</t>
  </si>
  <si>
    <t>EG DE 24,5 SEMANS POR ECO Y FUR, INGRESO TRADIO,ITU YA RESUELTA, 1 PARTO EN CASA</t>
  </si>
  <si>
    <t xml:space="preserve">EG DE 24,1 SEMANAS , PRIMIGESTANTE, SOBREPESO, ARO, TOXOSENSIBLE, INGRESO TARDIO A CPN </t>
  </si>
  <si>
    <t xml:space="preserve"> DIDIER ANDRES LATIN</t>
  </si>
  <si>
    <t>EG DE 13,5 SEMANAS POR ECO, MULTIGESTANTE,AÑOZA, PERIDO INTERGENESICO LARGO, INICIO DE ASA TAB100MG</t>
  </si>
  <si>
    <t>EG DE 15 SEMANAS ECO, SOBREPESO MATERNO, PRIMIGESTANTE,TOXOSUCEPTIBLE</t>
  </si>
  <si>
    <t>JEINNY</t>
  </si>
  <si>
    <t>EG DE 34-37 SEMANAS POR AU,ARO, INGRESO TARDIO, SAOBREPESO,TOXOSUCEPTIBLE, PERIODO INTERGENESICO DE 6 AÑOS, PDTE ECO</t>
  </si>
  <si>
    <t>EG DE 22,4 SEMANAS PÓR FUR, 29,2 SEMANAS POR ECO, PRIMIGESTANTE ADOLSCENTE, INGRESO TRADIO,BAJO PESO MATERNOERS=4 PODALICO</t>
  </si>
  <si>
    <t>EG DE 7,7 SEMANAS,ARO, OBESIDAD, PERIODO INTERGENESICO LARGO</t>
  </si>
  <si>
    <t>EG DE 4,4 SEMANAS POR FUR Y ECO,PERIODO INTERGENESICO LARGO,INGRESO TRADIO, CONTINUA CON  ASA100MG,TOXOSENSIBLE</t>
  </si>
  <si>
    <t>EG DE 13,6 SEMANAS POR ECO,PRIMIGESTANTE,SOBREPESO,ANTECEDENTE FAMILIAR PRECLAMPSIA,TOXOSENSIBLE,IgG CMV POSITIVO, PDTE CITA CON GINECOLOGIA</t>
  </si>
  <si>
    <t>EG DE 23,2 SEMANAS POR FUR, 19,6 SEMANAS POR ECO,AMENAZA DE ABORTO, PRIMIGESTANTE ADOLESCENTE,VIOLENCIA SEXUAL CONSENTIDA, SE LLENA FICHA EPIDEOMOLOGICA, INGRESO TARDIO, SOSPECHA DE ITU INICIO TTO</t>
  </si>
  <si>
    <t>EG DE 15,4 SEMANAS POR FUR CONFIABLE,PRIMIGESTANTE,SOBREPESO PARA EDAD GESTACIONAL,ARO, INGRESO TARDIO, MALA ADHERNECIA A CPN</t>
  </si>
  <si>
    <t xml:space="preserve">EG DE 5,1 SEMANAS ARO SOBREPESO VAGINOSIS </t>
  </si>
  <si>
    <t>EG DE 10,4 SEMANAS,ARO, ADECUADO PESO GESTACIONAL,EMBARAZO NO PLANEADO,ACEPTADO,PRIMIGESTANTE,HIPEREMESIS GRAVIDICA, SOSPECHA DE HIPOTIROIDISMO GESTACIONAL</t>
  </si>
  <si>
    <t>EG DE 12,2 SEMANAS , ARO, SOBREPESO, VAGINOSIS+ITU</t>
  </si>
  <si>
    <t xml:space="preserve">YAMILE </t>
  </si>
  <si>
    <t>EG DE 7,4 SEMANAS POR FUR NO CONFIABLE,ARO,ANTECEDENTE DE PRECLAMPSIA,ADECUADO PESO</t>
  </si>
  <si>
    <t>EG DE 17,1 SEMANAS POR FUR, NUEVA PAREJA SENTIMENTAL, CESAREA PREVIA, ARO, EMABARZO ANTERIOR GEMELAR</t>
  </si>
  <si>
    <t xml:space="preserve">EG DE 9,3 SEMANAS, TOXOSENSIBLE, PRIMIGESTANTE, ANTC FLIAR DE PREECLAPMSIA, GESTANTE QUE INGRESO EL MES ANTERIOR EN LA SEDE DE TORIBIO, PERO TRASLADO LA ATENCION EN LA SEDE TACUEYO </t>
  </si>
  <si>
    <t>DEVIA</t>
  </si>
  <si>
    <t>DAFNE</t>
  </si>
  <si>
    <t>EG DE 13,2 SEMANAS POR FUR,AÑOZA, MULTIPARA,PERIODO INTERGENESICO LARGO, INICIO DE ASA</t>
  </si>
  <si>
    <t>EG DE 3,2 SEMANAS POR FUR, PERIODO INTERGENESICO LARGO ARO</t>
  </si>
  <si>
    <t>JUANITA</t>
  </si>
  <si>
    <t>EG NO EDAD GESTACIONAL, NO FUR, NO ALTURA UTERINA, EMBARAZO NO PLANEADO PERO ACEPTADO, PERIODO INTERGENESICO DE 6 AÑOS, CARGA HORMONAL INYECTABLE MENSUAL, OBESIDAD MATERNA, ARO</t>
  </si>
  <si>
    <t>EG DE 17 SEMANS POR AU, ARO, INGRESO TARDIO, DOLOR PELVICO A ESTUDIO</t>
  </si>
  <si>
    <t>EG DE 16,6 SEMANAS POR FUM, PERIODO INTERGENESICO CORTO, EMBARAZO NO PLANEADO, ARO</t>
  </si>
  <si>
    <t>EG DE 10 SEMANAS POR FUR, ARO, PERIODO INTERGENESICO LARGO, SOBREPESO MATERNO,PCTE CON DOS CRITERIOS PARA INICIO ED ASA,TAM MAYOR A 85MMHG</t>
  </si>
  <si>
    <t>EG DE 28,4 SEMANAS, ANTC DE ABORTO, PERIODO INTERGENESICO LARGO, INGRESO TARDIO A CPN</t>
  </si>
  <si>
    <t>NEISY</t>
  </si>
  <si>
    <t>EG DE 12,1 SEMANAS, PRIMIGESTANTE, ANTC FAMILIAR DE PREEMCLAMPSIA, SOBREPESO, VAGINOSIS, NO SE ENVIAN MULTIVITAMINICOS HASTA RESULTADOS DE PARACLINICOS, ARO</t>
  </si>
  <si>
    <t>EG DE 9,6 SEMANAS, ANTC DE RETENCION DE PLACENTA, PERIODO INTERGENESICO DE 6 AÑOS, SOBREPESO MATERNO</t>
  </si>
  <si>
    <t>EG NO CON EXACTITUD, NO FUR, INGRESO TARDIO, 2 PARTOS EN CASA, EMBARAZO0 NO PLANEADO, NO ACEPTA GESTACION, DICE YA SE RESIGNO Y QUE YA LO TIENE QUE QUERER, ARO</t>
  </si>
  <si>
    <t>EG DE 11,3 SEMANAS POR FUR, PRIMIGESTANTE, ARO</t>
  </si>
  <si>
    <t xml:space="preserve">EG DE 30,3 SEMANAS POR FUR CONFIABLE, ARO, INGRESO TARDIO, PERIODO INTERGENESICO LARGO, ANTC D EPARTOS EN CASA, EMBARAZO NO PLANEADO PERO ACEPTADO, SOSPECHA DE ITU, SOBREPESO MATERNO, POR SOSPECHA DE ITU SE ENVIA TTO, SE CITA EN 15 DIAS NUEVAMENTE CON RESULTADOS </t>
  </si>
  <si>
    <t>EG DE 19,1 SEMANAS POR FUR CONFIABLE, ARO, INGRESO TARDIO, ANTC MATERNA DE PREECLAMPSIA, PERIODO INTERGENESICO LARGO, EMBARAZO NO PLANEADO CONTENTA</t>
  </si>
  <si>
    <t>EG DE 13 SEMANAS POR FUR CONFIABLE, ANTC DE PARTO EN CASA, SOBREPESO MATERNO, EMBARAZO NO PLANEADO CONTENTA CON LA GESTACION, PERIODO INTERGENESICO LARGO</t>
  </si>
  <si>
    <t>COYO</t>
  </si>
  <si>
    <t>EG DE 29,1 SEMANAS POR FUR NO CONFIABLE, AU28,5, ARO, INGRESO TARDIO A CPN, OBESIDAD PARA EDAD GESTACIONAL, SE CITA EN 15 DIAS</t>
  </si>
  <si>
    <t>IPSI ACIN TACUEYO</t>
  </si>
  <si>
    <t>ARO POR PERIODO INTERGENESICO CORTO, FUV TRANSVERSO, AP ABORTO, EMBARAZO NO PLANEADO. S/S PARACLINICOS DE INGRESO, VALORACIONES POR ESPECIALIDADES + ECOGRAFIA, REMITO PARA VACUNACION,Y ODONTOLOGIA, DOY ASESORIA PRE TEST HIV. FORMULO MNT, DOY SIGNOS Y SINTOMAS DE ALARMA.</t>
  </si>
  <si>
    <t>LEYDI ERICELA PEQUI</t>
  </si>
  <si>
    <t>ARO POR ANT. ABORTO HACE 7 MESES, TOXOSUCEPTIBLE, PERIODO INTERGENESICO LARGO, VAGINOSIS BACTERIANA?. S/S PARACLINICOS DE III TRIMESTRE. FORMULO MNT, DOY SIGNOS Y SINTOMAS DE ALARMA.</t>
  </si>
  <si>
    <t>LUZ DARY TENORIO</t>
  </si>
  <si>
    <t>ANT. ABORTO  HACE 5 MESES, CITOLOGIA ALTERADA LEIBG VPH NIC I, VAGINOSIS BACTERIANA, IVU. SE LE ORDENA MANEJO AMBULARTORIO. S/S PARACLINICOS DE III TRIMESTRE + ECOGRAFIA. FORMULO MNT. DOY SIGNOS Y SINTOMAS DE ALARMA.</t>
  </si>
  <si>
    <t>ARO TERMINACION DEL EMBARAZO</t>
  </si>
  <si>
    <t>MARIA DEL MAR VELASCO</t>
  </si>
  <si>
    <t>SULY</t>
  </si>
  <si>
    <t>HENA</t>
  </si>
  <si>
    <t>ARO POR PRIMIGESTANTE, TOXOSUCEPTIBLE, SOBRE PESO MATERNO. FORMULO MNT, DOY SIGNOS Y SINTOMAS DE ALARMA</t>
  </si>
  <si>
    <t>ARO POR AP ABORTO HACE 6 MESES, INGRESO TARDIO. PACIENTE SIN PARACLINICOS DE I TRMIESTRE, SE LE SOLICITA NUEVAMENTE PARA REPORTAR EN PROXIMO CONTROL. FORMULO MNT, DOY SIGNOS Y SINTOMAS DE ALARMA.</t>
  </si>
  <si>
    <t>ARO TERMINACION DEL EMBARAZO, PADRE DEL MENOR NO ACEPTO VACUNASDEL RN</t>
  </si>
  <si>
    <t>MAGDALENA</t>
  </si>
  <si>
    <t>ARO TERMINACION DEL EMBARAZO, PUERPERA PRESENTO 3 DESMAYOS DESPUES DEL PARTO, LA BEBE NACIO MORADITA.</t>
  </si>
  <si>
    <t>DELIDA</t>
  </si>
  <si>
    <t>ARO TERMINACION DEL EMBARAZO, PACIENTE  INGRESA AL PROGRAMA PF CUANDO CUMPLA EL MES DE PUERPERIO.</t>
  </si>
  <si>
    <t>ARO TERMINACION DE LA EMBARAZO, RN PRESENTA ICTERICIA, SE ORIENTA SOBRE LOS CUIDADOS COMO SACARLO AL SOL EN HORAS DE LA MAÑANA, EN CASO DE PERSISTIR ACUDIR A VALORACION MEDICA. EN CUANTO A PF PUERPERA REFIERE QUE INGRESA CUANTO TERMINA EL PUERPERIO.</t>
  </si>
  <si>
    <t xml:space="preserve">ARO POR PERIODO INTERGENESICO LARGO, EDAD MATERNA AVANZADA, TOXOINMUNE. FORMULO MNT, DOY SIGNOS Y SINTOMAS DE ALARMA. PACIENTE SE LE ORDENA TRASLADO A URGENCIAS PARA RELAIZAR TRAMITE DE REMISION POR GINECOLOGIA PARA INDUCCION DE PARTO POR PARTO PROLONGADO CON 41,0 SEM. </t>
  </si>
  <si>
    <t>ARO POR PRIMIGESTANTE ADOLECENTE, TOXOSUCEPTIBLE. PENDIENTE MONITORIA FETAL. FORMULO MNT, DOY SIGNOS Y SINTOMAS DE ALARMA.</t>
  </si>
  <si>
    <t>BRICELLY</t>
  </si>
  <si>
    <t>ARO TERMINACION DEL EMBARAZO, PARTO ATENDIDO EN DOMICILIO POR PARTERA Y PROMOTOR DE SALUD, PRESENTO DESGARRO, FUE REMITIDA A LA ESE CXAYUCE PÁRA SU RESPECTIVA VALORACION.</t>
  </si>
  <si>
    <t>CLAUDIA PATRICIA MESTIZO</t>
  </si>
  <si>
    <t>ARO POR PRIMIGESTANTE ADOLECENTE,  TOXOSUCEPTIBLE, SOBRE PESO MATERNO, FUV PÓDALICO. S/S CUTLIVO VAGINAL, ECOGRAFIA OBSTETRICA. PARTO INSTITUCIONAL. FORMULO MNT,  DOY SIGNOS Y SINTOMAS DE ALARMA.</t>
  </si>
  <si>
    <t>ARO POR PRIMIGESTANTE ADOLECENTE, ANT. ABORTO.  TOXOSUCEPTIBLE. RESULTADO TOXO IgM , CMV IgM, RUBEOLA IgM NEGATIVOS. PENDIENTE CITA CON G/O. FORMULO MNT, DOY SIGNOS Y SINTOMAS DE ALARMA. 21/12/2022 GESTANTE SOLICITA COPIA DE HC PARA REALIZAR TRASLADO DE ATENCION A IPS SANTANDER, POR CAMBIO DE RESIDENCIA.</t>
  </si>
  <si>
    <t>ARO POR INASISTENTE A CPN, NO ADHERENTE A INDICACIONES MEDICAS, IVU + VAGINOSIS (AMPICILINA X 500MG C/5 HRS X 7 DIAS , METRONIDAZOL OVULOS), REFIERE EN EDEMA EN PIES EN LA TARDE, QUE MEJORA AL REPOSO, DESDE HACE 2 MESES APROXIMADAMENTE, NIEGA ACUFENOS, S/S  UROANALISIS, UROCULTIVO POS TTO. FORMULO MNT, DOY SIGNOS Y SINTOMAS DE ALARMA.</t>
  </si>
  <si>
    <t xml:space="preserve">ARO TERMINACION DEL EMBARAZO, PUERPERA QUIEN NO RECIBE ACOMPAÑAMIENTO DE AUX DE UNICUSPI POR LO QUE NO SE REALIZA ACTIVIDADES. </t>
  </si>
  <si>
    <t xml:space="preserve">ARO POR OBESIDAD MATERNA, PERIODO INTERGENESICO LARGO, MULTIPARA, TOXOINMUNE, VAGINOSIS BACTERIANA. FORMULA ASA X 100MG NOCHE VIA ORAL. ORDENO ECOGRAFIA TRASABDOMINAL DE III TRMIESTRE. VALORADA POR PARTERA EL 13/02/2023 QUIEN LE ORDENA BAÑO CON PLANTAS CALIENTES EN LA NOCHE. FORMULO MNT, DOY RECOMENDACIONES GENERALES, SIGNOS Y SINTOMAS DE ALARMA. </t>
  </si>
  <si>
    <t>ESTIVEN RIVERA</t>
  </si>
  <si>
    <t>ARO POR PERIODO INTERGENESICO LARGO, TOXOSUCEPTIBLE. S/S MONITOREO FETAL. FORMULO MNT + CREMA VAGINAL CLOTRIMAZOL. DOY RECOMENDACIONES GENERALES, SIGNOS Y SINTOMAS DE ALARMA.</t>
  </si>
  <si>
    <t xml:space="preserve">ARO </t>
  </si>
  <si>
    <t>ARO POR SOBRE PESO MATERNO, PERIODO INTERGENESICO LARGO, TOXOSUCEPTIBLE, ANT FLIAR PREECLAMPSIA. INICIO ASA X 100MG NOCHE COMO METODO PREVENTIVO, PENDIENTE ECOGRAFIA DE III TRIMESTRE, S/S LAB DE III TRIMESTRE. DOY SIGNOS Y SINTOMAS DE ALARMA</t>
  </si>
  <si>
    <t>ARO POR SOBRE PESO MATERNO, MAL CONTROL PRENATAL. S/S PARACLINICOS + ECOGRAFIA DE III TRIMESTRE, PENDIENTE VALORACION POR GINECOLOGIA. FORMULO MNT, DOY SIGNOS Y SINTOMAS DE ALARMA.</t>
  </si>
  <si>
    <t>ARO TOXOSUCEPTIBLE, VAGINOSIS BACTERIANA SOBRE PESO MATERNO. INDICO MANEJO MEDICO, CITA EN 8 DIAS POR SEMANAS COMPLETAS 18/03/2023. S/S MONITORIA FETAL. FORMULO MNT, DOY SIGNOS Y SINTOMAS DE ALARMA.</t>
  </si>
  <si>
    <t>ARO ANT. ABUSO FAMILIAR EN PRIMER EMBARAZO, TOXOSUCEPTIBLE,  MALA PRESENTACION FETAL, ANTECEEDENTE DE AMENAZA ABORTO (09/10/2022). S/S LAB DE III TRIMESTRE + IgM TOXO MENSUAL. FORMULO MNT, DOY SIGNOS Y SINTOMAS DE ALARMA.</t>
  </si>
  <si>
    <t>ZISLEYI</t>
  </si>
  <si>
    <t>ARO TERMINACION DEL EMBARAZO, PUERPERA FIRMA FORMATO DECLARACION DE NO ACEPTACION DE INGRESO A PLANIFICACION FAMILIAR Y NO ACEPTACION DE APLICACION DE VITMINA K Y VACUNAS AL RN. FORMATO ADJUNTO EN HC.</t>
  </si>
  <si>
    <t>ARO POR PERIODO INTERGENESICO LARGO, TOXOSUCEPTIBLE, VAGINOSIS. ORDENO CONTINUAR CON IGUAL MANEJO MEDICO PARA VAGINOSIS BACTERIANA. S/S PARACLINICOS DE III TRIMESTRE. FORMULO MNT, DOY SIGNOS Y SINTOMAS DE ALARMA.</t>
  </si>
  <si>
    <t>GREICY</t>
  </si>
  <si>
    <t>ARO POR PRIMIGESTANTE ADOLECENTE, SOSPECHA DE TOXOPLASMOSIS GETACIONAL, SOBRE PESO MATERNO.  TOXO IgM 8,5 POSITIVO, TOXO IgG 149 POSITIVO, CMV IgM 7,4 NEGATIVO, CMV IgG 73 POSITIVO,, RUBEOLA IgM 10 NEGATIVO, IgG RUBEOLA 8,09 POSITIVO. INICIA ESPIRAMICINA X 3,000,000UL C/8 HRS X 1 MES. S/S IgA PARA TOXOPLASMOSIS. PENDIENTE VALORACION POR G/O. FORMULO MNT, DOY SIGNOS Y SINTOMAS DE ALARMA.</t>
  </si>
  <si>
    <t>ARO POR INGRESO TARDIO, PRIMIGESTANTE ADOLECENTE, TOXOSUCEPTIBLE, BAJO PESO MATERNO. SOLICITO PARACLINICOS DE III TRIMESTRE. FORMULO MNT, DOY SIGNOS Y SINTOMAS DE ALARMA</t>
  </si>
  <si>
    <t>ARO POR TOXOSUCEPTIBLE, FUV PODALICO, MALA PRESENTACION FETAL . FORMULO MNT, DOY SIGNOS Y SINTOMAS DE ALARMA.</t>
  </si>
  <si>
    <t>ARO POR AP DE HTA CON MANEJO FARMACOLOGICO, AP DE CESAREA X ESTRECHEZ  PELVICA, SOBRE PESO MATERNO. S/S LAB II TRIMESTRE. G/O ORDENA CAMBIO DE MEDICAMENTOS X ALFAMETILDOPA X 500MG X/8HRS, ASA x 100mg NOCHE PROFILACTICO. FORMULO MNT, SE DAN SIGNOS Y SINTOMAS DE ALARMA.</t>
  </si>
  <si>
    <t>ARO POR SOBRE PESO MATERNO, TOXOSUCEPTIBLE, VAGINOSIS, ITU. S/S LAB DE III TRIMESTRE, PENDIENTE VALORACION POR G/O, FOMULO CEFALEXINA X 500MG, METRONIDAZOL OVULOS, FFV POST TTO. FORMULO MNT, DOY SIGNOS Y SINTOMAS DE ALARMA.</t>
  </si>
  <si>
    <t>ARO POR GESTANTE AÑOSA, MULTIGESTANTE, NO ADHERENTE A CPN, CITOLOGIA DE MAYO 2022 CON INFLAMACION, ABORTOS ANTERIORES. INFECCION RESPIRATORIA AGUDA NO COMPLICADA AL MOMENTO FORMULO AMPICILINA X 500MG, ACETAMINOFEN X 500MG, CITA DE CONTROL POR IRA EL 28/03/2023 PARA VERIFICAR ADHERENCIA A TTO. FORMULO MNT, DOY SIGNOS Y SINTOMAS DE ALARMA.</t>
  </si>
  <si>
    <t>ARO POR PERIODO INTERGENESICO CORTO, EMB. ECTOPICO 2018, ANT. PERSONAL DE PREECLAMPSIA + HTA GESTACIONAL ANTERIOR. S/S PARACLINICOS DE III TRIMESTRE. FORMULO MNT, DOY SIGNOS Y SINTOMAS DE ALARMA.</t>
  </si>
  <si>
    <t>CAMELIA</t>
  </si>
  <si>
    <t>ARO POR PERIODO INTERGENESICO CORTO, CPN INSUFICIENTES, TOXOSUCEPTIBLE. S/S VIH, VALORADA POR GINECO 12/01/2023 S/S ECO DE D.A, PARACLINICOS DE II TRIMESTRE, TORCH NO SE REALIZO. DOY SIGNOS Y SINTOMAS DE ALARMA.</t>
  </si>
  <si>
    <t>ARO POR PERIODO INTERGENESICO LARGO, TOXOSUCEPTIBLE, SOBRE PESO MATERNO. S/S IgM TOXO + LAB DE II TRIMESTRE. DOY RECOMENDACIONES GENERALES, SIGNOS Y SINTOMAS DE ALARMA.</t>
  </si>
  <si>
    <t>ARO POR PERIODO INTERGENESICO CORTO, ANT. PRECESARIADA, TOXOSUCEPTIBLE, FETO PODALICO. PENDIENTE PARACLINICOS DE  II TRMIESTRE YA REALIZADOS EN ESPERA DE RESULTADOS. FORMULO MNT, DOY SIGNOS Y SINTOMAS DE ALARMA.</t>
  </si>
  <si>
    <t>ARO POR PERIODO INTERGENESICO CORTO, TOXOSUCEPTBILE.  S/S LAB DE II TRIMESTRE + IgM TOXO MENSUAL . PENDIENTE ECO + PERFIL FISICO + VALORACION POR GINECOLOGIA. DOY SIGNOS Y SINTOMAS DE ALARMA, FORMULO MNT.</t>
  </si>
  <si>
    <t>ARO POR AMENAZA DE ABORTO SANGRADO EN I TRIMESTRE, SOBRE PESO MATERNO, TOXOINMUNE. ECOGRAFICO FOCO HIPERECOGENICO EN VENTRICULA IZQUIERDO. S/S VIH + LAB DE II TRIMESTRE. DOY RECOMENDACIONES GENERALES, SIGNOS Y SINTOMAS DE ALARMA.</t>
  </si>
  <si>
    <t>ARO POR PERIODO INTERGENESICO LARGO, SOBRE PESO MATERNO, TOXOSUCEPTIBLE. S/S ECOGRAFIA OBSTETRICA TRASABDOMINAL + PARACLINICOS DE III TRIMESTRE. FORMULO MNT, DOY SIGNOS Y SINTOMAS DE ALARMA.</t>
  </si>
  <si>
    <t>ARO PRIMIGESTANTE, TOXOSUCEPTIBLE, FUV PODALICO. S/S IgM TOXO MENSUAL. FORMULO MNT, DOY SIGNOS Y SINTOMAS DE ALARMA.</t>
  </si>
  <si>
    <t>ARO POR PERIODO INTERGENESICO CORTO, EMBARAZO NO PLANEADO PERO ACEPTADO, TOXOINMUNE. RESULTADO TOXO IgM. CMV- RUBEOLA NEGATIVOS. S/S PARACLINICOS DE II TRIMESTRE. FORMULO MNT, DOY SIGNOS Y SINTOMAS DE ALARMA.</t>
  </si>
  <si>
    <t>ARO POR SOBRE PESO MATERNO, PERIODO INTERGENESICO LARGO, MULTIGESTANTE AÑOSA, AP PREMATURO EXTREMO - MORTALIDAD, TOXOINMUNE. FORMULA ASA PROFILACTICA, FORMULO MNT, SE DAN RECOMENDACIONES, SIGNOS Y SINTOMAS DE ALARMA.</t>
  </si>
  <si>
    <t>ARO POR PRIMIGESTANTE, ANTECEDENTE DE QUISTE OVARICO, SOBRE PESO MATERNO, TOXOSUCEPTIBLE, FETO TRANSVERSO. PENDIENTE ECOGRAFIA DE DETALLE ANATOMICO. S/S PARACLINICOS DE II TRIMESTRE. FORMULO MNT, DOY RECOMENDACIONES GENERALES, SIGNOS Y SINTOMAS DE ALARMA.</t>
  </si>
  <si>
    <t>ARO PRIMIGESTANTE, IVU EN TTO, TOXOSUCEPTIBLE. IgM TOXO NEGATIVO DEL 06/02/2023, PENDIENTE UROCULTIVO POS TTO. DOY SIGNOS Y SINTOMAS DE ALARMA.</t>
  </si>
  <si>
    <t>MACHIN</t>
  </si>
  <si>
    <t>ARO, ALTO RIESGO PSICOSOCIAL. FORMULO MNT, PENDIENTE VALORACION POR GINECOLOGIA 26/01/2023. DOY SIGNOS Y SINTOMAS DE ALARMA.</t>
  </si>
  <si>
    <t>ERCILIA</t>
  </si>
  <si>
    <t>ARO POR SOBRE PESO MATERNO, PRIMIGESTANTE ADOLECENTE, FUV PODALICO, TOXOSUCEPTIBLE, MAL CONTROL PRENATAL. S/S ECOGRAFIA DE II TRIMESTRE, PENDIENTE LAB DE II TRIMESTRE.  FORMULO MNT, DOY SIGNOS Y SINTOMAS DE ALARMA.</t>
  </si>
  <si>
    <t>ARO POR PERIODO INTERGENESICO LARGO, SOBRE PESO MATERNO. S/S LAB DE II TRIMESTRE, PENDIENTE REALIZAR TSH. DOY SIGNOS Y SINTOMAS DE ALARMA.</t>
  </si>
  <si>
    <t xml:space="preserve">ARO POR ANT. ABORTO HACE 1 AÑO, PERIODO INTERGENESICO LARGO, SOBRE PESO MATERNO.  EMBARAZO GEMELAR BICORIAL - BIOMNIOTICO, TOXOSUCEPTIBLE, AMENAZA ABORTO 15/11/2022. FORMULO ASA X 100MG 1 TAB Y MEDIA CADA NOCHE. VALORADA POR GINECO 28/02/2023 ARO S/S CERVICOMETRIA TV, ECO CONTROL  CIRCULACION  PLACENTARIA FETAL GEMELAR, PERFIL BIOFISICO. S/S LAB DE II TRIMESTRE. FORMULO METRONIDAZOL OVULOS + MNT CARBONATO DE CALCIO 1250 MG C/12HRS. DOY SIGNOS Y SINTOMAS DE ALARMA. </t>
  </si>
  <si>
    <t>YIVE</t>
  </si>
  <si>
    <t>ARO POR AP. DE ABORTO, EMBARAZO NO PLANEADO, POBRE RED DE APOYO FAMILIAR, TOXOPLASMOSIS GESTACIONAL, ANEMIA LEVE. RESULTADO TOXO IgA 14,26 POSITIVO, CMV IgM 5,0 NEGATIVO, RUBEOA IgM 10,0 NEGATIVO, FORMULO ESPIRAMICINA 3,000,000 UN C/8 HRS. S/S LAB DE III TRIMESTRE. FORMULO MNT, DOY SIGNOS Y SITNOMAS DE ALARMA.</t>
  </si>
  <si>
    <t>ADXI</t>
  </si>
  <si>
    <t>ARO POR PRIMIGESTANTE, SOBRE PESO MATERNO,INGRESO TARDIO, TOXOINMUNE, HIPERGLICEMIA. VALORADA POR G/O 02/03/2023 TOXOINMUNE 3 UROCULTIVO NEGATIVO, PROFILAXIS INICIA CEFALEXINA, S/S UROCULTIVO MENSUAL, CURVA ALTERADA INICIA MANEJO CON METFORMINA Y SE SOLICITA ESTUDIO COMPLEMENTARIO CITA EN 1 MES, TIROXINA LIBRE, GLUCOSA PRE Y POS- TSH, HEMOGLOBINA GLICOSILADA. S/S PARACLINICOS DE III TRMIESTRE. FORMULO MNT, DOY SIGNOS Y SINTOMAS DE ALARMA.</t>
  </si>
  <si>
    <t>ARO POR ANT. PARTO EN CASA, PERIODO INTERGENESICO LARGO, POLIHIDRAMNIOS, TOXOSUCEPTIBLE. RESULTADO GLICEMIA PRE: 64, POSTPRANDIAL: 97, S/S IgM TOXO, PENDIENTE VALORACION POR GIENCOLOGIA. FORMULO MNT, DOY SIGNOS Y SINTOMAS DE ALARMA.</t>
  </si>
  <si>
    <t>ARO POR PRIMIGESTANTE, SOBRE PESO MATERNO, EMBARAZO NO PLANEADO, TOXOSUCEPTIBLE. PENDIENTE VALORACION POR NUTRICION + ECOGRAFIA OBSTETRICA. FORMULO MNT, DOY RECOMENDACIONES GENERALES, SIGNOS Y SINTOMAS DE ALARMA.</t>
  </si>
  <si>
    <t>ARO POR PERIODO INTERGENESICO LARGO, SOBRE PESO MATERNO,TOXOINMUNE, AP PARTO ANTERIOR EN CASA. S/S LAB DE III TRIMESTRE + ECOGRAFIA OBSTETRICA, REALIZAR CULTIVO VAGINAL A LAS 35 SEM. FORMULO MNT, DOY RECOMENDACIONES GENERALES, SIGNOS Y SINTOMAS DE ALARMA</t>
  </si>
  <si>
    <t>ARO POR PERIODO INTERGENESICO LARGO, ANT ABORTO HACE 10 AÑOS, TOXOSUCEPTIBLE. S/S IgM TOXO. + ECO DE DETALLE  ANATOMICO. FORMULO MNT, DOY SIGNOS Y SINTOMAS DE ALARMA.</t>
  </si>
  <si>
    <t>MES</t>
  </si>
  <si>
    <t>ARO TERMINACION DEL EMBARAZO, PUERPERA FIRMA FORMATO NO ACEPTACION DE SERVICIOS DE SALUD EN PLANIFICACION FAMILIAR, REFIERE ACUDE CUANDO CUMPLE EL MES DE DIETA.</t>
  </si>
  <si>
    <t>ARO POR SOBRE PESO MATERNO, PERIODO INTERGENESICO LARGO, PACIENTE INCUMPLIDORA INASISTENTE A CPN.  S/S NUEVAMENTE LABORATORIOS Y VALORACIONES DE INGRESO, S/S ECOGRAFIA. FORMULO MNT, DOY RECOMENDACIONES GENERALES, SIGNOS Y SINTOMAS DE ALARMA.</t>
  </si>
  <si>
    <t>ARO POR PERIODO INTERGENESICO LARGO, FUV TRANSVERSO, TOXOSUCEPTIBLE. PENDIENTE REPORTE DE PARACLINICOS DE II TRIMESTRE. FORMULO MNT, DOY SIGNOS Y SINTOMAS DE ALARMA.</t>
  </si>
  <si>
    <t xml:space="preserve">ARO POR AP DE CESAREA Y ABORTO ESPONTANEO, SOBRE PESO MATERNO, MULTIGESTANTE, TOXOSUCEPTIBLE, MALA PRESENTACION FETAL. S/S IgM TOXO.  FORMULO MNT, DOY SIGNOS Y SINTOMAS DE ALARMA. </t>
  </si>
  <si>
    <t>ARO POR INGRESO TARDIO, PRIMIGESTANTE ADOLECENTE, TOXOSUCEPTIBLE. ORDENO PARACLINICOS DE III TRIMESTRE + ECOGRAFIA. FORMULO MNT, S/S PARACLINICOS DE III TRIMESTRE, DOY SIGNOS Y SINTOMAS DE ALARMA.</t>
  </si>
  <si>
    <t>ARO POR PRIMIGESTANTE ADOLECENTE, TOXOSUCEPTIBLE, ITU E COLI MULTISENSIBLE, FUV PODALICO. PENDIENTE UROCULTIVO POS TTO, ESTE ES EL TERCER UROCULTIVO QUE LE ENVIAN, CON RESULTADOS ALTERADOS, SI SALE NUEVAMENTE ALTERADO REMITIR PARA URGENCIAS PARA TTO ENDOVENOSO. S/S PARACLINICOS DE II TRIMESTRE. FORMULO MNT,  DOY SIGNOS Y SINTOMAS DE ALARMA.</t>
  </si>
  <si>
    <t>ARO POR EMBARAZO NO PLANEADO PERO ACEPTADO, TOXOPLASMOSIS GESTACIONAL, SOBRE PESO MATERNO, MALA PRESENTACION FETAL. CONTINUAR CON ESPIRAMICINA 3,000,000 TAB C/8hrs, NO SUSPENDER TTO HASTA TERMINAR GESTACION. S/S NUEVAMENTE PARACLINICOS DE II TRIMESTRE + HIV, PENDIENTE VALORACION DE CONTROL POR G/O. FORMULO MNT, DOY SIGNOS Y SINTOMAS DE ALARMA.</t>
  </si>
  <si>
    <t>ARO POR PERIODO INTERGENESICO CORTO, SOBRE PESO MATERNO, TOXOINMUNE. S/S TORCH, REMITO A VACUNACION, PENDIENTE VALORACION POR GINECOLOGIA Y PSICOLOGIA. PEND. ECOGRAFIA. DOY SIGNOS Y SINTOMAS DE ALARMA.</t>
  </si>
  <si>
    <t xml:space="preserve">PAVI </t>
  </si>
  <si>
    <t>ARO TERMINACION DEL EMBARAZO, PUERPERA REFIERE QUE INGRESA A PF CUANDO TERMINA LA DIETA, NO ACEPTAN VACUNAS DEL RN, FIRMAN DISENTIMIENTO.</t>
  </si>
  <si>
    <t>ARO POR PRIMIGESTANTE ADOLECENTE, TOXOSUCEPTIBLE. RESULTADO PARACLINICOS DEL 08/02/2023 TOXO IgM, CMV IgM, RUBEOLA IgM NEGATIVOS. S/S ECOGRAFIA DE DETALLE ANATOMICO. FORMULO MNT. DOY SIGNOS Y SINTOMAS DE ALARMA.</t>
  </si>
  <si>
    <t>ARO POR EMBARAZO NO PLANEADO, OBESIDAD MATERNA, TOXOSUCEPTIBLE. PENDIENTE TRAMITAR EN AIC ORDEN TSH DADO POR G/O + ECO. FORMULO METRONIDAZOL OVULOS C/ NOCHE POR 7, CLOTRIMAZOL CREMA VAGINAL C/ NOCHE X 7 DIAS. FORMULO MNT, DOY SIGNOS Y SINTOMAS DE ALARMA.</t>
  </si>
  <si>
    <t>ARO POR PRIMIGESTANTE, EMBARAZO NO PLANEADO.  PENDIENTE VALORACION X GINECO. PENDIENTE RECLAMARA EXAMENES DE LABORATORIOS REALIZADOS EL 15/03/2023. FORMULO MNT, DOY SIGNOS Y SINTOMAS DE ALARMA.</t>
  </si>
  <si>
    <t>ARO POR PRIMIGESTANTE ADOLECENTE, CPN INSUFICIENTE, TOXOSUCEPTIBLE. FORMULO MNT, DOY SIGNOS Y SINTOMAS DE ALARMA.</t>
  </si>
  <si>
    <t>ARO POR INGRESO TARDIO, BAJO PESO MATERNO, PRIMIGESTANTE ADOLECENTE, TOXOSUCEPTIBLE, FETO PODALICO. PENDIENTE REPORTE LAB DE II TRIMESTRE + TORCH, PENDIENTE CITA CON PSICOLOGIA Y NUTRICION + ECO DE DETALLE ANATOMICO.  FORMULO GESTAVIT DHA 1 CAP DIARIA. DOY RECOMENDACIONES GENERALES, SIGNOS Y SINTOMAS DE ALARMA.</t>
  </si>
  <si>
    <t>YEDMI</t>
  </si>
  <si>
    <t>ARO POR PERIODO INTERGENESICO CORTO, AP PRECESAREADA #2, EMBARAZO NO PLANEADO NO ACEPTADO, SOSPECHA DE ITU ALTO COMPLICADO, PACIENTE QUIEN SOLICITA IV. S/S VALORACION POR SERVICIO DE URGENCIAS, SE ACTIVA RUTA DE IVE. SE INFORMA A JEFE DEL PROGRAMA MDV, SE REALIZA REMISIONES A VALORACIONES RESPECTIVAS, SE EXPLICA CLARAMENTE RESULTADO Y CONDUCTA A SEGUIR, DICE ENTENDER Y ACEPTAR.</t>
  </si>
  <si>
    <t>BRO CLASIFICADO POR G/O 28/02/2023, TOXOSUCEPTIBLE, TINIDAZOL X 500MG C/12 HRS X 4 DIAS SOLO LA PAREJA, YA QUE CONTINUA CON FLUJO VAGINAL POST TTO, LA EMBARAZADA DEBE APLICAR OVULOS  DE METRONIDAZOL + CLOTRIMAZOL CREMA VAGINAL, S/S TOXO IgM POS TTO + LAB DE II TRIMESTRE. FORMULO MNT, DOY SIGNOS Y SINTOMAS DE ALARMA.</t>
  </si>
  <si>
    <t>ARO POR PERIODO INTERGENESICO LARGO, SOBRE PESO MATERNO, TOXOSUCEPTIBLE. TOXO IgM NEGATIVO, CMV IgM NEGATIVO, PENDIENTE VALORACION POR PERINATOLOGIA X ALTERACION DE ECO (MEGASISTERNA MAGNA) PENDIENTE ULTRASONOGRAFIA.  FORMULO MNT, DOY SIGNOS Y SINTOMAS DE ALARMA.</t>
  </si>
  <si>
    <t>ARO POR EMBARAZO NO PLANEADO, PRIMIGESTANTE, SOBRE PESO MATERNO, ITU VAGINOSIS, TOXOSUCEPTIBLE.  RESULTADO LABORATORIOS DEL 10/03/2023 TSH: 2,06 NORMAL, TOXO IgM: 3,0 NEGATIVO, CMV IgM: 5,0 NEGATIVO, RUBEOLA IgM: &lt;10 NEGATIVO, FFV: NO PATOLOGICO. S/S PARACLINICOS DE II TRIMESTRE + HIV + IgM TOXO. FORMULO MNT, DOY SIGNOS Y SINTOMAS DE ALARMA.</t>
  </si>
  <si>
    <t>QUELCY</t>
  </si>
  <si>
    <t xml:space="preserve">ARO PACIENTE CON HB POSITIVA. PENDIENTE VALORACION POR INFECTAOLOGIA POR PRESENTAR HB POSITIVO, TIENE ORDEN DE APOYO A ESPERA DE CITA. DEBE TRAER HC DE INTERNISTA QUE REFIERE QUE LA ATENDIO EN FEBRERO 2023. FORMULO MNT, DOY SIGNOS Y SINTOMAS DE ALARMA. </t>
  </si>
  <si>
    <t>ARO POR INGRESO TARDIO, PERIODO INTERGENESICO LARGO 15 AÑOS, SOBRE PESO MATERNO, DIABETES GESTACIONAL EN MANEJO CON DIETA. PENDIENTE ECOGRAFIA ORDENADA POR GINECOLOGIA. S/S PARACLINICOS DE III TRIMESTRE REALIZAR A PARTIR DEL 1 DE ABRIL.  FORMULO MNT, DOY RECOMENDACIONES GENERALES, SIGNOS Y SINTOMAS DE ALARMA.</t>
  </si>
  <si>
    <t>ARO POR GESTANTE AÑOSA, MULTIPARA, PERIODO INTERGENESICO LARGO. FORMULO ASA X 100MG C/DIA X 1 MES. PENDIENTRE VALORACION POR PERINATOLOGIA Y NUTRICION. S/S IgM TOXO - CMV IgM. FORMULO MNT, DOY RECOMENDACIONES GENERALES, SIGNOS Y SINTOMAS DE ALARMA</t>
  </si>
  <si>
    <t>ARO POR PRIMIGESTANTE, IVU vs VAGINOSIS BACTERIANA. PENDIENTE RESULTADO IgM TOXO, ORDENO ECOGRAFIA DE II TRIMESTRE Y VALORACION POR GINECOLOGIA. FORMULO MNT,  DOY RECOMENDACIONES GENERALES, SIGNOS Y SINTOMAS DE ALARMA.</t>
  </si>
  <si>
    <t>DARLI</t>
  </si>
  <si>
    <t>ARO POR PRIMIGESTANTE, EMBARAZO NO PLANEADO, EMESIS DE 2 EPISODIOS AL DIA, TOXOSUCEPTIBLE, BAJO PESO MATERNO. PENDIENTE COMPLETAR TORCH. S/S ECO DE DETALLE ANATOMICO A PARTIR DEL 16/03/2023. FORMULO MNT, DOY SIGNOS Y SINTOMAS DE ALARMA.</t>
  </si>
  <si>
    <t>NORVELLY</t>
  </si>
  <si>
    <t>ARO POR SOBRE PESO MATERNO, PRIMIGESTANTE ADOLECENTE. SE LE ORDENA MANEJO POR IVU, FROTIS VAGINAL Y UROCULTIVO POSITIVO. FORMULO MNT, DOY SIGNOS Y SINTOMAS DE ALARMA.</t>
  </si>
  <si>
    <t xml:space="preserve">ARO POR PRIMIGESTANTE ADOLECENTE, VAGINOSIS, TOXOINMUNE, BAJO PESO MATERNO. PENDIENTE VAL. POR G/O.  FORMULO TINIDAZOL X 500MG C/12 HRS POR 3 DIAS PARA SU COMPAÑERO POR FROTIS VAGINAL POR 3 OCASIONES CONTAMINADO, A PESAR DE TTO CON OVULOS Y CREMAS VAGINALES. FORMULO MNT, DOY SIGNOS Y SINTOMAS DE ALARMA. </t>
  </si>
  <si>
    <t xml:space="preserve">ARO POR  AP. ABORTO HACE 11 MESES, TOXOINMUNE. S/S LAB DE II TRIMESTRE + ECO DE D.A. PENDIENTE VAL POR G/O. FORMULO MNT, DOY SIGNOS Y SINTOMAS DE ALARMA. </t>
  </si>
  <si>
    <t>TERMINACION DEL EMBARAZO</t>
  </si>
  <si>
    <t>ARO POR PERIODO INTERGENESICO LARGO, INGRESO TARDIO, EMBARAZO NO PLANEADO, TOXOINMUNE. G/O SOLICITO NUEVAMENTE IgM CMV - RUBOELA, S/S LABORATORIOS DE II TRIMESTRE, GLUCOSA PRE Y POST FORMULO, PENDIENTE VALORACION POR G/O Y NUTRICION. FORMULO  MNT, DOY SIGNOS Y SINTOMAS DE ALARMA.</t>
  </si>
  <si>
    <t>ARO POR PRIMIGESTANTE ADOLECENTE, TOXOSUCEPTIBLE, VAGINOSIS BACTERIANA TRICHOMONAS VAGINALIS. FORMULO MNT, DOY SIGNOS Y SINTOMAS DE ALARMA.</t>
  </si>
  <si>
    <t>ARO POR PRIMIGESTANTE, EMBARAZO NO PLANEADO PERO ACEPTADO, VAGINOSIS BACTERIANA,  SOBRE PESO MATERNO, TOXOSUCEPTIBLE.  VALORADA POR GINECOLOGIA QUIEN ORDENO VALORACION POR NUTRICION POR RIESGO DE DIABETES GESTACIONAL. FORMULO MNT, DOY SIGNOS Y SINTOMAS DE ALARMA.</t>
  </si>
  <si>
    <t>ARO POR PRIMIGESTANTE ADOLECENTE, REMITO A VALORACIONES INTERDISCIPLINARIAS, S/S PARACLINICOS DE INGRESO, ECOGRAFIA OBSTETRICA, DOY ASESORIA PRETEST HIV, FORMULO MNT, DOY SIGNOS Y SINTOMAS DE ALARMA.</t>
  </si>
  <si>
    <t>EHILIN</t>
  </si>
  <si>
    <t>ARO POR PRIMIGESTANTE, VAGINOSIS, HEMATOMA RETROCORIAL 1%, SOBRE PESO MATERNO. RESULTADO CMV IgM,RUBEOLA IgM NEGATIVOS. REPOSO ABSOLUTO. FORMULO MNT, DOY SIGNOS Y SINTOMAS DE AARMA.</t>
  </si>
  <si>
    <t>EYDE</t>
  </si>
  <si>
    <t xml:space="preserve">ARO POR SOBRE PESO MATERNO, EMBARAZO NO PLANEADO, VAGINOSIS BACTERIANA, TOXOPLASMOSIS GESTACIONAL, IgG, RUBEOLA, CMV POSITIVOS. PERIODO INTERGENESICO LARGO. FORMULO MNT, DOY RECOMENDACIONES GENERALES, SIGNOS Y SINTOMAS DE ALARMA. VALORADA POR GINECOLOGIA 02/03/2023 INDICO IgM POSTIVO PARA TOXOPLASMA POR LO QUE SE INICIO ESPIRAMICINA, AHORA CON iGM EN ZONA GRIS, PERO EL TEST DE AVIDEZ SALIO ALTO POR LO QUE SE CONSIDERA CICATRIZ INMUNOLOGICA Y SUSPENDE ESPIRAMICINA, S/S ECO DETTALE ANATOMICO + CONTROL EN 1 MES. PENDIENTE RESULTADO PARACLINICOS TOMADOS EL 08/03/2023. </t>
  </si>
  <si>
    <t>ARO POR INGRESO TARDIO, TOXOINMUNE, ITU GERMEN BLEE POSITIVO EN MANEJO, ANEMIA LEVE, IgG Y RUBEOLA POSITIVO, S/S UROCULTIVO POST TTO, CPN INSUFICIENTES. FORMULO MNT, DOY SIGNOS Y SINTOMAS DE ALARMA.</t>
  </si>
  <si>
    <t>ARO POR PERIODO INTERGENESICO CORTO, INGRESO TARDIO, FUV PODALICO, AP CESAREA, PACIENTE INASISTENTE E INCUMPLIDORA, AUN NO SE REALIZA LAB DE INGRESO, S/S NUEVAMENTE LABORATORIOS + PARACLINICOS DE II TRIMESTRE. FORMULO MNT, DOY RECOMENDACIONES GENERALES, SIGNOS Y SINTOMAS DE ALARMA.</t>
  </si>
  <si>
    <t xml:space="preserve">ARO POR FUM NO CONFIABLE. SE ORDENA MNT, S/S VALORACION POR GINECOLOGIA, NUTRICION Y PSICOLOGIA, S/S LABORATORIOS DE INGRESO. REMITO PARA VACUNACION, ODONTOLOGIA. DOY SIGNOS Y SINTOMAS DE ALARMA. EL 25/02/2023 SOLICITO TRASLADO PARA CONTINUAR LOS CONTROLES EN LA UNIDAD DE CUIDADO TACUEYO. </t>
  </si>
  <si>
    <t>ARO POR OBESIDAD MATERNA, MULTIGESTANTE. SE ORDENA PARACLINICOS DE INGRESO, VALORACION POR GINECOLO, NUTRICION Y PSICOLOGIA. S/S ECOGRAFIA OBSTETRICA. DOY ASEOSRIA PRETES HIV. REMITO A ODONTOLOGIA Y VACUNACION, DOY RECOMENDACIONES GENERALES, SIGNOS Y SINTOMAS DE ALARMA.</t>
  </si>
  <si>
    <t>ARO POR PRIMIGESTANTE ADOLECENTE, INGRESO TARDIO, CPN INSUFICIENTE.  G/O 28/02/2023 INGRESO TARDIO, S/S ECO DE DETALLE ANATOMICO. S/S LAB DE III TRIMESTRE + TOCH. FORMULO MNT, DOY SIGNOS Y SINTOMAS DE ALARMA</t>
  </si>
  <si>
    <t>LISMERY</t>
  </si>
  <si>
    <t>NANYI</t>
  </si>
  <si>
    <t>ARO TERMINACION DEL EMBARAZO, IVE PARTICULAR, SIN AUTORIZACION DE AUTORIDAD ANCESTRAL</t>
  </si>
  <si>
    <t xml:space="preserve">ARO POR PRIMIGESTANTE, EMBARAZO NO PLANEADO PERO ACEPTADO. PARALISIS FACIAL, ORDENO MANEJO POR CONSULTA EXTERNA PARA CONTROL POR FISIOTERAPIA. PENDIENTE VALORACION POR PSICOLOGIA. FORMULO MNT, DOY SIGNOS Y SINTOMAS DE ALARMA. 03/04/2023 PACIENTE SOLICITO TRASLADO DE ATENCION PARA LA ESE CXAYUCE. </t>
  </si>
  <si>
    <t>ARO POR INGRESO TARDIO, NIC I SIN TTO, EMBARAZO NO PLANEADO, PERIODO INTERGENESICO LARGO. S/S TORCH NUEVAMENTE + LAB DE II TRIMESTRE + ECOGRAFIA OBSTETRICA. PENDIENTE CITA CON G/O. FORMULO MNT, DOY RECOMENDACIONES GENERALES, SIGNOS Y SINTOMAS DE ALARMA</t>
  </si>
  <si>
    <t>ARO POR SOBRE PESO MATERNO, AMENAZA DE ABORTO 23/01/2023, TOXOSUCEPTIBLE, FUV TRANSVERSO. PENDIENTE FFV Y TORCH YA SOLICITADOS, VALORACION DE SEGUIMIENTO POR GINECO + ECO DE DETALLE ANATOMICO. PENDIENTE 02/03/2023 (Tamizaje Genetico Translucencia Nucal) FORMULO MNT, DOY SIGNOS Y SINTOMAS DE ALARMA.</t>
  </si>
  <si>
    <t>ARO POR SOBRE PESO MATERNO, IVU vs VAGINOSIS BACTERIANA, SE ORDENA MANEJO AMBULATORIO PARA IVU Y VAGINOSIS BACTERIANA CON ANTIBIOTICO. S/S TOXO IgM.  ORDENO MNT, DOY SIGNOS Y SINTOMAS DE ALARMA.</t>
  </si>
  <si>
    <t>ARO POR CESAREA ANTERIOR, PERIODO INTERGENESICO LARGO, TOXOSUCEPTIBLE, INGRESO TARDIO, CPN INSUFICIENTES, ANEMIA LEVE. PENDIENTE VALORACION POR NUTRICION, PSICOLOGIA, GINECOLOGIA. IgG CMV POSITIVO. S/S IgM TOXO. IgM CMV + LAB DE II TRIMESTRE. FORMULO MNT, DOY SIGNOS Y SINTOMAS DE ALARMA.</t>
  </si>
  <si>
    <t xml:space="preserve">ARO POR GESTANTE AÑOSA PRIMIGESTANTE, SOBRE PESO MATERNO, EMBARAZO NO PLANEADO, VAGINOSIS BACTERIANA.  ORDENO MANEJO AMBULATORIO PARA VAGINOSIS BACTERIANA. S/S TOXOPLASMA IgM. FORMULO MNT, DOY SIGNOS Y SINTOMAS DE ALARMA. </t>
  </si>
  <si>
    <t>HERMILA</t>
  </si>
  <si>
    <t>ARO POR PRIMIGESTANTE, EMBARAZO NO PLANEADO, TOXOINMUNE, INGRESO TARDIO. PENDIENTE VAL X NUTRICION Y GINECOLOGIA. S/S TORCH NUEVAMENTE + LABORATORIOS DE II TRMIESTRE. FORMULO MNT, DOY SIGNOS Y SINTOMAS DE ALARMA.</t>
  </si>
  <si>
    <t>ADEN</t>
  </si>
  <si>
    <t>ARO POR INGRESO TARDIO, EMBARAZO NO PLANEADO, MULTIGESTANTE, PERIODO INTERGENESICO LARGO, SOBRE PESO MATERNO. S/S LAB DE II TRIMESTRE  + TORCH + VIH. FORMULO METRONIDAZOL OVULOS. PENDIENTE ECO DE D.A, PENDIENTE VALORACION POR GINECOLOGIA. FORMULO MNT, DOY SIGNOS Y SINTOMAS DE ALARMA.</t>
  </si>
  <si>
    <t>ARO POR EMBARAZO NO PLANEADO, GESTANTE AÑOSA MULTIPARIDAD, PERIODO INTERGENESICO LARGO. PENDIENTE  VALORACIONES DE INGRESO. SUMINISTRO DE ASA X 100MG A PARTIR DE LA SEMANA 12 DE GESTACION. S/S TOXO IgM FORMULO MNT, DOY SIGNOS Y SINTOMAS DE ALARMA.</t>
  </si>
  <si>
    <t>ARO POR BAJO PESO MATERNO, TOXOINMUNE, PRIMIGESTANTE. VALORADA POR GINECO EL 02/03/2023 QUIEN SOLICITA RUBEOLA IgM, CMV IgM,  UROCULTIVO POS TTO + ECO CON TRANSLUCENCIA NUCAL. FORMULO MNT, DOY SIGNOS Y SINTOMAS DE ALARMA</t>
  </si>
  <si>
    <t>ARO POR INGRESO TARDIO, OBESIDAD MATERNA, CMV POSITIVO, CPN INSUFICIENTES, TOXOSUCEPTIBLE, VAGINOSIS BACTERIANA, FUV TRANSVERSO. PENDIENTE VALORACIONES DE INGRESO Y ECOGRAFIA OBSTETRICA. FORMULO TTO PARA VAGINOSIS. S/S IgM TOXO MENSUAL, FFV POS TTO IgM CMV, S/S ECOGRAFIA DE DETALLE ANATOMICO. DOY ASESORIA PRETEST HIV. FORMULO MNT, DOY SIGNOS Y SINTOMAS DE ALARMA.</t>
  </si>
  <si>
    <t>ARO POR SOBRE PESO MATERNO. PENDIENTE COMPLETAR TORCH. FORMULO MNT, DOY SIGNOS Y SINTOMAS DE ALARMA.</t>
  </si>
  <si>
    <t>AVEGAIL</t>
  </si>
  <si>
    <t>ARO POR INGRESO TARDIO, TOXOSUCEPTIBLE. S/S LAB DE II TRIMESTRE + VIH, PENDIENTE ECO DE DETALLE ANATOMICO + UROCULTIVO + FFV + TORCH.  FORMULO MNT, DOY RECOMENDACIONES GENERALES, SIGNOS Y SINTOMAS DE ALARMA</t>
  </si>
  <si>
    <t>ARO POR PERIODO INTERGENESICO CORTO, FUM NO CONFIABLE, OBESIDAD MATERNA, EMABARZO NO PLANEADO PERO ACEPTADO, ANT. MADRE DM. PENDIENTE LABORATORIOS DE INGRESO Y VALORACION POR GINECOLOGIA, NUTRICION Y PSICOLOGIA. DOY ASESORIA PRE TEST HIV, FORMULO MNT, DOY RECOMENDACIONES, SIGNOS Y SINTOMAS DE ALARMA.</t>
  </si>
  <si>
    <t>ARO POR ANT. ABORTO ANTERIOR, BAJO PESO MANERNO PRIMIGESTANTE ADOLECENTE. S/S TOXO IgM POR ALTERACION DE TOXO IgG. FORMULO MNT, DOY RECOMENDACIONES, SIGNOS Y SINTOMAS DE ALARMA.</t>
  </si>
  <si>
    <t>NICOLE</t>
  </si>
  <si>
    <t>ARO POR PRIMIGESTANTE ADOLECENTE, EMBARAZO POR VIOLENCIA SEXUAL,  VAGINOSIS BACTERIANA, INGRESO TARDIO. FORMULO METRONIDAZOL OVULOS, CLOTRIMAZOL CREMA VAGINAL. S/S NUEVAMENTE PARACLINICOS DE INGRESO + CTOG. FOMULO MNT, DOY RECOMENDACIONES GENERALES, SIGNOS Y SINTOMAS DE ALARMA.</t>
  </si>
  <si>
    <t>DENI</t>
  </si>
  <si>
    <t>ARO POR TOXOPLASMOSIS GESTACIONAL, SOBRE PESO MATERNO, FUV TRANSVERSO. FORMULO ESPIRAMICINA X 3000.000 UI C/8 HRS X 1 MES. PENDIENTE ECOGRAFIA. S/S PARACLINICOS DE II TRIMESTRE. DOY RECOMENDACIONES GENERALES, SIGNOS Y SINTOMAS DE ALARMA.</t>
  </si>
  <si>
    <t>ARO TERMINACION DEL EMBARAZO, IVE AUTORIZADO POR AUTORIDAD ANCESTRAL</t>
  </si>
  <si>
    <t>GRICELDA</t>
  </si>
  <si>
    <t>ARO POR PRIMIGESTANTE ADOLECENTE. PENDIENTE VALORACION POR GINECOLOGIA, NUTRICION Y PSICOLOGIA, DOY ASESORIA PRE TEST HIV. REMITO PARA VACUNACION Y ODONTOLOGIA. HOY 27/02/2023 REPORTA PARACLINICOS DEL 13-02-2023: CUADRO HEMÁTICO: HB: 12.1 HTO: 37%, LEUCOS: 9.380 N: 67% L: 25% M: 5% PLAQ: 286.000 PTR: NO REACTIVO, VIH: NO REACTIVO ASHB: NEGATIVO, HEMOCLASIFICACIÓN: O +, UROANÁLISIS PATOLÓGICO, NO PRESENCIA DE PROTEÍNAS NI GLUCOSA, FFV: TRICOMONA VAGINALIS +++LEUCOS ABUNDANTES PATOLÓGICO, UROCULTIVO POSITIVO ENTEROCOCCUS FAECALIS MULTISENSIBLE, TOXO IGG : 389 POSITIVO, TOXO IGM : 103 POSITIVO. RUBEOLA IGG: 7 NEGATIVO , CMV IGG : 99 POSITIVO . GLUCOSA : 59 MG /DL, ENVIO TTO FARMACOLOGICO METRONIDAZOL OVULOS 500 MG, ESPIRAMICINA (ROVAMICINA) 3.00.000 UI TABLETA (USO EXCLUSIVO PARA TOXOPLASMOSIS), AMPICILINA TRIHIDRATO CAPSULA 500 MG CJA X 200, METRONIDAZOL 500 MG TABLETA. S/S Citomegalovirus ANTICUERPOS Ig M, Toxoplasma gondii ANTICUERPOS Ig A, Y UROCULTIVO + FFV POST TTO. FORMULO MNT, DOY SIGNOS Y SINTOMAS DE ALARMA.</t>
  </si>
  <si>
    <t>ARO POR PERIODO INTERGENESICO LARGO, VAGINOSIS BACTERIANA vs IVU, SINDROME ANEMICO. PENDIENTE VALORACION POR NUTRICION,  S/S TOXO IgM. SE REALIZA HEMOGRAMA DE CONTROL EL DIA DE HOY 11/03/2023 QUE REPORTA 9,7 mg/dl, GESTANTE CON SINDROME ANEMICO REMITO PARA EL SERVICIO DE URGENCIAS PARA TRANSFUSION DE SUERO Y MANEJO PERTINENTE.  FORMULO MNT, DOY SIGNOS Y SINTOMAS DE ALARMA.</t>
  </si>
  <si>
    <t>ARO POR OBESIDAD MATERNA, INGRESO TARDIO. TTO CULMINADO POR IVU + VAGINITIS REFIERE MEJORIA. PENDIENTE VALORACION POR GINECO + NUTRICION. FORMULO MNT, DOY SIGNOS Y SINTOMAS DE ALARMA.</t>
  </si>
  <si>
    <t>ARO POR OBESIDADMATERNA, PERIODO INTERGENESICO CORTO, AP PREECLAMPSIA EMBARAZO ANTERIOR, AO HEMORRAGIA POS PARTO EMB ANTERIOR, VAGINOSIS BACTERIANA, TOXOSUCEPTIBLE. SE INICIA ASA X 100MGA PARTIR DE LAS 12 SEM. PEND. VALORACION POR ESPECIALIDADES, S/S ECO DE TAMIZAJE GENETICO, COMPLETAR TORCH + TOXO IgM MENSUAL . FORMULO MNT, DOY SIGNOS Y SINTOMAS DE ALARMA.</t>
  </si>
  <si>
    <t>ARO, EL 15/03/2023 GESTANTE SOLICITA TRASLADO DE HC PARA CONTINUAR SUS CPN Y SERVICIOS DE SALUD EN LA SUBSEDE TACUEYO.</t>
  </si>
  <si>
    <t>ARO POR INGRESO TARDIO, MULTIGESTANTE, PERIODO INTERGENESICO CORTO, OBESIDAD MATERNA. S/S PARACLINICOS DE INGRESO, REMITO PARA VALORACION POR GINECOLOGIA, NUTRICION. REMITO PARA VACUNACION, TOMA DE ECIGRAFIA, DOYA ASESORIA PRE TEST HIV. FORMULO MNT, DOY SIGNOS Y SINTOMAS DE ALARMA. CITA EN 10 DIAS CON RESULTADO DE EXAMENES.</t>
  </si>
  <si>
    <t>ARO POR A.P DE CESAREA, PERIODO INTERGENESICO LARGO, INGRESO TARDIO. S/S VALORACION POR ESPECIALIDADES, DOY ASESORIA PRE TEST HIV, S/S PARACLINICOS DE INGRESO, REMITO PARA VACUNACION, ODONTOLOGIA Y TOMA DE ECOGRAFIA. FORMULO MNT, DOY SIGNOS Y SINTOMAS  DE ALARMA.</t>
  </si>
  <si>
    <t>ARO POR GESTANTE AÑOSA, MULTIPARIDAD, FUV TRANSVERSO, AP ABORTOS, TOXOSUCEPTIBLE, TOXOINMUNE, IgG DE CMV Y RUBEOLA POSITIVO, MAL INFORMANTE. S/S TOXO IgM RUBEOLA Y CMV. INDICO INICIAR ASA X 100MG POR EDAD MAYOR A 40 AÑOS Y PERIODO INTERGENESICO A 10 AÑOS. AUN NO HA REALIZADO ECOGRAFIA DE INGRESO S/S NUEVAMENTE. MULTIGESTANTE AÑOSA MAL INFORMANTE ACUDE SOLA, REFIERE SENTIRSE BIEN, SIN EMBARGO AL EXAMEN FISICO PRESENTA DOLOR A LA PALPACION DE HIPOGASTRIO POR EL CUAL SE SOLICITA VALORACION POR EL SERVICIOS DE URGENCIA. FORMULO MNT, DOY RECOMENDACIONES GENERALES, SIGNOS Y SINTOMAS DE ALARMA.</t>
  </si>
  <si>
    <t>ARO POR PERIODO INTERGENESICO LARGO, ANT ABORTO, SOBRE PESO MATERNO. PEND. VALORACION POR GINECO, PSICOLOGIA Y NUTRICION. PEND, ECOGRAFIA. S/S TORCH. FORMULO MNT, DOY RECOMENDACIONES GENERALES, SIGNOS Y SINTOMAS DE ALARMA.</t>
  </si>
  <si>
    <t>ARO POR PRIMIGESTANTE ADOLECENTE, EMBARAZO NO PLANEADO PERO ACEPTADO, RELACIONES SEXUALES CONSENTIDA RELACION DE HACE 8 MESES SIN EMBARGO POR TRATARSE DE MENOR DE 14 AÑOS SE ACTIVA RUTA DE VIOLENCIA DE GENERO. HOY 28/03/2023 SE REALIZO PARACLINICOS DE TORCH, PENDIENTE RESULTADOS. FORMULO MNT, DOY SIGNOS Y SINTOMAS DE ALARMA.</t>
  </si>
  <si>
    <t>ARO POR GESTANTE ADOLECENTE, PACIENTE DE 17 AÑOS DE EDAD QUE CONSULTA PRA INGRESO A CONTROL PRENATAL, REFIERE QUE SOLICITA EL IVE, SE ACTIVA RUTA. REMITO PARA VACUNACION Y ODONTOLOGIA, S/S PARACLINICOS DE INGRESO + VALORACIONES CORRESPONDIENTES, DOY ASESORIA PRETEST HIV, S/S ECOGRAFIA, FORMULO MNT, DOY SIGNOS Y SINTOMAS DE ALARMA.</t>
  </si>
  <si>
    <t>ARO POR INGRESO TARDIO, PRIMIGESTANTE. S/S PARACLINICOS DE INGRESO, VALORACIONES CORRESPONDIENTES, DOY ASESORIA PRE TEST HIV, REMITO PARA VACUNACION Y ODONTOLOGIA. FORMULO MNT, DOY SIGNOS Y SINTOMAS DE ALARMA.</t>
  </si>
  <si>
    <t>ARO POR PERIODO INTERGENESICO LARGO, BAJO PESO MATERNO. S/S PARACLINICOS DE INGRESO + ECOGRAFIA, REMITO PARA VACUNACION Y ODONTOLOGIA, S/S VALORACION POR ESPECIALIDADES. DOY ASESORIA PRETEST HIV, FORMULO MNT, DOY SIGNOS Y SINTOMAS DE ALARMA.</t>
  </si>
  <si>
    <t>KELINED</t>
  </si>
  <si>
    <t>ARO POR PERIODO INTERGENESICO LARGO, INGRESO TARDIO, EMBARAZO NO PLANEADO PERO ACEPTADO. S/S PARACLINICOS DE INGRESO + VALORACIONES POR ESPECIALIDADES, DOY ASESORIA PRE TEST HIV, REMITO PARA ODONTOLOGIA, VACUNACION Y FORMULO MNT, DOY RECOMENDACIONES GENERALES, SIGNOS Y SINTOMAS DE ALARMA.</t>
  </si>
  <si>
    <t>ARO POR FUV TRANSVERSO, AP CESAREA, AP PRECLAMPSIA EN EMBARAZO ANTERIOR, PERIODO INTERGENESICO LARGO, INGRESO TARDIO. S/S PARACLINICOS DE INGRESO, VALORACIONES PERTINENTES, DOY ASESORIA PRE TEST HIV, REMITO PARA VACUNACION Y ODONTOLOGIA. FORMULO MNT + ASA X 100MG, DOY RECOMENDACIONES GENERALES, SIGNOS Y SINTOMAS DE ALARMA.</t>
  </si>
  <si>
    <t>ARO POR INGRESO TARDIO, FUV TRANSVERSO, EMBARAZO NO PLANEADO. S/S PARACLINICOS DE INGRESO + ECOGRAFIA, REMITO PARA VACUNACION, ODONTOLOGIA, DOY ASESORIA PRE TEST HIV, REMITO PARA VALORACION POR GINECOLOGIA, NUTRICION  Y PSICOLOGIA. FORMULO MNT, DOY SIGNOS Y SINTOMAS DE ALARMA.</t>
  </si>
  <si>
    <t>ARO POR PRIMIGESTANTE ADOLECENTE, EMBARAZO NO PLANEADO. S/S PARACLINICOS DE INGRESO + ECOGRAFIA + VALORACION POR GINECOLOGIA, NUTRICION Y PSICOLOGIA, REMITO PARA ODONTOLOGIA Y VACUNACION. FORMULO MNT, DOY SIGNOS Y SINTOMAS DE ALARMA.</t>
  </si>
  <si>
    <t>ARO POR OBESIDAD MATERNA, PERIODO INTERGENESICO LARGO 11 AÑOS. S/S PARACLINICOS DE INGRESO + ECO + TSH - T4L POR OBESIDAD TIPO ll, DOY ASESORIA PRE TEST HIV, REMITO PARA VACUNACION, ODONTOLOGIA Y VALORACION POR ESPECIALIDADES. S/S AFINAMIENTO POR 5 DIAS. FORMULO MNT, DOY SIGNOS Y SINTOMAS DE ALARMA.</t>
  </si>
  <si>
    <t>NUCENI</t>
  </si>
  <si>
    <t>ARO POR EMBARAZO NO PLANEADO, MULTIGESTANTE, PERIODO INTERGENESICO LARGO. REMITO PARA VACUNACION Y ODONTOLOGIA. S/S PARACLINICOS DE INGRESO, VALORACION POR G/O, NUTRICION Y PSICOLOGIA. DOY ASESORIA PRE TEST HIV, FORMULO MNT, DOY RECOMENDACIONES GENERALES, SIGNOS Y SINTOMAS DE ALARMA.</t>
  </si>
  <si>
    <t>ARO POR PRIMIGESTA ADOLECENTE, INGRESO TARDIO A CPN, EMBARAZO NO PLANEADO CON DECISIÓN INICIAL  DE IVE PERO QUE POSTERIORMENTE ES ACEPTADO. S/S PARACLINICOS DE INGRESO + VALORACION POR PSICOLOGIA Y G/0. DOY ASESORIA PRE TEST HIV, REMITO PARA VACUNACION Y ODONTOLOGIA. FORMULO MNT, DOY SIGNOS Y SINTOMAS DE ALARMA.</t>
  </si>
  <si>
    <t>ARO POR INGRESO TARDIO. S/S PARACLINICOS DE INGRESO + ECOGRAFIA OBSTETRICA TRASVAGINAL PARA ESTRABLECER EDAD GESTACIONAL, REMITO PARA VACUNACION, ODONTOLOGIA Y VALORACION POR GINECOLOGIA, NUTRICION Y PSICOLOGIA. FORMULO MNT, DOY SIGNOS Y SINTOMAS DE ALARMA.</t>
  </si>
  <si>
    <t>ARO POR FUM DESCONOCIDA, VPH NIC I EN TTO, PERIODO INTERGENESICO CORTO, EMBARAZO NO PLANEADO PERO ACEPTADO, SOBRE PESO MATERNO. S/S PARACLINICOS DE INGRESO + ECOGRAFIA. DOY ASESORIA PRE TEST HIV, REMITO PARA ODONTOLOGIA Y VACUNACION, SOLICITO VALORACION POR GINECOLOGIA, NUTRICION Y PSICOLOGIA. FORMULO MNT, DOY RECOMENDACIONES GENERALES, SIGNOS Y SINTOMAS DE ALARMA.</t>
  </si>
  <si>
    <t xml:space="preserve">ARO POR PRIMIGESTANTE, EMBARAZO NO PLANEADO PERO ACEPTADO, SOBRE PESO MATERNO. S/S PARACLINICOS DE INGRESO, VALORACION POR GINECO, NUTRICION, PSICOLOGIA, REMITO PARA ODONTOLOGIA Y VACUNACION. DOY ASESORIA PRE TEST HIV, FORMULO MNT, DOY SIGNOS Y SINTOMAS DE ALARMA. </t>
  </si>
  <si>
    <t>ARO POR PRIMIGESTANTE, AP DE HEPATITIS B PENDIENTE CITA CON INFECTOLOGIA. SE LLENA FICHA EPIDEMIOLOGICA HEPATITIS B. REMITO PARA ODONTOLOGIA, VACUNACION, S/S PARACLINICOS DE INGRESO + ECOGRAFIA, DOY ASESORIA PRE TEST HIV, FORMULO MNT, DOY SIGNOS Y SINTOMAS DE ALARMA.</t>
  </si>
  <si>
    <t>ARO POR INGRESO TARDIO. S/S PARACLINICOS DE INGRESO + ECOGRAFIA OBSTETRICA TRASVAGINAL PARA ESTRABLECER EDAD GESTACIONAL, REMITO PARA VACUNACION, ODONTOLOGIA Y VALORACION POR GINECOLOGIA, NUTRICION Y PSICOLOGIA, DOY ASESORIA PRETEST HIV. FORMULO MNT, DOY SIGNOS Y SINTOMAS DE ALARM</t>
  </si>
  <si>
    <t>TEOLINDA</t>
  </si>
  <si>
    <t>ARO POR PERIODO INTERGENESICO LARGO, OBESIDAD MATERNA. S/S PARACLINICOS DE INGRESO, REMITO PARA ODONTOLOGIA, VACUNACION, PSICOLOGIA, NUTRICION Y GINECOLOGIA. DOY ASESORIA PRE TESTHIV, FORMULO MNT, DOY RECOMENDACIONES GENERALES, SIGNOS Y SINTOMAS DE ALARMA.</t>
  </si>
  <si>
    <t>ARO POR PERIODO INTERGENESICO LARGO. S/S PARACLINICOS DE INGRESO, VALORACION POR GINECOLOGIA, SICOLOGIA, NUTRICION. DOY ASESORIA PRETEST HIV, FORMULO MNT, DOY RECOMENDACIONES GENERALES, SIGNOS Y SINTOMAS DE ALARMA.</t>
  </si>
  <si>
    <t>ARO POR PERIODO INTERGENESICO CORTO, S/S PARACLINICOS DE INGRESO, REMITO PARA VACUNACION, ODONTOLOGIA, NUTRICION, GINECOLOGIA Y SICOLOGIA. DOY ASESORIA PRETEST HIV. FORMULO MNT, DOY SIGNOS Y SINTOMAS DE ALARMA.</t>
  </si>
  <si>
    <t>DEIDY</t>
  </si>
  <si>
    <t>IPS-I ACIN TORIBIO</t>
  </si>
  <si>
    <t xml:space="preserve">BELALCAZAR </t>
  </si>
  <si>
    <t>REINOSO</t>
  </si>
  <si>
    <t>YURANI ALEXANDRA QUINA</t>
  </si>
  <si>
    <t xml:space="preserve">ANGELICA CRUZ VALENCIA </t>
  </si>
  <si>
    <t>CAPTACION POR PSC</t>
  </si>
  <si>
    <t>YURI YULIETH VIVAS</t>
  </si>
  <si>
    <t>SE RECOMIENDA APSC INDAGAR MAS SOBRE LAS GESTANTES CAPTACION POR PSC</t>
  </si>
  <si>
    <t>VEGA</t>
  </si>
  <si>
    <t>CAPTACION POR PSC/ NO SE CUENTA CON DATO DE FUM POR QUE USUSARIA NO LA SABIA</t>
  </si>
  <si>
    <t>DAMARIS JIMENES</t>
  </si>
  <si>
    <t>SANDRA YUNDA</t>
  </si>
  <si>
    <t>YANDUN</t>
  </si>
  <si>
    <t>YROCHEZ</t>
  </si>
  <si>
    <t xml:space="preserve">ALISON </t>
  </si>
  <si>
    <t>LIZETH MORAN ROMERO</t>
  </si>
  <si>
    <t xml:space="preserve">MOSUERA </t>
  </si>
  <si>
    <t>FLORANY</t>
  </si>
  <si>
    <t>MABEL ADRIANA CAMAYO</t>
  </si>
  <si>
    <t>VELASQUEZ</t>
  </si>
  <si>
    <t>SANDRA PATRICIA YUNDA PIAMBA</t>
  </si>
  <si>
    <t>YURI YULIRTH VIVAS RIVERA</t>
  </si>
  <si>
    <t xml:space="preserve">KAREN MAYELI LEDESMA </t>
  </si>
  <si>
    <t>CAPTACION PÓR PSC</t>
  </si>
  <si>
    <t>CAPOTE</t>
  </si>
  <si>
    <t>YULDIN</t>
  </si>
  <si>
    <t>YURI YULIETH VIVAS RIVERA</t>
  </si>
  <si>
    <t>CAPTACION POR PSC, HAY BQUE BTENER EN CUENTA QUE LA GESTANTE ES DE ALTO RIESGO POR MULTIPLES CAUSAS</t>
  </si>
  <si>
    <t xml:space="preserve">MARTINES </t>
  </si>
  <si>
    <t>JENIFFER</t>
  </si>
  <si>
    <t>ERAMIRES</t>
  </si>
  <si>
    <t>ELIAS QUITUMBO</t>
  </si>
  <si>
    <t>IPSI ACIN SUAREZ</t>
  </si>
  <si>
    <t>RESPONSABLE DE LA ZONA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</si>
</sst>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yyyy\-mm\-dd;@"/>
    <numFmt numFmtId="166" formatCode="[$-F800]dddd\,\ mmmm\ dd\,\ yyyy"/>
    <numFmt numFmtId="167" formatCode="0.0%"/>
  </numFmts>
  <fonts count="50">
    <font>
      <sz val="11"/>
      <color theme="1"/>
      <name val="Calibri"/>
      <family val="2"/>
      <scheme val="minor"/>
    </font>
    <font>
      <b/>
      <sz val="11"/>
      <color theme="1"/>
      <name val="Calibri"/>
      <family val="2"/>
      <scheme val="minor"/>
    </font>
    <font>
      <sz val="11"/>
      <color indexed="8"/>
      <name val="Calibri"/>
      <family val="2"/>
    </font>
    <font>
      <sz val="10"/>
      <name val="Arial"/>
      <family val="2"/>
    </font>
    <font>
      <b/>
      <sz val="11"/>
      <color theme="0"/>
      <name val="Calibri"/>
      <family val="2"/>
      <scheme val="minor"/>
    </font>
    <font>
      <sz val="10"/>
      <color theme="1"/>
      <name val="Calibri"/>
      <family val="2"/>
      <scheme val="minor"/>
    </font>
    <font>
      <sz val="11"/>
      <color theme="1"/>
      <name val="Calibri"/>
      <family val="2"/>
      <scheme val="minor"/>
    </font>
    <font>
      <sz val="11"/>
      <color theme="0"/>
      <name val="Calibri"/>
      <family val="2"/>
      <scheme val="minor"/>
    </font>
    <font>
      <b/>
      <sz val="10"/>
      <color theme="1"/>
      <name val="Calibri"/>
      <family val="2"/>
      <scheme val="minor"/>
    </font>
    <font>
      <b/>
      <sz val="11"/>
      <color theme="5" tint="-0.499984740745262"/>
      <name val="Calibri"/>
      <family val="2"/>
      <scheme val="minor"/>
    </font>
    <font>
      <sz val="11"/>
      <color rgb="FFFF0000"/>
      <name val="Calibri"/>
      <family val="2"/>
      <scheme val="minor"/>
    </font>
    <font>
      <b/>
      <sz val="11"/>
      <color rgb="FFFF0000"/>
      <name val="Calibri"/>
      <family val="2"/>
      <scheme val="minor"/>
    </font>
    <font>
      <sz val="10"/>
      <color indexed="8"/>
      <name val="Arial"/>
      <family val="2"/>
    </font>
    <font>
      <b/>
      <i/>
      <sz val="11"/>
      <color theme="0"/>
      <name val="Calibri"/>
      <family val="2"/>
      <scheme val="minor"/>
    </font>
    <font>
      <b/>
      <sz val="12"/>
      <color theme="1"/>
      <name val="Calibri"/>
      <family val="2"/>
      <scheme val="minor"/>
    </font>
    <font>
      <b/>
      <sz val="10"/>
      <color theme="1"/>
      <name val="Times New Roman"/>
      <family val="1"/>
    </font>
    <font>
      <sz val="18"/>
      <color theme="1"/>
      <name val="Calibri"/>
      <family val="2"/>
      <scheme val="minor"/>
    </font>
    <font>
      <b/>
      <sz val="14"/>
      <color theme="1"/>
      <name val="Calibri"/>
      <family val="2"/>
      <scheme val="minor"/>
    </font>
    <font>
      <sz val="14"/>
      <color theme="1"/>
      <name val="Calibri"/>
      <family val="2"/>
      <scheme val="minor"/>
    </font>
    <font>
      <u/>
      <sz val="11"/>
      <color theme="1"/>
      <name val="Calibri"/>
      <family val="2"/>
      <scheme val="minor"/>
    </font>
    <font>
      <u/>
      <sz val="11"/>
      <color rgb="FFFF0000"/>
      <name val="Calibri"/>
      <family val="2"/>
      <scheme val="minor"/>
    </font>
    <font>
      <b/>
      <sz val="10"/>
      <color theme="0"/>
      <name val="Calibri"/>
      <family val="2"/>
      <scheme val="minor"/>
    </font>
    <font>
      <b/>
      <sz val="10"/>
      <color theme="0"/>
      <name val="Times New Roman"/>
      <family val="1"/>
    </font>
    <font>
      <sz val="8"/>
      <name val="Calibri"/>
      <family val="2"/>
      <scheme val="minor"/>
    </font>
    <font>
      <sz val="10"/>
      <color indexed="8"/>
      <name val="Arial"/>
      <family val="2"/>
    </font>
    <font>
      <b/>
      <i/>
      <sz val="11"/>
      <color rgb="FFFF0000"/>
      <name val="Calibri"/>
      <family val="2"/>
      <scheme val="minor"/>
    </font>
    <font>
      <sz val="11"/>
      <name val="Calibri"/>
      <family val="2"/>
      <scheme val="minor"/>
    </font>
    <font>
      <b/>
      <u/>
      <sz val="11"/>
      <name val="Calibri"/>
      <family val="2"/>
      <scheme val="minor"/>
    </font>
    <font>
      <b/>
      <u/>
      <sz val="11"/>
      <color rgb="FFFF0000"/>
      <name val="Calibri"/>
      <family val="2"/>
      <scheme val="minor"/>
    </font>
    <font>
      <b/>
      <sz val="11"/>
      <name val="Calibri"/>
      <family val="2"/>
      <scheme val="minor"/>
    </font>
    <font>
      <b/>
      <sz val="10"/>
      <name val="Times New Roman"/>
      <family val="1"/>
    </font>
    <font>
      <b/>
      <sz val="16"/>
      <color theme="1"/>
      <name val="Calibri"/>
      <family val="2"/>
      <scheme val="minor"/>
    </font>
    <font>
      <sz val="8"/>
      <color rgb="FFFF0000"/>
      <name val="Calibri"/>
      <family val="2"/>
      <scheme val="minor"/>
    </font>
    <font>
      <sz val="10"/>
      <name val="Calibri"/>
      <family val="2"/>
      <scheme val="minor"/>
    </font>
    <font>
      <sz val="10"/>
      <color rgb="FFFF0000"/>
      <name val="Calibri"/>
      <family val="2"/>
      <scheme val="minor"/>
    </font>
    <font>
      <sz val="11"/>
      <color indexed="8"/>
      <name val="Calibri"/>
      <family val="2"/>
      <scheme val="minor"/>
    </font>
    <font>
      <sz val="10"/>
      <color rgb="FF7030A0"/>
      <name val="Calibri"/>
      <family val="2"/>
      <scheme val="minor"/>
    </font>
    <font>
      <sz val="12"/>
      <color theme="1"/>
      <name val="Calibri"/>
      <family val="2"/>
      <scheme val="minor"/>
    </font>
    <font>
      <sz val="12"/>
      <color indexed="8"/>
      <name val="Arial"/>
      <family val="2"/>
    </font>
    <font>
      <sz val="12"/>
      <name val="Arial"/>
      <family val="2"/>
    </font>
    <font>
      <sz val="12"/>
      <color theme="1"/>
      <name val="Arial"/>
      <family val="2"/>
    </font>
    <font>
      <sz val="11"/>
      <color rgb="FFCC3300"/>
      <name val="Calibri"/>
      <family val="2"/>
      <scheme val="minor"/>
    </font>
    <font>
      <sz val="8"/>
      <color theme="1"/>
      <name val="Arial"/>
      <family val="2"/>
    </font>
    <font>
      <sz val="8"/>
      <color rgb="FF000000"/>
      <name val="Arial"/>
      <family val="2"/>
    </font>
    <font>
      <b/>
      <sz val="8"/>
      <color rgb="FF000000"/>
      <name val="Arial"/>
      <family val="2"/>
    </font>
    <font>
      <sz val="11"/>
      <color rgb="FF000000"/>
      <name val="Calibri"/>
      <family val="2"/>
      <scheme val="minor"/>
    </font>
    <font>
      <sz val="10"/>
      <color rgb="FF000000"/>
      <name val="Arial"/>
      <family val="2"/>
    </font>
    <font>
      <sz val="12"/>
      <color indexed="8"/>
      <name val="SansSerif"/>
    </font>
    <font>
      <sz val="12"/>
      <color rgb="FF000000"/>
      <name val="SansSerif"/>
      <family val="2"/>
    </font>
    <font>
      <sz val="13"/>
      <color theme="1"/>
      <name val="Calibri"/>
      <family val="2"/>
      <scheme val="minor"/>
    </font>
  </fonts>
  <fills count="51">
    <fill>
      <patternFill patternType="none"/>
    </fill>
    <fill>
      <patternFill patternType="gray125"/>
    </fill>
    <fill>
      <patternFill patternType="solid">
        <fgColor rgb="FFFFFF00"/>
        <bgColor indexed="64"/>
      </patternFill>
    </fill>
    <fill>
      <patternFill patternType="solid">
        <fgColor theme="5" tint="0.39997558519241921"/>
        <bgColor indexed="65"/>
      </patternFill>
    </fill>
    <fill>
      <patternFill patternType="solid">
        <fgColor theme="5" tint="0.39994506668294322"/>
        <bgColor indexed="64"/>
      </patternFill>
    </fill>
    <fill>
      <patternFill patternType="solid">
        <fgColor theme="8" tint="0.59996337778862885"/>
        <bgColor indexed="64"/>
      </patternFill>
    </fill>
    <fill>
      <patternFill patternType="solid">
        <fgColor theme="8"/>
      </patternFill>
    </fill>
    <fill>
      <patternFill patternType="solid">
        <fgColor theme="9" tint="-0.249977111117893"/>
        <bgColor indexed="64"/>
      </patternFill>
    </fill>
    <fill>
      <patternFill patternType="solid">
        <fgColor theme="9" tint="0.39997558519241921"/>
        <bgColor indexed="64"/>
      </patternFill>
    </fill>
    <fill>
      <patternFill patternType="solid">
        <fgColor rgb="FFF0EE8A"/>
        <bgColor indexed="64"/>
      </patternFill>
    </fill>
    <fill>
      <patternFill patternType="solid">
        <fgColor theme="2" tint="-9.9978637043366805E-2"/>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6" tint="-0.499984740745262"/>
        <bgColor indexed="64"/>
      </patternFill>
    </fill>
    <fill>
      <patternFill patternType="solid">
        <fgColor theme="0"/>
        <bgColor indexed="64"/>
      </patternFill>
    </fill>
    <fill>
      <patternFill patternType="solid">
        <fgColor theme="9"/>
        <bgColor indexed="64"/>
      </patternFill>
    </fill>
    <fill>
      <patternFill patternType="solid">
        <fgColor rgb="FFFFFFCC"/>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5" tint="-0.499984740745262"/>
        <bgColor indexed="64"/>
      </patternFill>
    </fill>
    <fill>
      <patternFill patternType="solid">
        <fgColor theme="4" tint="0.39997558519241921"/>
        <bgColor indexed="64"/>
      </patternFill>
    </fill>
    <fill>
      <patternFill patternType="solid">
        <fgColor rgb="FFFFC000"/>
        <bgColor indexed="64"/>
      </patternFill>
    </fill>
    <fill>
      <patternFill patternType="solid">
        <fgColor theme="4"/>
        <bgColor indexed="64"/>
      </patternFill>
    </fill>
    <fill>
      <patternFill patternType="solid">
        <fgColor theme="9" tint="0.79998168889431442"/>
        <bgColor theme="9" tint="0.79998168889431442"/>
      </patternFill>
    </fill>
    <fill>
      <patternFill patternType="solid">
        <fgColor theme="9" tint="-0.249977111117893"/>
        <bgColor theme="9" tint="0.79998168889431442"/>
      </patternFill>
    </fill>
    <fill>
      <patternFill patternType="solid">
        <fgColor rgb="FF2BE7E7"/>
        <bgColor indexed="64"/>
      </patternFill>
    </fill>
    <fill>
      <patternFill patternType="solid">
        <fgColor rgb="FF31869B"/>
        <bgColor indexed="64"/>
      </patternFill>
    </fill>
    <fill>
      <patternFill patternType="solid">
        <fgColor theme="6" tint="0.59999389629810485"/>
        <bgColor indexed="64"/>
      </patternFill>
    </fill>
    <fill>
      <patternFill patternType="solid">
        <fgColor theme="8"/>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rgb="FF92D050"/>
        <bgColor indexed="64"/>
      </patternFill>
    </fill>
    <fill>
      <patternFill patternType="solid">
        <fgColor rgb="FF92D050"/>
        <bgColor theme="9" tint="0.79998168889431442"/>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9" tint="0.79998168889431442"/>
        <bgColor indexed="64"/>
      </patternFill>
    </fill>
    <fill>
      <patternFill patternType="solid">
        <fgColor rgb="FFFFFFFF"/>
        <bgColor indexed="64"/>
      </patternFill>
    </fill>
    <fill>
      <patternFill patternType="solid">
        <fgColor rgb="FF00B0F0"/>
        <bgColor indexed="64"/>
      </patternFill>
    </fill>
    <fill>
      <patternFill patternType="solid">
        <fgColor rgb="FF9999FF"/>
        <bgColor indexed="64"/>
      </patternFill>
    </fill>
    <fill>
      <patternFill patternType="solid">
        <fgColor theme="9" tint="0.59999389629810485"/>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rgb="FFDBE5F1"/>
        <bgColor rgb="FFDBE5F1"/>
      </patternFill>
    </fill>
    <fill>
      <patternFill patternType="solid">
        <fgColor rgb="FF00FFFF"/>
        <bgColor rgb="FF00FFFF"/>
      </patternFill>
    </fill>
    <fill>
      <patternFill patternType="solid">
        <fgColor rgb="FFFDE9D9"/>
        <bgColor rgb="FFFDE9D9"/>
      </patternFill>
    </fill>
    <fill>
      <patternFill patternType="solid">
        <fgColor rgb="FFC00000"/>
        <bgColor indexed="64"/>
      </patternFill>
    </fill>
  </fills>
  <borders count="5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double">
        <color rgb="FF3F3F3F"/>
      </left>
      <right style="double">
        <color rgb="FF3F3F3F"/>
      </right>
      <top style="double">
        <color rgb="FF3F3F3F"/>
      </top>
      <bottom style="double">
        <color rgb="FF3F3F3F"/>
      </bottom>
      <diagonal/>
    </border>
    <border>
      <left style="thin">
        <color theme="3"/>
      </left>
      <right style="thin">
        <color theme="3"/>
      </right>
      <top style="thin">
        <color theme="3"/>
      </top>
      <bottom style="double">
        <color theme="3"/>
      </bottom>
      <diagonal/>
    </border>
    <border>
      <left style="thin">
        <color theme="5" tint="-0.499984740745262"/>
      </left>
      <right style="thin">
        <color theme="5" tint="-0.499984740745262"/>
      </right>
      <top style="thin">
        <color theme="5" tint="-0.499984740745262"/>
      </top>
      <bottom style="double">
        <color theme="5" tint="-0.499984740745262"/>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top/>
      <bottom style="thin">
        <color indexed="64"/>
      </bottom>
      <diagonal/>
    </border>
    <border>
      <left style="thin">
        <color indexed="64"/>
      </left>
      <right style="thin">
        <color indexed="64"/>
      </right>
      <top style="thin">
        <color theme="9"/>
      </top>
      <bottom/>
      <diagonal/>
    </border>
    <border>
      <left style="thin">
        <color indexed="64"/>
      </left>
      <right style="thin">
        <color indexed="64"/>
      </right>
      <top style="thin">
        <color indexed="64"/>
      </top>
      <bottom style="medium">
        <color theme="9"/>
      </bottom>
      <diagonal/>
    </border>
    <border>
      <left style="medium">
        <color indexed="64"/>
      </left>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theme="9"/>
      </bottom>
      <diagonal/>
    </border>
    <border>
      <left style="thin">
        <color indexed="64"/>
      </left>
      <right style="thin">
        <color indexed="64"/>
      </right>
      <top/>
      <bottom style="thin">
        <color theme="9"/>
      </bottom>
      <diagonal/>
    </border>
    <border>
      <left style="medium">
        <color rgb="FFDDDDDD"/>
      </left>
      <right style="medium">
        <color rgb="FFDDDDDD"/>
      </right>
      <top style="medium">
        <color rgb="FFDDDDDD"/>
      </top>
      <bottom style="medium">
        <color rgb="FFDDDDDD"/>
      </bottom>
      <diagonal/>
    </border>
    <border>
      <left style="thin">
        <color rgb="FF000000"/>
      </left>
      <right style="thin">
        <color rgb="FF000000"/>
      </right>
      <top style="thin">
        <color rgb="FF000000"/>
      </top>
      <bottom style="thin">
        <color rgb="FF000000"/>
      </bottom>
      <diagonal/>
    </border>
  </borders>
  <cellStyleXfs count="15">
    <xf numFmtId="0" fontId="0" fillId="0" borderId="0"/>
    <xf numFmtId="0" fontId="2" fillId="0" borderId="0"/>
    <xf numFmtId="0" fontId="3" fillId="0" borderId="0"/>
    <xf numFmtId="0" fontId="2" fillId="0" borderId="0"/>
    <xf numFmtId="0" fontId="2" fillId="0" borderId="0"/>
    <xf numFmtId="9" fontId="3" fillId="0" borderId="0" applyFont="0" applyFill="0" applyBorder="0" applyAlignment="0" applyProtection="0"/>
    <xf numFmtId="9" fontId="6" fillId="0" borderId="0" applyFont="0" applyFill="0" applyBorder="0" applyAlignment="0" applyProtection="0"/>
    <xf numFmtId="0" fontId="4" fillId="4" borderId="4" applyAlignment="0">
      <alignment horizontal="center" vertical="center" wrapText="1"/>
    </xf>
    <xf numFmtId="0" fontId="1" fillId="5" borderId="5"/>
    <xf numFmtId="0" fontId="9" fillId="3" borderId="6">
      <alignment vertical="center" wrapText="1"/>
    </xf>
    <xf numFmtId="0" fontId="7" fillId="6" borderId="0" applyNumberFormat="0" applyBorder="0" applyAlignment="0" applyProtection="0"/>
    <xf numFmtId="0" fontId="12" fillId="0" borderId="0" applyNumberFormat="0" applyFill="0" applyBorder="0" applyAlignment="0" applyProtection="0"/>
    <xf numFmtId="0" fontId="24" fillId="0" borderId="0"/>
    <xf numFmtId="0" fontId="24" fillId="0" borderId="0"/>
    <xf numFmtId="0" fontId="12" fillId="0" borderId="0" applyNumberFormat="0" applyFill="0" applyBorder="0" applyAlignment="0" applyProtection="0"/>
  </cellStyleXfs>
  <cellXfs count="380">
    <xf numFmtId="0" fontId="0" fillId="0" borderId="0" xfId="0"/>
    <xf numFmtId="0" fontId="5" fillId="0" borderId="0" xfId="1" applyFont="1" applyAlignment="1">
      <alignment horizontal="center" vertical="center" wrapText="1"/>
    </xf>
    <xf numFmtId="0" fontId="6" fillId="8" borderId="1" xfId="10" applyFont="1" applyFill="1" applyBorder="1" applyAlignment="1">
      <alignment horizontal="center" vertical="center" wrapText="1"/>
    </xf>
    <xf numFmtId="0" fontId="0" fillId="8" borderId="1" xfId="10" applyFont="1" applyFill="1" applyBorder="1" applyAlignment="1">
      <alignment horizontal="center" vertical="center" wrapText="1"/>
    </xf>
    <xf numFmtId="0" fontId="0" fillId="7" borderId="1" xfId="10" applyFont="1" applyFill="1" applyBorder="1" applyAlignment="1">
      <alignment horizontal="center" vertical="center" wrapText="1"/>
    </xf>
    <xf numFmtId="14" fontId="6" fillId="8" borderId="1" xfId="10" applyNumberFormat="1" applyFont="1" applyFill="1" applyBorder="1" applyAlignment="1">
      <alignment horizontal="center" vertical="center" wrapText="1"/>
    </xf>
    <xf numFmtId="0" fontId="0" fillId="0" borderId="1" xfId="0" applyBorder="1" applyAlignment="1">
      <alignment vertical="top" wrapText="1"/>
    </xf>
    <xf numFmtId="0" fontId="10" fillId="0" borderId="1" xfId="0" applyFont="1" applyBorder="1" applyAlignment="1">
      <alignment horizontal="justify" vertical="top"/>
    </xf>
    <xf numFmtId="0" fontId="0" fillId="0" borderId="1" xfId="0" applyBorder="1" applyAlignment="1">
      <alignment horizontal="justify" vertical="top"/>
    </xf>
    <xf numFmtId="0" fontId="11" fillId="0" borderId="1" xfId="0" applyFont="1" applyBorder="1" applyAlignment="1">
      <alignment vertical="top" wrapText="1"/>
    </xf>
    <xf numFmtId="166" fontId="5" fillId="0" borderId="0" xfId="1" applyNumberFormat="1" applyFont="1" applyAlignment="1">
      <alignment horizontal="center" vertical="center" wrapText="1"/>
    </xf>
    <xf numFmtId="0" fontId="1" fillId="8" borderId="1" xfId="10" applyFont="1" applyFill="1" applyBorder="1" applyAlignment="1">
      <alignment horizontal="center" vertical="center" wrapText="1"/>
    </xf>
    <xf numFmtId="14" fontId="0" fillId="8" borderId="1" xfId="10" applyNumberFormat="1" applyFont="1" applyFill="1" applyBorder="1" applyAlignment="1">
      <alignment horizontal="center" vertical="center" wrapText="1"/>
    </xf>
    <xf numFmtId="0" fontId="13" fillId="11" borderId="1" xfId="10" applyFont="1" applyFill="1" applyBorder="1" applyAlignment="1">
      <alignment horizontal="center" vertical="center" wrapText="1"/>
    </xf>
    <xf numFmtId="0" fontId="5" fillId="0" borderId="1" xfId="1" applyFont="1" applyBorder="1" applyAlignment="1">
      <alignment horizontal="center" vertical="center" wrapText="1"/>
    </xf>
    <xf numFmtId="0" fontId="5" fillId="0" borderId="1" xfId="0" applyFont="1" applyBorder="1" applyAlignment="1">
      <alignment horizontal="center" vertical="center" wrapText="1"/>
    </xf>
    <xf numFmtId="164" fontId="5" fillId="0" borderId="1" xfId="1" applyNumberFormat="1" applyFont="1" applyBorder="1" applyAlignment="1">
      <alignment horizontal="center" vertical="center" wrapText="1"/>
    </xf>
    <xf numFmtId="0" fontId="5" fillId="0" borderId="1" xfId="0" applyFont="1" applyBorder="1" applyAlignment="1">
      <alignment horizontal="center" vertical="center"/>
    </xf>
    <xf numFmtId="2" fontId="13" fillId="11" borderId="1" xfId="10" applyNumberFormat="1" applyFont="1" applyFill="1" applyBorder="1" applyAlignment="1">
      <alignment horizontal="center" vertical="center" wrapText="1"/>
    </xf>
    <xf numFmtId="0" fontId="15" fillId="13" borderId="12" xfId="0" applyFont="1" applyFill="1" applyBorder="1" applyAlignment="1">
      <alignment vertical="center" wrapText="1"/>
    </xf>
    <xf numFmtId="0" fontId="15" fillId="15" borderId="13" xfId="0" applyFont="1" applyFill="1" applyBorder="1" applyAlignment="1">
      <alignment vertical="center" wrapText="1"/>
    </xf>
    <xf numFmtId="0" fontId="0" fillId="0" borderId="1" xfId="0" applyBorder="1"/>
    <xf numFmtId="0" fontId="15" fillId="15" borderId="0" xfId="0" applyFont="1" applyFill="1" applyAlignment="1">
      <alignment vertical="center" wrapText="1"/>
    </xf>
    <xf numFmtId="0" fontId="16" fillId="0" borderId="0" xfId="0" applyFont="1"/>
    <xf numFmtId="9" fontId="0" fillId="0" borderId="1" xfId="6" applyFont="1" applyBorder="1"/>
    <xf numFmtId="0" fontId="15" fillId="0" borderId="0" xfId="0" applyFont="1" applyAlignment="1">
      <alignment vertical="center" wrapText="1"/>
    </xf>
    <xf numFmtId="9" fontId="0" fillId="0" borderId="0" xfId="6" applyFont="1" applyFill="1" applyBorder="1"/>
    <xf numFmtId="0" fontId="15" fillId="2" borderId="1" xfId="0" applyFont="1" applyFill="1" applyBorder="1" applyAlignment="1">
      <alignment horizontal="center" vertical="center" wrapText="1"/>
    </xf>
    <xf numFmtId="0" fontId="15" fillId="8" borderId="1" xfId="0" applyFont="1" applyFill="1" applyBorder="1" applyAlignment="1">
      <alignment vertical="center" wrapText="1"/>
    </xf>
    <xf numFmtId="0" fontId="15" fillId="13" borderId="1" xfId="0" applyFont="1" applyFill="1" applyBorder="1" applyAlignment="1">
      <alignment vertical="center" wrapText="1"/>
    </xf>
    <xf numFmtId="0" fontId="17" fillId="0" borderId="1" xfId="0" applyFont="1" applyBorder="1"/>
    <xf numFmtId="0" fontId="15" fillId="0" borderId="1" xfId="0" applyFont="1" applyBorder="1" applyAlignment="1">
      <alignment vertical="center" wrapText="1"/>
    </xf>
    <xf numFmtId="0" fontId="0" fillId="0" borderId="1" xfId="0" applyBorder="1" applyAlignment="1">
      <alignment horizontal="center" vertical="center"/>
    </xf>
    <xf numFmtId="14" fontId="1" fillId="8" borderId="1" xfId="10" applyNumberFormat="1" applyFont="1" applyFill="1" applyBorder="1" applyAlignment="1">
      <alignment horizontal="center" vertical="center" wrapText="1"/>
    </xf>
    <xf numFmtId="0" fontId="1" fillId="9" borderId="1" xfId="10" applyFont="1" applyFill="1" applyBorder="1" applyAlignment="1">
      <alignment horizontal="center" vertical="center" wrapText="1"/>
    </xf>
    <xf numFmtId="14" fontId="4" fillId="14" borderId="1" xfId="10" applyNumberFormat="1" applyFont="1" applyFill="1" applyBorder="1" applyAlignment="1">
      <alignment horizontal="center" vertical="center" wrapText="1"/>
    </xf>
    <xf numFmtId="0" fontId="1" fillId="2" borderId="1" xfId="10" applyFont="1" applyFill="1" applyBorder="1" applyAlignment="1">
      <alignment horizontal="center" vertical="center" wrapText="1"/>
    </xf>
    <xf numFmtId="165" fontId="1" fillId="8" borderId="1" xfId="10" applyNumberFormat="1" applyFont="1" applyFill="1" applyBorder="1" applyAlignment="1">
      <alignment horizontal="center" vertical="center" wrapText="1"/>
    </xf>
    <xf numFmtId="0" fontId="1" fillId="17" borderId="1" xfId="10" applyFont="1" applyFill="1" applyBorder="1" applyAlignment="1">
      <alignment horizontal="center" vertical="center" wrapText="1"/>
    </xf>
    <xf numFmtId="0" fontId="4" fillId="14" borderId="1" xfId="10" applyFont="1" applyFill="1" applyBorder="1" applyAlignment="1">
      <alignment horizontal="center" vertical="center" wrapText="1"/>
    </xf>
    <xf numFmtId="0" fontId="1" fillId="13" borderId="1" xfId="10" applyFont="1" applyFill="1" applyBorder="1" applyAlignment="1">
      <alignment horizontal="center" vertical="center" wrapText="1"/>
    </xf>
    <xf numFmtId="14" fontId="1" fillId="18" borderId="2" xfId="10" applyNumberFormat="1" applyFont="1" applyFill="1" applyBorder="1" applyAlignment="1">
      <alignment horizontal="center" vertical="center" wrapText="1"/>
    </xf>
    <xf numFmtId="14" fontId="1" fillId="19" borderId="2" xfId="10" applyNumberFormat="1" applyFont="1" applyFill="1" applyBorder="1" applyAlignment="1">
      <alignment horizontal="center" vertical="center" wrapText="1"/>
    </xf>
    <xf numFmtId="0" fontId="1" fillId="12" borderId="17" xfId="10" applyFont="1" applyFill="1" applyBorder="1" applyAlignment="1">
      <alignment horizontal="center" vertical="center" wrapText="1"/>
    </xf>
    <xf numFmtId="0" fontId="4" fillId="23" borderId="17" xfId="10" applyFont="1" applyFill="1" applyBorder="1" applyAlignment="1">
      <alignment horizontal="center" vertical="center" wrapText="1"/>
    </xf>
    <xf numFmtId="0" fontId="1" fillId="10" borderId="17" xfId="10" applyFont="1" applyFill="1" applyBorder="1" applyAlignment="1">
      <alignment horizontal="center" vertical="center" wrapText="1"/>
    </xf>
    <xf numFmtId="0" fontId="1" fillId="20" borderId="17" xfId="10" applyFont="1" applyFill="1" applyBorder="1" applyAlignment="1">
      <alignment horizontal="center" vertical="center" wrapText="1"/>
    </xf>
    <xf numFmtId="14" fontId="1" fillId="18" borderId="18" xfId="10" applyNumberFormat="1" applyFont="1" applyFill="1" applyBorder="1" applyAlignment="1">
      <alignment horizontal="center" vertical="center" wrapText="1"/>
    </xf>
    <xf numFmtId="0" fontId="1" fillId="25" borderId="1" xfId="10" applyFont="1" applyFill="1" applyBorder="1" applyAlignment="1">
      <alignment horizontal="center" vertical="center" wrapText="1"/>
    </xf>
    <xf numFmtId="166" fontId="5" fillId="26" borderId="0" xfId="1" applyNumberFormat="1" applyFont="1" applyFill="1" applyAlignment="1">
      <alignment horizontal="center" vertical="center" wrapText="1"/>
    </xf>
    <xf numFmtId="0" fontId="0" fillId="0" borderId="3" xfId="0" applyBorder="1"/>
    <xf numFmtId="9" fontId="0" fillId="0" borderId="0" xfId="6" applyFont="1" applyBorder="1"/>
    <xf numFmtId="0" fontId="5" fillId="27" borderId="1" xfId="0" applyFont="1" applyFill="1" applyBorder="1" applyAlignment="1">
      <alignment horizontal="center" vertical="center" wrapText="1"/>
    </xf>
    <xf numFmtId="0" fontId="15" fillId="13" borderId="19" xfId="0" applyFont="1" applyFill="1" applyBorder="1" applyAlignment="1">
      <alignment vertical="center" wrapText="1"/>
    </xf>
    <xf numFmtId="0" fontId="21" fillId="28" borderId="10" xfId="0" applyFont="1" applyFill="1" applyBorder="1" applyAlignment="1">
      <alignment horizontal="center" vertical="center" wrapText="1"/>
    </xf>
    <xf numFmtId="0" fontId="22" fillId="16" borderId="10" xfId="0" applyFont="1" applyFill="1" applyBorder="1" applyAlignment="1">
      <alignment vertical="center" wrapText="1"/>
    </xf>
    <xf numFmtId="0" fontId="15" fillId="13" borderId="10" xfId="0" applyFont="1" applyFill="1" applyBorder="1" applyAlignment="1">
      <alignment vertical="center" wrapText="1"/>
    </xf>
    <xf numFmtId="0" fontId="14" fillId="0" borderId="10" xfId="0" applyFont="1" applyBorder="1"/>
    <xf numFmtId="0" fontId="1" fillId="0" borderId="10" xfId="0" applyFont="1"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0" fillId="0" borderId="20" xfId="0" applyBorder="1"/>
    <xf numFmtId="0" fontId="0" fillId="0" borderId="2" xfId="0" applyBorder="1"/>
    <xf numFmtId="9" fontId="0" fillId="0" borderId="21" xfId="6" applyFont="1" applyBorder="1"/>
    <xf numFmtId="9" fontId="0" fillId="0" borderId="22" xfId="6" applyFont="1" applyBorder="1"/>
    <xf numFmtId="9" fontId="0" fillId="0" borderId="23" xfId="6" applyFont="1" applyBorder="1"/>
    <xf numFmtId="0" fontId="15" fillId="0" borderId="27" xfId="0" applyFont="1" applyBorder="1" applyAlignment="1">
      <alignment vertical="center" wrapText="1"/>
    </xf>
    <xf numFmtId="0" fontId="0" fillId="0" borderId="28" xfId="0" applyBorder="1" applyAlignment="1">
      <alignment horizontal="center" vertical="center"/>
    </xf>
    <xf numFmtId="0" fontId="15" fillId="0" borderId="29" xfId="0" applyFont="1" applyBorder="1" applyAlignment="1">
      <alignment vertical="center" wrapText="1"/>
    </xf>
    <xf numFmtId="0" fontId="0" fillId="0" borderId="30" xfId="0" applyBorder="1" applyAlignment="1">
      <alignment horizontal="center" vertical="center"/>
    </xf>
    <xf numFmtId="0" fontId="0" fillId="0" borderId="28" xfId="0" applyBorder="1"/>
    <xf numFmtId="0" fontId="0" fillId="0" borderId="30" xfId="0" applyBorder="1"/>
    <xf numFmtId="0" fontId="0" fillId="0" borderId="31" xfId="0" applyBorder="1"/>
    <xf numFmtId="0" fontId="15" fillId="0" borderId="32" xfId="0" applyFont="1" applyBorder="1" applyAlignment="1">
      <alignment vertical="center" wrapText="1"/>
    </xf>
    <xf numFmtId="0" fontId="0" fillId="0" borderId="33" xfId="0" applyBorder="1"/>
    <xf numFmtId="0" fontId="15" fillId="21" borderId="32" xfId="0" applyFont="1" applyFill="1" applyBorder="1" applyAlignment="1">
      <alignment vertical="center" wrapText="1"/>
    </xf>
    <xf numFmtId="9" fontId="0" fillId="0" borderId="33" xfId="6" applyFont="1" applyBorder="1"/>
    <xf numFmtId="0" fontId="15" fillId="22" borderId="32" xfId="0" applyFont="1" applyFill="1" applyBorder="1" applyAlignment="1">
      <alignment vertical="center" wrapText="1"/>
    </xf>
    <xf numFmtId="0" fontId="15" fillId="15" borderId="32" xfId="0" applyFont="1" applyFill="1" applyBorder="1" applyAlignment="1">
      <alignment vertical="center" wrapText="1"/>
    </xf>
    <xf numFmtId="0" fontId="15" fillId="9" borderId="32" xfId="0" applyFont="1" applyFill="1" applyBorder="1" applyAlignment="1">
      <alignment vertical="center" wrapText="1"/>
    </xf>
    <xf numFmtId="0" fontId="15" fillId="9" borderId="34" xfId="0" applyFont="1" applyFill="1" applyBorder="1" applyAlignment="1">
      <alignment vertical="center" wrapText="1"/>
    </xf>
    <xf numFmtId="0" fontId="0" fillId="0" borderId="35" xfId="0" applyBorder="1"/>
    <xf numFmtId="0" fontId="0" fillId="2" borderId="14" xfId="0" applyFill="1" applyBorder="1"/>
    <xf numFmtId="0" fontId="0" fillId="2" borderId="1" xfId="0" applyFill="1" applyBorder="1"/>
    <xf numFmtId="0" fontId="0" fillId="2" borderId="11" xfId="0" applyFill="1" applyBorder="1"/>
    <xf numFmtId="0" fontId="0" fillId="2" borderId="15" xfId="0" applyFill="1" applyBorder="1"/>
    <xf numFmtId="0" fontId="15" fillId="0" borderId="36" xfId="0" applyFont="1" applyBorder="1" applyAlignment="1">
      <alignment vertical="center" wrapText="1"/>
    </xf>
    <xf numFmtId="0" fontId="15" fillId="15" borderId="34" xfId="0" applyFont="1" applyFill="1" applyBorder="1" applyAlignment="1">
      <alignment vertical="center" wrapText="1"/>
    </xf>
    <xf numFmtId="0" fontId="0" fillId="0" borderId="37" xfId="0" applyBorder="1"/>
    <xf numFmtId="1" fontId="0" fillId="0" borderId="3" xfId="6" applyNumberFormat="1" applyFont="1" applyBorder="1"/>
    <xf numFmtId="0" fontId="22" fillId="26" borderId="21" xfId="0" applyFont="1" applyFill="1" applyBorder="1" applyAlignment="1">
      <alignment vertical="center" wrapText="1"/>
    </xf>
    <xf numFmtId="0" fontId="0" fillId="0" borderId="1" xfId="0" applyBorder="1" applyAlignment="1">
      <alignment wrapText="1"/>
    </xf>
    <xf numFmtId="0" fontId="0" fillId="0" borderId="1" xfId="0" applyBorder="1" applyAlignment="1">
      <alignment horizontal="center"/>
    </xf>
    <xf numFmtId="0" fontId="4" fillId="30" borderId="1" xfId="10" applyFont="1" applyFill="1" applyBorder="1" applyAlignment="1">
      <alignment horizontal="center" vertical="center" wrapText="1"/>
    </xf>
    <xf numFmtId="0" fontId="0" fillId="0" borderId="7" xfId="0" applyBorder="1" applyAlignment="1">
      <alignment horizontal="center" vertical="top" wrapText="1"/>
    </xf>
    <xf numFmtId="0" fontId="0" fillId="0" borderId="1" xfId="0" applyBorder="1" applyAlignment="1">
      <alignment horizontal="left" vertical="top" wrapText="1"/>
    </xf>
    <xf numFmtId="0" fontId="11" fillId="8" borderId="1" xfId="10" applyFont="1" applyFill="1" applyBorder="1" applyAlignment="1">
      <alignment horizontal="center" vertical="center" wrapText="1"/>
    </xf>
    <xf numFmtId="0" fontId="10" fillId="8" borderId="1" xfId="10" applyFont="1" applyFill="1" applyBorder="1" applyAlignment="1">
      <alignment horizontal="center" vertical="center" wrapText="1"/>
    </xf>
    <xf numFmtId="14" fontId="1" fillId="7" borderId="1" xfId="10" applyNumberFormat="1" applyFont="1" applyFill="1" applyBorder="1" applyAlignment="1">
      <alignment horizontal="center" vertical="center" wrapText="1"/>
    </xf>
    <xf numFmtId="14" fontId="4" fillId="30" borderId="1" xfId="10" applyNumberFormat="1" applyFont="1" applyFill="1" applyBorder="1" applyAlignment="1">
      <alignment horizontal="center" vertical="center" wrapText="1"/>
    </xf>
    <xf numFmtId="0" fontId="25" fillId="11" borderId="1" xfId="10" applyFont="1" applyFill="1" applyBorder="1" applyAlignment="1">
      <alignment horizontal="center" vertical="center" wrapText="1"/>
    </xf>
    <xf numFmtId="0" fontId="11" fillId="2" borderId="1" xfId="10" applyFont="1" applyFill="1" applyBorder="1" applyAlignment="1">
      <alignment horizontal="center" vertical="center" wrapText="1"/>
    </xf>
    <xf numFmtId="0" fontId="1" fillId="7" borderId="1" xfId="10" applyFont="1" applyFill="1" applyBorder="1" applyAlignment="1">
      <alignment horizontal="center" vertical="center" wrapText="1"/>
    </xf>
    <xf numFmtId="0" fontId="0" fillId="0" borderId="3" xfId="0" applyBorder="1" applyAlignment="1">
      <alignment vertical="top" wrapText="1"/>
    </xf>
    <xf numFmtId="0" fontId="0" fillId="0" borderId="8" xfId="0" applyBorder="1" applyAlignment="1">
      <alignment vertical="top" wrapText="1"/>
    </xf>
    <xf numFmtId="0" fontId="26" fillId="0" borderId="1" xfId="0" applyFont="1" applyBorder="1" applyAlignment="1">
      <alignment vertical="top" wrapText="1"/>
    </xf>
    <xf numFmtId="0" fontId="0" fillId="0" borderId="1" xfId="0" applyBorder="1" applyAlignment="1">
      <alignment horizontal="center" vertical="center" wrapText="1"/>
    </xf>
    <xf numFmtId="0" fontId="15" fillId="22" borderId="39" xfId="0" applyFont="1" applyFill="1" applyBorder="1" applyAlignment="1">
      <alignment vertical="center" wrapText="1"/>
    </xf>
    <xf numFmtId="0" fontId="15" fillId="0" borderId="40" xfId="0" applyFont="1" applyBorder="1" applyAlignment="1">
      <alignment vertical="center" wrapText="1"/>
    </xf>
    <xf numFmtId="0" fontId="15" fillId="0" borderId="10" xfId="0" applyFont="1" applyBorder="1" applyAlignment="1">
      <alignment vertical="center" wrapText="1"/>
    </xf>
    <xf numFmtId="9" fontId="0" fillId="0" borderId="41" xfId="6" applyFont="1" applyBorder="1"/>
    <xf numFmtId="9" fontId="0" fillId="0" borderId="11" xfId="6" applyFont="1" applyBorder="1"/>
    <xf numFmtId="9" fontId="0" fillId="0" borderId="15" xfId="6" applyFont="1" applyBorder="1"/>
    <xf numFmtId="0" fontId="15" fillId="0" borderId="13" xfId="0" applyFont="1" applyBorder="1" applyAlignment="1">
      <alignment vertical="center" wrapText="1"/>
    </xf>
    <xf numFmtId="0" fontId="0" fillId="0" borderId="22" xfId="0" applyBorder="1"/>
    <xf numFmtId="0" fontId="0" fillId="0" borderId="11" xfId="0" applyBorder="1"/>
    <xf numFmtId="0" fontId="0" fillId="0" borderId="15" xfId="0" applyBorder="1"/>
    <xf numFmtId="0" fontId="0" fillId="0" borderId="42" xfId="0" applyBorder="1"/>
    <xf numFmtId="0" fontId="15" fillId="32" borderId="12" xfId="0" applyFont="1" applyFill="1" applyBorder="1" applyAlignment="1">
      <alignment vertical="center" wrapText="1"/>
    </xf>
    <xf numFmtId="0" fontId="15" fillId="9" borderId="44" xfId="0" applyFont="1" applyFill="1" applyBorder="1" applyAlignment="1">
      <alignment vertical="center" wrapText="1"/>
    </xf>
    <xf numFmtId="0" fontId="15" fillId="9" borderId="45" xfId="0" applyFont="1" applyFill="1" applyBorder="1" applyAlignment="1">
      <alignment vertical="center" wrapText="1"/>
    </xf>
    <xf numFmtId="9" fontId="0" fillId="0" borderId="10" xfId="6" applyFont="1" applyBorder="1"/>
    <xf numFmtId="164" fontId="0" fillId="0" borderId="10" xfId="0" applyNumberFormat="1" applyBorder="1"/>
    <xf numFmtId="0" fontId="0" fillId="0" borderId="10" xfId="0" applyBorder="1"/>
    <xf numFmtId="0" fontId="0" fillId="0" borderId="47" xfId="0" applyBorder="1"/>
    <xf numFmtId="0" fontId="15" fillId="32" borderId="10" xfId="0" applyFont="1" applyFill="1" applyBorder="1" applyAlignment="1">
      <alignment vertical="center" wrapText="1"/>
    </xf>
    <xf numFmtId="0" fontId="0" fillId="0" borderId="21" xfId="0" applyBorder="1"/>
    <xf numFmtId="0" fontId="0" fillId="0" borderId="23" xfId="0" applyBorder="1"/>
    <xf numFmtId="0" fontId="15" fillId="32" borderId="13" xfId="0" applyFont="1" applyFill="1" applyBorder="1" applyAlignment="1">
      <alignment vertical="center" wrapText="1"/>
    </xf>
    <xf numFmtId="9" fontId="0" fillId="0" borderId="38" xfId="6" applyFont="1" applyBorder="1"/>
    <xf numFmtId="0" fontId="0" fillId="0" borderId="14" xfId="0" applyBorder="1"/>
    <xf numFmtId="0" fontId="15" fillId="0" borderId="48" xfId="0" applyFont="1" applyBorder="1" applyAlignment="1">
      <alignment vertical="center" wrapText="1"/>
    </xf>
    <xf numFmtId="0" fontId="15" fillId="33" borderId="12" xfId="0" applyFont="1" applyFill="1" applyBorder="1" applyAlignment="1">
      <alignment vertical="center" wrapText="1"/>
    </xf>
    <xf numFmtId="0" fontId="15" fillId="33" borderId="13" xfId="0" applyFont="1" applyFill="1" applyBorder="1" applyAlignment="1">
      <alignment vertical="center" wrapText="1"/>
    </xf>
    <xf numFmtId="0" fontId="15" fillId="32" borderId="48" xfId="0" applyFont="1" applyFill="1" applyBorder="1" applyAlignment="1">
      <alignment vertical="center" wrapText="1"/>
    </xf>
    <xf numFmtId="0" fontId="15" fillId="32" borderId="19" xfId="0" applyFont="1" applyFill="1" applyBorder="1" applyAlignment="1">
      <alignment vertical="center" wrapText="1"/>
    </xf>
    <xf numFmtId="0" fontId="30" fillId="32" borderId="13" xfId="0" applyFont="1" applyFill="1" applyBorder="1" applyAlignment="1">
      <alignment vertical="center" wrapText="1"/>
    </xf>
    <xf numFmtId="0" fontId="15" fillId="8" borderId="8" xfId="0" applyFont="1" applyFill="1" applyBorder="1" applyAlignment="1">
      <alignment vertical="center" wrapText="1"/>
    </xf>
    <xf numFmtId="9" fontId="0" fillId="0" borderId="2" xfId="6" applyFont="1" applyFill="1" applyBorder="1"/>
    <xf numFmtId="0" fontId="1" fillId="2" borderId="1" xfId="0" applyFont="1" applyFill="1" applyBorder="1"/>
    <xf numFmtId="0" fontId="29" fillId="25" borderId="10" xfId="0" applyFont="1" applyFill="1" applyBorder="1" applyAlignment="1">
      <alignment horizontal="center" vertical="center"/>
    </xf>
    <xf numFmtId="0" fontId="14" fillId="32" borderId="8" xfId="0" applyFont="1" applyFill="1" applyBorder="1" applyAlignment="1">
      <alignment horizontal="center" vertical="center" wrapText="1"/>
    </xf>
    <xf numFmtId="0" fontId="11" fillId="13" borderId="1" xfId="10" applyFont="1" applyFill="1" applyBorder="1" applyAlignment="1">
      <alignment horizontal="center" vertical="center" wrapText="1"/>
    </xf>
    <xf numFmtId="0" fontId="15" fillId="34" borderId="29" xfId="0" applyFont="1" applyFill="1" applyBorder="1" applyAlignment="1">
      <alignment vertical="center" wrapText="1"/>
    </xf>
    <xf numFmtId="0" fontId="15" fillId="34" borderId="1" xfId="0" applyFont="1" applyFill="1" applyBorder="1" applyAlignment="1">
      <alignment vertical="center" wrapText="1"/>
    </xf>
    <xf numFmtId="0" fontId="1" fillId="0" borderId="0" xfId="0" applyFont="1"/>
    <xf numFmtId="0" fontId="30" fillId="8" borderId="8" xfId="0" applyFont="1" applyFill="1" applyBorder="1" applyAlignment="1">
      <alignment vertical="center" wrapText="1"/>
    </xf>
    <xf numFmtId="0" fontId="5" fillId="0" borderId="1" xfId="1" applyFont="1" applyBorder="1" applyAlignment="1" applyProtection="1">
      <alignment horizontal="center" vertical="center" wrapText="1"/>
      <protection locked="0"/>
    </xf>
    <xf numFmtId="0" fontId="8" fillId="0" borderId="1" xfId="1" applyFont="1" applyBorder="1" applyAlignment="1">
      <alignment horizontal="center" vertical="center" wrapText="1"/>
    </xf>
    <xf numFmtId="0" fontId="0" fillId="2" borderId="0" xfId="0" applyFill="1"/>
    <xf numFmtId="0" fontId="0" fillId="0" borderId="1" xfId="0" applyBorder="1" applyAlignment="1">
      <alignment horizontal="center" wrapText="1"/>
    </xf>
    <xf numFmtId="0" fontId="0" fillId="0" borderId="1" xfId="0" applyBorder="1" applyAlignment="1">
      <alignment vertical="center"/>
    </xf>
    <xf numFmtId="0" fontId="10" fillId="0" borderId="1" xfId="0" applyFont="1" applyBorder="1" applyAlignment="1" applyProtection="1">
      <alignment wrapText="1"/>
      <protection locked="0"/>
    </xf>
    <xf numFmtId="0" fontId="10" fillId="0" borderId="1" xfId="0" applyFont="1" applyBorder="1" applyProtection="1">
      <protection locked="0"/>
    </xf>
    <xf numFmtId="0" fontId="0" fillId="0" borderId="1" xfId="0" applyBorder="1" applyProtection="1">
      <protection locked="0"/>
    </xf>
    <xf numFmtId="0" fontId="0" fillId="0" borderId="1" xfId="0" applyBorder="1" applyAlignment="1" applyProtection="1">
      <alignment horizontal="center" vertical="center" wrapText="1"/>
      <protection locked="0"/>
    </xf>
    <xf numFmtId="0" fontId="0" fillId="0" borderId="7" xfId="0" applyBorder="1" applyProtection="1">
      <protection locked="0"/>
    </xf>
    <xf numFmtId="0" fontId="0" fillId="0" borderId="1" xfId="0" applyBorder="1" applyAlignment="1" applyProtection="1">
      <alignment wrapText="1"/>
      <protection locked="0"/>
    </xf>
    <xf numFmtId="0" fontId="26" fillId="0" borderId="1" xfId="0" applyFont="1" applyBorder="1" applyProtection="1">
      <protection locked="0"/>
    </xf>
    <xf numFmtId="0" fontId="26" fillId="0" borderId="1" xfId="0" applyFont="1" applyBorder="1" applyAlignment="1" applyProtection="1">
      <alignment horizontal="center" vertical="center" wrapText="1"/>
      <protection locked="0"/>
    </xf>
    <xf numFmtId="0" fontId="23" fillId="0" borderId="1" xfId="0" applyFont="1" applyBorder="1" applyAlignment="1" applyProtection="1">
      <alignment wrapText="1"/>
      <protection locked="0"/>
    </xf>
    <xf numFmtId="0" fontId="3" fillId="0" borderId="0" xfId="0" applyFont="1" applyProtection="1">
      <protection locked="0"/>
    </xf>
    <xf numFmtId="0" fontId="26" fillId="0" borderId="1" xfId="0" applyFont="1" applyBorder="1" applyAlignment="1" applyProtection="1">
      <alignment wrapText="1"/>
      <protection locked="0"/>
    </xf>
    <xf numFmtId="0" fontId="26" fillId="0" borderId="0" xfId="0" applyFont="1" applyProtection="1">
      <protection locked="0"/>
    </xf>
    <xf numFmtId="0" fontId="0" fillId="0" borderId="0" xfId="0" applyProtection="1">
      <protection locked="0"/>
    </xf>
    <xf numFmtId="0" fontId="32" fillId="0" borderId="1" xfId="0" applyFont="1" applyBorder="1" applyAlignment="1" applyProtection="1">
      <alignment wrapText="1"/>
      <protection locked="0"/>
    </xf>
    <xf numFmtId="0" fontId="26" fillId="2" borderId="1" xfId="0" applyFont="1" applyFill="1" applyBorder="1" applyProtection="1">
      <protection locked="0"/>
    </xf>
    <xf numFmtId="0" fontId="0" fillId="0" borderId="1" xfId="0" applyBorder="1" applyAlignment="1">
      <alignment horizontal="left" vertical="center" wrapText="1"/>
    </xf>
    <xf numFmtId="0" fontId="0" fillId="15" borderId="1" xfId="0" applyFill="1" applyBorder="1" applyAlignment="1">
      <alignment horizontal="center" vertical="center" wrapText="1"/>
    </xf>
    <xf numFmtId="0" fontId="0" fillId="15" borderId="1" xfId="0" applyFill="1" applyBorder="1" applyAlignment="1">
      <alignment horizontal="center" vertical="center"/>
    </xf>
    <xf numFmtId="0" fontId="0" fillId="15" borderId="1" xfId="0" applyFill="1" applyBorder="1"/>
    <xf numFmtId="0" fontId="0" fillId="35" borderId="1" xfId="0" applyFill="1" applyBorder="1"/>
    <xf numFmtId="0" fontId="0" fillId="31" borderId="1" xfId="0" applyFill="1" applyBorder="1"/>
    <xf numFmtId="0" fontId="35" fillId="0" borderId="1" xfId="0" applyFont="1" applyBorder="1" applyAlignment="1" applyProtection="1">
      <alignment horizontal="center" vertical="center"/>
      <protection locked="0"/>
    </xf>
    <xf numFmtId="14" fontId="0" fillId="0" borderId="1" xfId="0" applyNumberFormat="1" applyBorder="1" applyAlignment="1">
      <alignment horizontal="center" vertical="center"/>
    </xf>
    <xf numFmtId="0" fontId="0" fillId="0" borderId="1" xfId="1" applyFont="1" applyBorder="1" applyAlignment="1">
      <alignment horizontal="center" vertical="center" wrapText="1"/>
    </xf>
    <xf numFmtId="0" fontId="0" fillId="0" borderId="1" xfId="1" applyFont="1" applyBorder="1" applyAlignment="1">
      <alignment horizontal="center" vertical="center"/>
    </xf>
    <xf numFmtId="0" fontId="1" fillId="0" borderId="1" xfId="0" applyFont="1" applyBorder="1" applyAlignment="1">
      <alignment horizontal="center" vertical="center" wrapText="1"/>
    </xf>
    <xf numFmtId="0" fontId="35" fillId="0" borderId="1" xfId="11" applyFont="1" applyFill="1" applyBorder="1" applyAlignment="1" applyProtection="1">
      <alignment horizontal="center" vertical="center"/>
      <protection locked="0"/>
    </xf>
    <xf numFmtId="0" fontId="5" fillId="35" borderId="1" xfId="1" applyFont="1" applyFill="1" applyBorder="1" applyAlignment="1">
      <alignment horizontal="center" vertical="center" wrapText="1"/>
    </xf>
    <xf numFmtId="0" fontId="5" fillId="35" borderId="1" xfId="0" applyFont="1" applyFill="1" applyBorder="1" applyAlignment="1">
      <alignment horizontal="center" vertical="center" wrapText="1"/>
    </xf>
    <xf numFmtId="0" fontId="5" fillId="0" borderId="20" xfId="1" applyFont="1" applyBorder="1" applyAlignment="1">
      <alignment horizontal="center" vertical="center" wrapText="1"/>
    </xf>
    <xf numFmtId="49" fontId="0" fillId="0" borderId="1" xfId="0" applyNumberFormat="1" applyBorder="1"/>
    <xf numFmtId="14" fontId="0" fillId="0" borderId="1" xfId="0" applyNumberFormat="1" applyBorder="1"/>
    <xf numFmtId="0" fontId="26" fillId="0" borderId="1" xfId="0" applyFont="1" applyBorder="1" applyAlignment="1">
      <alignment wrapText="1"/>
    </xf>
    <xf numFmtId="1" fontId="12" fillId="0" borderId="0" xfId="0" applyNumberFormat="1" applyFont="1" applyAlignment="1" applyProtection="1">
      <alignment horizontal="center" vertical="center"/>
      <protection locked="0"/>
    </xf>
    <xf numFmtId="0" fontId="5" fillId="35" borderId="50" xfId="1" applyFont="1" applyFill="1" applyBorder="1" applyAlignment="1">
      <alignment horizontal="center" vertical="center" wrapText="1"/>
    </xf>
    <xf numFmtId="0" fontId="5" fillId="0" borderId="50" xfId="1" applyFont="1" applyBorder="1" applyAlignment="1">
      <alignment horizontal="center" vertical="center" wrapText="1"/>
    </xf>
    <xf numFmtId="0" fontId="5" fillId="35" borderId="2" xfId="0" applyFont="1" applyFill="1" applyBorder="1" applyAlignment="1">
      <alignment horizontal="center" vertical="center" wrapText="1"/>
    </xf>
    <xf numFmtId="0" fontId="5" fillId="0" borderId="2" xfId="0" applyFont="1" applyBorder="1" applyAlignment="1">
      <alignment horizontal="center" vertical="center" wrapText="1"/>
    </xf>
    <xf numFmtId="0" fontId="5" fillId="0" borderId="2" xfId="0" applyFont="1" applyBorder="1" applyAlignment="1">
      <alignment horizontal="center" vertical="center"/>
    </xf>
    <xf numFmtId="0" fontId="5" fillId="36" borderId="1" xfId="1" applyFont="1" applyFill="1" applyBorder="1" applyAlignment="1">
      <alignment horizontal="center" vertical="center" wrapText="1"/>
    </xf>
    <xf numFmtId="0" fontId="5" fillId="35" borderId="2" xfId="1" applyFont="1" applyFill="1" applyBorder="1" applyAlignment="1">
      <alignment horizontal="center" vertical="center" wrapText="1"/>
    </xf>
    <xf numFmtId="0" fontId="5" fillId="0" borderId="2" xfId="1" applyFont="1" applyBorder="1" applyAlignment="1">
      <alignment horizontal="center" vertical="center" wrapText="1"/>
    </xf>
    <xf numFmtId="0" fontId="5" fillId="35" borderId="0" xfId="1" applyFont="1" applyFill="1" applyAlignment="1">
      <alignment horizontal="center" vertical="center" wrapText="1"/>
    </xf>
    <xf numFmtId="0" fontId="5" fillId="0" borderId="51" xfId="0" applyFont="1" applyBorder="1" applyAlignment="1">
      <alignment horizontal="center" vertical="center" wrapText="1"/>
    </xf>
    <xf numFmtId="0" fontId="5" fillId="0" borderId="51" xfId="1" applyFont="1" applyBorder="1" applyAlignment="1">
      <alignment horizontal="center" vertical="center" wrapText="1"/>
    </xf>
    <xf numFmtId="0" fontId="33" fillId="0" borderId="1" xfId="0" applyFont="1" applyBorder="1" applyAlignment="1">
      <alignment horizontal="center" vertical="center"/>
    </xf>
    <xf numFmtId="0" fontId="33" fillId="27" borderId="1" xfId="0" applyFont="1" applyFill="1" applyBorder="1" applyAlignment="1">
      <alignment horizontal="center" vertical="center"/>
    </xf>
    <xf numFmtId="0" fontId="34" fillId="27" borderId="1" xfId="1" applyFont="1" applyFill="1" applyBorder="1" applyAlignment="1">
      <alignment horizontal="center" vertical="center" wrapText="1"/>
    </xf>
    <xf numFmtId="0" fontId="5" fillId="27" borderId="1" xfId="1" applyFont="1" applyFill="1" applyBorder="1" applyAlignment="1">
      <alignment horizontal="center" vertical="center" wrapText="1"/>
    </xf>
    <xf numFmtId="0" fontId="5" fillId="15" borderId="2" xfId="1" applyFont="1" applyFill="1" applyBorder="1" applyAlignment="1">
      <alignment horizontal="center" vertical="center" wrapText="1"/>
    </xf>
    <xf numFmtId="166" fontId="5" fillId="15" borderId="2" xfId="1" applyNumberFormat="1" applyFont="1" applyFill="1" applyBorder="1" applyAlignment="1">
      <alignment horizontal="center" vertical="center" wrapText="1"/>
    </xf>
    <xf numFmtId="166" fontId="5" fillId="0" borderId="2" xfId="1" applyNumberFormat="1" applyFont="1" applyBorder="1" applyAlignment="1">
      <alignment horizontal="center" vertical="center" wrapText="1"/>
    </xf>
    <xf numFmtId="0" fontId="5" fillId="0" borderId="2" xfId="1" applyFont="1" applyBorder="1" applyAlignment="1">
      <alignment horizontal="left" vertical="center" wrapText="1"/>
    </xf>
    <xf numFmtId="0" fontId="0" fillId="0" borderId="2" xfId="0" applyBorder="1" applyAlignment="1">
      <alignment horizontal="center" vertical="center"/>
    </xf>
    <xf numFmtId="0" fontId="36" fillId="0" borderId="2" xfId="1" applyFont="1" applyBorder="1" applyAlignment="1">
      <alignment horizontal="center" vertical="center" wrapText="1"/>
    </xf>
    <xf numFmtId="166" fontId="36" fillId="15" borderId="2" xfId="1" applyNumberFormat="1" applyFont="1" applyFill="1" applyBorder="1" applyAlignment="1">
      <alignment horizontal="center" vertical="center" wrapText="1"/>
    </xf>
    <xf numFmtId="0" fontId="34" fillId="0" borderId="1" xfId="1" applyFont="1" applyBorder="1" applyAlignment="1">
      <alignment horizontal="center" vertical="center" wrapText="1"/>
    </xf>
    <xf numFmtId="166" fontId="36" fillId="15" borderId="1" xfId="1" applyNumberFormat="1" applyFont="1" applyFill="1" applyBorder="1" applyAlignment="1">
      <alignment horizontal="center" vertical="center" wrapText="1"/>
    </xf>
    <xf numFmtId="0" fontId="36" fillId="0" borderId="1" xfId="1" applyFont="1" applyBorder="1" applyAlignment="1">
      <alignment horizontal="center" vertical="center" wrapText="1"/>
    </xf>
    <xf numFmtId="0" fontId="5" fillId="41" borderId="2" xfId="1" applyFont="1" applyFill="1" applyBorder="1" applyAlignment="1">
      <alignment horizontal="left" vertical="center" wrapText="1"/>
    </xf>
    <xf numFmtId="0" fontId="0" fillId="41" borderId="2" xfId="0" applyFill="1" applyBorder="1" applyAlignment="1">
      <alignment horizontal="center" vertical="center"/>
    </xf>
    <xf numFmtId="0" fontId="5" fillId="41" borderId="2" xfId="1" applyFont="1" applyFill="1" applyBorder="1" applyAlignment="1">
      <alignment horizontal="center" vertical="center" wrapText="1"/>
    </xf>
    <xf numFmtId="0" fontId="1" fillId="0" borderId="1" xfId="0" applyFont="1" applyBorder="1" applyAlignment="1">
      <alignment horizontal="center" vertical="center"/>
    </xf>
    <xf numFmtId="0" fontId="5" fillId="15" borderId="2" xfId="1" applyFont="1" applyFill="1" applyBorder="1" applyAlignment="1">
      <alignment horizontal="left" vertical="center" wrapText="1"/>
    </xf>
    <xf numFmtId="0" fontId="0" fillId="15" borderId="2" xfId="0" applyFill="1" applyBorder="1" applyAlignment="1">
      <alignment horizontal="center" vertical="center"/>
    </xf>
    <xf numFmtId="0" fontId="33" fillId="27" borderId="1" xfId="0" applyFont="1" applyFill="1" applyBorder="1" applyAlignment="1">
      <alignment horizontal="center" vertical="center" wrapText="1"/>
    </xf>
    <xf numFmtId="0" fontId="12" fillId="0" borderId="1" xfId="0" applyFont="1" applyBorder="1" applyAlignment="1" applyProtection="1">
      <alignment horizontal="center" vertical="center"/>
      <protection locked="0"/>
    </xf>
    <xf numFmtId="0" fontId="26" fillId="42" borderId="1" xfId="0" applyFont="1" applyFill="1" applyBorder="1" applyAlignment="1">
      <alignment wrapText="1"/>
    </xf>
    <xf numFmtId="0" fontId="0" fillId="42" borderId="2" xfId="1" applyFont="1" applyFill="1" applyBorder="1" applyAlignment="1">
      <alignment horizontal="center" vertical="center" wrapText="1"/>
    </xf>
    <xf numFmtId="166" fontId="0" fillId="15" borderId="2" xfId="1" applyNumberFormat="1" applyFont="1" applyFill="1" applyBorder="1" applyAlignment="1">
      <alignment horizontal="left" wrapText="1"/>
    </xf>
    <xf numFmtId="0" fontId="6" fillId="0" borderId="2" xfId="0" applyFont="1" applyBorder="1"/>
    <xf numFmtId="0" fontId="6" fillId="0" borderId="2" xfId="0" applyFont="1" applyBorder="1" applyAlignment="1">
      <alignment horizontal="center" vertical="center" wrapText="1"/>
    </xf>
    <xf numFmtId="0" fontId="0" fillId="0" borderId="2" xfId="1" applyFont="1" applyBorder="1" applyAlignment="1">
      <alignment horizontal="center" vertical="center" wrapText="1"/>
    </xf>
    <xf numFmtId="0" fontId="0" fillId="43" borderId="1" xfId="1" applyFont="1" applyFill="1" applyBorder="1" applyAlignment="1">
      <alignment horizontal="center" vertical="center" wrapText="1"/>
    </xf>
    <xf numFmtId="166" fontId="0" fillId="15" borderId="1" xfId="1" applyNumberFormat="1" applyFont="1" applyFill="1" applyBorder="1" applyAlignment="1">
      <alignment horizontal="left" vertical="center" wrapText="1"/>
    </xf>
    <xf numFmtId="0" fontId="6" fillId="0" borderId="1" xfId="0" applyFont="1" applyBorder="1" applyAlignment="1">
      <alignment horizontal="center" vertical="center" wrapText="1"/>
    </xf>
    <xf numFmtId="0" fontId="35" fillId="0" borderId="1" xfId="0" applyFont="1" applyBorder="1" applyAlignment="1" applyProtection="1">
      <alignment horizontal="left" vertical="center"/>
      <protection locked="0"/>
    </xf>
    <xf numFmtId="1" fontId="35" fillId="0" borderId="1" xfId="0" applyNumberFormat="1" applyFont="1" applyBorder="1" applyAlignment="1" applyProtection="1">
      <alignment horizontal="right" vertical="center"/>
      <protection locked="0"/>
    </xf>
    <xf numFmtId="0" fontId="0" fillId="39" borderId="1" xfId="1" applyFont="1" applyFill="1" applyBorder="1" applyAlignment="1">
      <alignment horizontal="center" vertical="center" wrapText="1"/>
    </xf>
    <xf numFmtId="0" fontId="0" fillId="37" borderId="1" xfId="1" applyFont="1" applyFill="1" applyBorder="1" applyAlignment="1">
      <alignment horizontal="center" vertical="center" wrapText="1"/>
    </xf>
    <xf numFmtId="0" fontId="5" fillId="0" borderId="7" xfId="1" applyFont="1" applyBorder="1" applyAlignment="1">
      <alignment horizontal="center" vertical="center" wrapText="1"/>
    </xf>
    <xf numFmtId="0" fontId="0" fillId="40" borderId="1" xfId="0" applyFill="1" applyBorder="1"/>
    <xf numFmtId="0" fontId="0" fillId="40" borderId="1" xfId="0" applyFill="1" applyBorder="1" applyAlignment="1">
      <alignment wrapText="1"/>
    </xf>
    <xf numFmtId="0" fontId="0" fillId="40" borderId="1" xfId="0" applyFill="1" applyBorder="1" applyAlignment="1">
      <alignment horizontal="center" vertical="center" wrapText="1"/>
    </xf>
    <xf numFmtId="0" fontId="0" fillId="2" borderId="1" xfId="0" applyFill="1" applyBorder="1" applyAlignment="1">
      <alignment horizontal="center" vertical="center" wrapText="1"/>
    </xf>
    <xf numFmtId="0" fontId="0" fillId="40" borderId="1" xfId="0" applyFill="1" applyBorder="1" applyAlignment="1" applyProtection="1">
      <alignment wrapText="1"/>
      <protection locked="0"/>
    </xf>
    <xf numFmtId="0" fontId="0" fillId="40" borderId="1" xfId="0" applyFill="1" applyBorder="1" applyProtection="1">
      <protection locked="0" hidden="1"/>
    </xf>
    <xf numFmtId="0" fontId="26" fillId="40" borderId="1" xfId="0" applyFont="1" applyFill="1" applyBorder="1"/>
    <xf numFmtId="0" fontId="0" fillId="15" borderId="1" xfId="0" applyFill="1" applyBorder="1" applyAlignment="1">
      <alignment wrapText="1"/>
    </xf>
    <xf numFmtId="0" fontId="0" fillId="44" borderId="1" xfId="0" applyFill="1" applyBorder="1"/>
    <xf numFmtId="0" fontId="6" fillId="0" borderId="2" xfId="1" applyFont="1" applyBorder="1" applyAlignment="1">
      <alignment horizontal="left" vertical="center" wrapText="1"/>
    </xf>
    <xf numFmtId="0" fontId="1" fillId="0" borderId="1" xfId="0" applyFont="1" applyBorder="1" applyAlignment="1">
      <alignment wrapText="1"/>
    </xf>
    <xf numFmtId="14" fontId="0" fillId="0" borderId="1" xfId="0" applyNumberFormat="1" applyBorder="1" applyAlignment="1">
      <alignment wrapText="1"/>
    </xf>
    <xf numFmtId="0" fontId="37" fillId="37" borderId="1" xfId="0" applyFont="1" applyFill="1" applyBorder="1"/>
    <xf numFmtId="0" fontId="37" fillId="37" borderId="1" xfId="0" applyFont="1" applyFill="1" applyBorder="1" applyAlignment="1">
      <alignment horizontal="center" vertical="center"/>
    </xf>
    <xf numFmtId="0" fontId="37" fillId="0" borderId="1" xfId="0" applyFont="1" applyBorder="1"/>
    <xf numFmtId="0" fontId="37" fillId="0" borderId="1" xfId="0" applyFont="1" applyBorder="1" applyAlignment="1">
      <alignment horizontal="center" vertical="center"/>
    </xf>
    <xf numFmtId="9" fontId="38" fillId="0" borderId="1" xfId="6" applyFont="1" applyBorder="1" applyAlignment="1"/>
    <xf numFmtId="0" fontId="37" fillId="45" borderId="1" xfId="0" applyFont="1" applyFill="1" applyBorder="1"/>
    <xf numFmtId="9" fontId="38" fillId="0" borderId="0" xfId="6" applyFont="1" applyFill="1" applyAlignment="1"/>
    <xf numFmtId="9" fontId="38" fillId="0" borderId="0" xfId="6" applyFont="1" applyAlignment="1"/>
    <xf numFmtId="0" fontId="37" fillId="2" borderId="1" xfId="0" applyFont="1" applyFill="1" applyBorder="1"/>
    <xf numFmtId="0" fontId="37" fillId="2" borderId="1" xfId="0" applyFont="1" applyFill="1" applyBorder="1" applyAlignment="1">
      <alignment horizontal="center" vertical="center"/>
    </xf>
    <xf numFmtId="9" fontId="38" fillId="2" borderId="0" xfId="6" applyFont="1" applyFill="1" applyAlignment="1"/>
    <xf numFmtId="0" fontId="37" fillId="15" borderId="1" xfId="0" applyFont="1" applyFill="1" applyBorder="1"/>
    <xf numFmtId="0" fontId="37" fillId="15" borderId="1" xfId="0" applyFont="1" applyFill="1" applyBorder="1" applyAlignment="1">
      <alignment horizontal="center" vertical="center"/>
    </xf>
    <xf numFmtId="164" fontId="37" fillId="0" borderId="1" xfId="1" applyNumberFormat="1" applyFont="1" applyBorder="1" applyAlignment="1">
      <alignment horizontal="center" vertical="center"/>
    </xf>
    <xf numFmtId="0" fontId="37" fillId="0" borderId="1" xfId="0" applyFont="1" applyBorder="1" applyAlignment="1">
      <alignment wrapText="1"/>
    </xf>
    <xf numFmtId="0" fontId="37" fillId="0" borderId="1" xfId="0" applyFont="1" applyBorder="1" applyAlignment="1">
      <alignment horizontal="center" vertical="center" wrapText="1"/>
    </xf>
    <xf numFmtId="0" fontId="38" fillId="0" borderId="0" xfId="13" applyFont="1"/>
    <xf numFmtId="0" fontId="37" fillId="0" borderId="1" xfId="1" applyFont="1" applyBorder="1" applyAlignment="1">
      <alignment horizontal="center" vertical="center"/>
    </xf>
    <xf numFmtId="0" fontId="37" fillId="25" borderId="1" xfId="0" applyFont="1" applyFill="1" applyBorder="1"/>
    <xf numFmtId="0" fontId="37" fillId="25" borderId="1" xfId="0" applyFont="1" applyFill="1" applyBorder="1" applyAlignment="1">
      <alignment horizontal="center" vertical="center"/>
    </xf>
    <xf numFmtId="9" fontId="12" fillId="37" borderId="0" xfId="6" applyFont="1" applyFill="1" applyAlignment="1"/>
    <xf numFmtId="9" fontId="12" fillId="0" borderId="0" xfId="6" applyFont="1" applyAlignment="1"/>
    <xf numFmtId="9" fontId="12" fillId="0" borderId="0" xfId="6" applyFont="1" applyFill="1" applyAlignment="1"/>
    <xf numFmtId="9" fontId="12" fillId="15" borderId="0" xfId="6" applyFont="1" applyFill="1" applyAlignment="1"/>
    <xf numFmtId="0" fontId="37" fillId="37" borderId="1" xfId="0" applyFont="1" applyFill="1" applyBorder="1" applyAlignment="1">
      <alignment wrapText="1"/>
    </xf>
    <xf numFmtId="0" fontId="37" fillId="37" borderId="1" xfId="0" applyFont="1" applyFill="1" applyBorder="1" applyAlignment="1">
      <alignment horizontal="center" vertical="center" wrapText="1"/>
    </xf>
    <xf numFmtId="0" fontId="37" fillId="15" borderId="1" xfId="0" applyFont="1" applyFill="1" applyBorder="1" applyAlignment="1">
      <alignment wrapText="1"/>
    </xf>
    <xf numFmtId="0" fontId="37" fillId="15" borderId="1" xfId="0" applyFont="1" applyFill="1" applyBorder="1" applyAlignment="1">
      <alignment horizontal="center" vertical="center" wrapText="1"/>
    </xf>
    <xf numFmtId="0" fontId="0" fillId="45" borderId="1" xfId="0" applyFill="1" applyBorder="1" applyAlignment="1">
      <alignment wrapText="1"/>
    </xf>
    <xf numFmtId="0" fontId="0" fillId="2" borderId="1" xfId="0" applyFill="1" applyBorder="1" applyAlignment="1">
      <alignment wrapText="1"/>
    </xf>
    <xf numFmtId="0" fontId="0" fillId="24" borderId="1" xfId="0" applyFill="1" applyBorder="1" applyAlignment="1">
      <alignment wrapText="1"/>
    </xf>
    <xf numFmtId="0" fontId="0" fillId="38" borderId="1" xfId="0" applyFill="1" applyBorder="1"/>
    <xf numFmtId="0" fontId="0" fillId="46" borderId="1" xfId="0" applyFill="1" applyBorder="1" applyAlignment="1">
      <alignment wrapText="1"/>
    </xf>
    <xf numFmtId="0" fontId="0" fillId="38" borderId="1" xfId="0" applyFill="1" applyBorder="1" applyAlignment="1">
      <alignment wrapText="1"/>
    </xf>
    <xf numFmtId="0" fontId="0" fillId="41" borderId="1" xfId="0" applyFill="1" applyBorder="1" applyAlignment="1">
      <alignment horizontal="center" vertical="center"/>
    </xf>
    <xf numFmtId="0" fontId="0" fillId="40" borderId="1" xfId="0" applyFill="1" applyBorder="1" applyAlignment="1">
      <alignment horizontal="center" vertical="center"/>
    </xf>
    <xf numFmtId="0" fontId="0" fillId="22" borderId="1" xfId="0" applyFill="1" applyBorder="1" applyAlignment="1">
      <alignment horizontal="center" vertical="center"/>
    </xf>
    <xf numFmtId="0" fontId="0" fillId="38" borderId="0" xfId="0" applyFill="1" applyAlignment="1">
      <alignment wrapText="1"/>
    </xf>
    <xf numFmtId="0" fontId="0" fillId="29" borderId="1" xfId="0" applyFill="1" applyBorder="1"/>
    <xf numFmtId="0" fontId="0" fillId="0" borderId="0" xfId="0" applyAlignment="1">
      <alignment wrapText="1"/>
    </xf>
    <xf numFmtId="0" fontId="0" fillId="0" borderId="52" xfId="0" applyBorder="1" applyAlignment="1">
      <alignment wrapText="1"/>
    </xf>
    <xf numFmtId="0" fontId="0" fillId="10" borderId="1" xfId="0" applyFill="1" applyBorder="1" applyAlignment="1">
      <alignment wrapText="1"/>
    </xf>
    <xf numFmtId="0" fontId="0" fillId="41" borderId="1" xfId="0" applyFill="1" applyBorder="1"/>
    <xf numFmtId="0" fontId="1" fillId="0" borderId="1" xfId="0" applyFont="1" applyBorder="1"/>
    <xf numFmtId="14" fontId="39" fillId="2" borderId="1" xfId="0" applyNumberFormat="1" applyFont="1" applyFill="1" applyBorder="1" applyAlignment="1">
      <alignment horizontal="center" wrapText="1"/>
    </xf>
    <xf numFmtId="0" fontId="40" fillId="15" borderId="1" xfId="0" applyFont="1" applyFill="1" applyBorder="1" applyAlignment="1">
      <alignment horizontal="center"/>
    </xf>
    <xf numFmtId="0" fontId="40" fillId="15" borderId="1" xfId="0" applyFont="1" applyFill="1" applyBorder="1" applyAlignment="1">
      <alignment horizontal="center" vertical="center" wrapText="1"/>
    </xf>
    <xf numFmtId="0" fontId="40" fillId="15" borderId="1" xfId="0" applyFont="1" applyFill="1" applyBorder="1" applyAlignment="1">
      <alignment horizontal="center" wrapText="1"/>
    </xf>
    <xf numFmtId="0" fontId="39" fillId="15" borderId="1" xfId="0" applyFont="1" applyFill="1" applyBorder="1" applyAlignment="1">
      <alignment horizontal="center" wrapText="1"/>
    </xf>
    <xf numFmtId="0" fontId="39" fillId="15" borderId="1" xfId="0" applyFont="1" applyFill="1" applyBorder="1" applyAlignment="1">
      <alignment horizontal="center"/>
    </xf>
    <xf numFmtId="0" fontId="39" fillId="37" borderId="1" xfId="0" applyFont="1" applyFill="1" applyBorder="1" applyAlignment="1">
      <alignment horizontal="center" wrapText="1"/>
    </xf>
    <xf numFmtId="0" fontId="39" fillId="37" borderId="1" xfId="0" applyFont="1" applyFill="1" applyBorder="1" applyAlignment="1">
      <alignment horizontal="center"/>
    </xf>
    <xf numFmtId="0" fontId="40" fillId="37" borderId="1" xfId="0" applyFont="1" applyFill="1" applyBorder="1" applyAlignment="1">
      <alignment horizontal="center"/>
    </xf>
    <xf numFmtId="0" fontId="40" fillId="37" borderId="1" xfId="0" applyFont="1" applyFill="1" applyBorder="1" applyAlignment="1">
      <alignment horizontal="center" vertical="center" wrapText="1"/>
    </xf>
    <xf numFmtId="0" fontId="39" fillId="0" borderId="1" xfId="0" applyFont="1" applyBorder="1" applyAlignment="1">
      <alignment horizontal="center" wrapText="1"/>
    </xf>
    <xf numFmtId="0" fontId="40" fillId="0" borderId="1" xfId="0" applyFont="1" applyBorder="1" applyAlignment="1">
      <alignment horizontal="center"/>
    </xf>
    <xf numFmtId="0" fontId="40" fillId="0" borderId="1" xfId="0" applyFont="1" applyBorder="1" applyAlignment="1">
      <alignment horizontal="center" vertical="center" wrapText="1"/>
    </xf>
    <xf numFmtId="0" fontId="40" fillId="0" borderId="1" xfId="0" applyFont="1" applyBorder="1" applyAlignment="1">
      <alignment horizontal="center" wrapText="1"/>
    </xf>
    <xf numFmtId="0" fontId="39" fillId="15" borderId="1" xfId="0" applyFont="1" applyFill="1" applyBorder="1" applyAlignment="1">
      <alignment horizontal="center" vertical="center" wrapText="1"/>
    </xf>
    <xf numFmtId="0" fontId="39" fillId="2" borderId="1" xfId="0" applyFont="1" applyFill="1" applyBorder="1" applyAlignment="1">
      <alignment horizontal="center" wrapText="1"/>
    </xf>
    <xf numFmtId="0" fontId="26" fillId="15" borderId="1" xfId="0" applyFont="1" applyFill="1" applyBorder="1" applyAlignment="1">
      <alignment wrapText="1"/>
    </xf>
    <xf numFmtId="0" fontId="0" fillId="9" borderId="1" xfId="0" applyFill="1" applyBorder="1"/>
    <xf numFmtId="0" fontId="0" fillId="9" borderId="1" xfId="0" applyFill="1" applyBorder="1" applyAlignment="1">
      <alignment horizontal="center" vertical="center"/>
    </xf>
    <xf numFmtId="0" fontId="42" fillId="48" borderId="53" xfId="0" applyFont="1" applyFill="1" applyBorder="1" applyAlignment="1">
      <alignment horizontal="center" vertical="center" wrapText="1"/>
    </xf>
    <xf numFmtId="0" fontId="42" fillId="47" borderId="53" xfId="0" applyFont="1" applyFill="1" applyBorder="1" applyAlignment="1">
      <alignment horizontal="center" vertical="center"/>
    </xf>
    <xf numFmtId="0" fontId="42" fillId="47" borderId="53" xfId="0" applyFont="1" applyFill="1" applyBorder="1" applyAlignment="1">
      <alignment horizontal="center" vertical="center" wrapText="1"/>
    </xf>
    <xf numFmtId="0" fontId="43" fillId="47" borderId="53" xfId="0" applyFont="1" applyFill="1" applyBorder="1" applyAlignment="1">
      <alignment horizontal="center" vertical="center"/>
    </xf>
    <xf numFmtId="0" fontId="43" fillId="49" borderId="53" xfId="0" applyFont="1" applyFill="1" applyBorder="1" applyAlignment="1">
      <alignment horizontal="center" vertical="center" wrapText="1"/>
    </xf>
    <xf numFmtId="0" fontId="44" fillId="47" borderId="53" xfId="0" applyFont="1" applyFill="1" applyBorder="1" applyAlignment="1">
      <alignment horizontal="center" vertical="center" wrapText="1"/>
    </xf>
    <xf numFmtId="0" fontId="43" fillId="47" borderId="53" xfId="0" applyFont="1" applyFill="1" applyBorder="1" applyAlignment="1">
      <alignment horizontal="center" vertical="center" wrapText="1"/>
    </xf>
    <xf numFmtId="0" fontId="42" fillId="49" borderId="53" xfId="0" applyFont="1" applyFill="1" applyBorder="1" applyAlignment="1">
      <alignment horizontal="center" vertical="center"/>
    </xf>
    <xf numFmtId="0" fontId="42" fillId="49" borderId="53" xfId="0" applyFont="1" applyFill="1" applyBorder="1" applyAlignment="1">
      <alignment horizontal="center" vertical="center" wrapText="1"/>
    </xf>
    <xf numFmtId="0" fontId="43" fillId="49" borderId="53" xfId="0" applyFont="1" applyFill="1" applyBorder="1" applyAlignment="1">
      <alignment horizontal="center" vertical="center"/>
    </xf>
    <xf numFmtId="0" fontId="42" fillId="49" borderId="0" xfId="0" applyFont="1" applyFill="1" applyAlignment="1">
      <alignment wrapText="1"/>
    </xf>
    <xf numFmtId="0" fontId="44" fillId="49" borderId="53" xfId="0" applyFont="1" applyFill="1" applyBorder="1" applyAlignment="1">
      <alignment horizontal="center" vertical="center" wrapText="1"/>
    </xf>
    <xf numFmtId="0" fontId="0" fillId="42" borderId="1" xfId="0" applyFill="1" applyBorder="1" applyAlignment="1">
      <alignment wrapText="1"/>
    </xf>
    <xf numFmtId="0" fontId="0" fillId="37" borderId="1" xfId="0" applyFill="1" applyBorder="1"/>
    <xf numFmtId="14" fontId="0" fillId="25" borderId="1" xfId="0" applyNumberFormat="1" applyFill="1" applyBorder="1"/>
    <xf numFmtId="0" fontId="6" fillId="15" borderId="1" xfId="0" applyFont="1" applyFill="1" applyBorder="1" applyAlignment="1">
      <alignment horizontal="center" vertical="center" wrapText="1"/>
    </xf>
    <xf numFmtId="0" fontId="6" fillId="15" borderId="1" xfId="0" applyFont="1" applyFill="1" applyBorder="1" applyAlignment="1">
      <alignment horizontal="center" vertical="center"/>
    </xf>
    <xf numFmtId="0" fontId="6" fillId="40" borderId="1" xfId="0" applyFont="1" applyFill="1" applyBorder="1" applyAlignment="1">
      <alignment horizontal="center" vertical="center" wrapText="1"/>
    </xf>
    <xf numFmtId="0" fontId="6" fillId="40" borderId="1" xfId="0" applyFont="1" applyFill="1" applyBorder="1" applyAlignment="1">
      <alignment horizontal="center" vertical="center"/>
    </xf>
    <xf numFmtId="0" fontId="6" fillId="15" borderId="1" xfId="0" applyFont="1" applyFill="1" applyBorder="1" applyAlignment="1">
      <alignment vertical="center"/>
    </xf>
    <xf numFmtId="0" fontId="45" fillId="15" borderId="0" xfId="0" applyFont="1" applyFill="1" applyAlignment="1">
      <alignment horizontal="center" vertical="center"/>
    </xf>
    <xf numFmtId="0" fontId="6" fillId="0" borderId="1" xfId="0" applyFont="1" applyBorder="1" applyAlignment="1">
      <alignment horizontal="center" vertical="center"/>
    </xf>
    <xf numFmtId="0" fontId="45" fillId="0" borderId="0" xfId="0" applyFont="1" applyAlignment="1">
      <alignment horizontal="center" vertical="center"/>
    </xf>
    <xf numFmtId="0" fontId="46" fillId="0" borderId="0" xfId="0" applyFont="1" applyAlignment="1">
      <alignment horizontal="center" vertical="center"/>
    </xf>
    <xf numFmtId="0" fontId="47" fillId="0" borderId="1" xfId="0" applyFont="1" applyBorder="1" applyAlignment="1">
      <alignment horizontal="center" vertical="center" wrapText="1"/>
    </xf>
    <xf numFmtId="0" fontId="48" fillId="0" borderId="1" xfId="0" applyFont="1" applyBorder="1" applyAlignment="1">
      <alignment horizontal="center"/>
    </xf>
    <xf numFmtId="0" fontId="40" fillId="0" borderId="0" xfId="0" applyFont="1"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vertical="center" wrapText="1"/>
    </xf>
    <xf numFmtId="0" fontId="0" fillId="0" borderId="0" xfId="0" applyAlignment="1">
      <alignment horizontal="center" vertical="center"/>
    </xf>
    <xf numFmtId="0" fontId="0" fillId="0" borderId="2" xfId="0" applyBorder="1" applyAlignment="1">
      <alignment horizontal="center" vertical="center" wrapText="1"/>
    </xf>
    <xf numFmtId="0" fontId="11" fillId="0" borderId="1" xfId="0" applyFont="1" applyBorder="1" applyAlignment="1">
      <alignment wrapText="1"/>
    </xf>
    <xf numFmtId="0" fontId="11" fillId="0" borderId="1" xfId="0" applyFont="1" applyBorder="1" applyAlignment="1">
      <alignment horizontal="center" wrapText="1"/>
    </xf>
    <xf numFmtId="0" fontId="0" fillId="50" borderId="1" xfId="0" applyFill="1" applyBorder="1" applyAlignment="1">
      <alignment horizontal="center" vertical="center" wrapText="1"/>
    </xf>
    <xf numFmtId="0" fontId="18" fillId="0" borderId="1" xfId="0" applyFont="1" applyBorder="1" applyAlignment="1">
      <alignment horizontal="center" vertical="center" wrapText="1"/>
    </xf>
    <xf numFmtId="0" fontId="18" fillId="0" borderId="1" xfId="0" applyFont="1" applyBorder="1" applyAlignment="1">
      <alignment horizontal="center" vertical="center"/>
    </xf>
    <xf numFmtId="0" fontId="49" fillId="0" borderId="1" xfId="0" applyFont="1" applyBorder="1" applyAlignment="1">
      <alignment horizontal="center" vertical="center" wrapText="1"/>
    </xf>
    <xf numFmtId="0" fontId="49" fillId="0" borderId="1" xfId="0" applyFont="1" applyBorder="1" applyAlignment="1">
      <alignment horizontal="center" vertical="center"/>
    </xf>
    <xf numFmtId="0" fontId="0" fillId="0" borderId="1" xfId="0" applyBorder="1" applyAlignment="1">
      <alignment horizontal="center" vertical="top" wrapText="1"/>
    </xf>
    <xf numFmtId="0" fontId="0" fillId="0" borderId="1" xfId="0" applyBorder="1" applyAlignment="1">
      <alignment horizontal="left"/>
    </xf>
    <xf numFmtId="0" fontId="0" fillId="37" borderId="1" xfId="0" applyFill="1" applyBorder="1" applyAlignment="1">
      <alignment wrapText="1"/>
    </xf>
    <xf numFmtId="0" fontId="0" fillId="2" borderId="1" xfId="0" applyFill="1" applyBorder="1" applyAlignment="1">
      <alignment vertical="top" wrapText="1"/>
    </xf>
    <xf numFmtId="0" fontId="0" fillId="40" borderId="1" xfId="0" applyFill="1" applyBorder="1" applyAlignment="1">
      <alignment vertical="top" wrapText="1"/>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7" xfId="0" applyBorder="1" applyAlignment="1">
      <alignment horizontal="center" vertical="top" wrapText="1"/>
    </xf>
    <xf numFmtId="0" fontId="18" fillId="0" borderId="16" xfId="0" applyFont="1" applyBorder="1" applyAlignment="1">
      <alignment horizontal="left" vertical="center" wrapText="1"/>
    </xf>
    <xf numFmtId="0" fontId="18" fillId="0" borderId="16" xfId="0" applyFont="1" applyBorder="1" applyAlignment="1">
      <alignment horizontal="left" wrapText="1"/>
    </xf>
    <xf numFmtId="0" fontId="0" fillId="0" borderId="1"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7" xfId="0" applyBorder="1" applyAlignment="1">
      <alignment horizontal="left" vertical="top" wrapText="1"/>
    </xf>
    <xf numFmtId="9" fontId="0" fillId="0" borderId="46" xfId="6" applyFont="1" applyBorder="1" applyAlignment="1">
      <alignment horizontal="center"/>
    </xf>
    <xf numFmtId="9" fontId="0" fillId="0" borderId="16" xfId="6" applyFont="1" applyBorder="1" applyAlignment="1">
      <alignment horizontal="center"/>
    </xf>
    <xf numFmtId="0" fontId="1" fillId="0" borderId="25" xfId="0" applyFont="1" applyBorder="1" applyAlignment="1">
      <alignment horizontal="center" vertical="center"/>
    </xf>
    <xf numFmtId="0" fontId="1" fillId="0" borderId="26" xfId="0" applyFont="1" applyBorder="1" applyAlignment="1">
      <alignment horizontal="center" vertical="center"/>
    </xf>
    <xf numFmtId="0" fontId="0" fillId="0" borderId="8" xfId="0" applyBorder="1" applyAlignment="1">
      <alignment horizontal="center"/>
    </xf>
    <xf numFmtId="0" fontId="0" fillId="0" borderId="9" xfId="0" applyBorder="1" applyAlignment="1">
      <alignment horizontal="center"/>
    </xf>
    <xf numFmtId="0" fontId="0" fillId="0" borderId="40" xfId="0" applyBorder="1" applyAlignment="1">
      <alignment horizontal="center"/>
    </xf>
    <xf numFmtId="0" fontId="0" fillId="0" borderId="43" xfId="0" applyBorder="1" applyAlignment="1">
      <alignment horizontal="center"/>
    </xf>
    <xf numFmtId="9" fontId="31" fillId="0" borderId="48" xfId="6" applyFont="1" applyBorder="1" applyAlignment="1">
      <alignment horizontal="center" vertical="center"/>
    </xf>
    <xf numFmtId="9" fontId="31" fillId="0" borderId="49" xfId="6" applyFont="1" applyBorder="1" applyAlignment="1">
      <alignment horizontal="center" vertical="center"/>
    </xf>
    <xf numFmtId="167" fontId="31" fillId="0" borderId="48" xfId="6" applyNumberFormat="1" applyFont="1" applyBorder="1" applyAlignment="1">
      <alignment horizontal="center" vertical="center"/>
    </xf>
    <xf numFmtId="167" fontId="31" fillId="0" borderId="49" xfId="6" applyNumberFormat="1" applyFont="1" applyBorder="1" applyAlignment="1">
      <alignment horizontal="center" vertical="center"/>
    </xf>
    <xf numFmtId="9" fontId="17" fillId="0" borderId="13" xfId="6" applyFont="1" applyFill="1" applyBorder="1" applyAlignment="1">
      <alignment horizontal="center"/>
    </xf>
    <xf numFmtId="9" fontId="17" fillId="0" borderId="38" xfId="6" applyFont="1" applyFill="1" applyBorder="1" applyAlignment="1">
      <alignment horizontal="center"/>
    </xf>
    <xf numFmtId="9" fontId="17" fillId="0" borderId="13" xfId="6" applyFont="1" applyBorder="1" applyAlignment="1">
      <alignment horizontal="center"/>
    </xf>
    <xf numFmtId="9" fontId="17" fillId="0" borderId="38" xfId="6" applyFont="1" applyBorder="1" applyAlignment="1">
      <alignment horizontal="center"/>
    </xf>
    <xf numFmtId="167" fontId="17" fillId="0" borderId="48" xfId="6" applyNumberFormat="1" applyFont="1" applyBorder="1" applyAlignment="1">
      <alignment horizontal="center" vertical="center"/>
    </xf>
    <xf numFmtId="167" fontId="17" fillId="0" borderId="49" xfId="6" applyNumberFormat="1" applyFont="1" applyBorder="1" applyAlignment="1">
      <alignment horizontal="center" vertical="center"/>
    </xf>
  </cellXfs>
  <cellStyles count="15">
    <cellStyle name="Énfasis5" xfId="10" builtinId="45"/>
    <cellStyle name="Estilo 1" xfId="7" xr:uid="{00000000-0005-0000-0000-000001000000}"/>
    <cellStyle name="Estilo 2" xfId="8" xr:uid="{00000000-0005-0000-0000-000002000000}"/>
    <cellStyle name="Estilo 3" xfId="9" xr:uid="{00000000-0005-0000-0000-000003000000}"/>
    <cellStyle name="Normal" xfId="0" builtinId="0"/>
    <cellStyle name="Normal 2" xfId="1" xr:uid="{00000000-0005-0000-0000-000005000000}"/>
    <cellStyle name="Normal 2 2" xfId="2" xr:uid="{00000000-0005-0000-0000-000006000000}"/>
    <cellStyle name="Normal 2 3" xfId="11" xr:uid="{00000000-0005-0000-0000-000007000000}"/>
    <cellStyle name="Normal 3" xfId="12" xr:uid="{00000000-0005-0000-0000-000008000000}"/>
    <cellStyle name="Normal 4" xfId="14" xr:uid="{554DF69A-FC41-4A8B-B6AB-BEBFE9282463}"/>
    <cellStyle name="Normal 5" xfId="4" xr:uid="{00000000-0005-0000-0000-000009000000}"/>
    <cellStyle name="Normal 8" xfId="3" xr:uid="{00000000-0005-0000-0000-00000A000000}"/>
    <cellStyle name="Porcentaje" xfId="6" builtinId="5"/>
    <cellStyle name="Porcentaje 2" xfId="13" xr:uid="{00000000-0005-0000-0000-00000C000000}"/>
    <cellStyle name="Porcentual 2" xfId="5" xr:uid="{00000000-0005-0000-0000-00000D000000}"/>
  </cellStyles>
  <dxfs count="102">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ont>
        <color rgb="FF9C0006"/>
      </font>
      <fill>
        <patternFill>
          <bgColor rgb="FFFFC7CE"/>
        </patternFill>
      </fill>
    </dxf>
    <dxf>
      <font>
        <condense val="0"/>
        <extend val="0"/>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C00000"/>
        </patternFill>
      </fill>
    </dxf>
    <dxf>
      <font>
        <color rgb="FF9C0006"/>
      </font>
      <fill>
        <patternFill patternType="solid">
          <fgColor rgb="FFFFC7CE"/>
          <bgColor rgb="FFFFC7CE"/>
        </patternFill>
      </fill>
    </dxf>
    <dxf>
      <fill>
        <patternFill patternType="solid">
          <fgColor rgb="FFC00000"/>
          <bgColor rgb="FFC00000"/>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bgColor rgb="FFFFC7CE"/>
        </patternFill>
      </fill>
    </dxf>
    <dxf>
      <fill>
        <patternFill>
          <bgColor rgb="FFC00000"/>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C00000"/>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C00000"/>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C00000"/>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ill>
        <patternFill>
          <bgColor rgb="FFC00000"/>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theme="8" tint="0.79998168889431442"/>
        </patternFill>
      </fill>
    </dxf>
    <dxf>
      <fill>
        <patternFill>
          <bgColor rgb="FFFFFF00"/>
        </patternFill>
      </fill>
    </dxf>
    <dxf>
      <fill>
        <patternFill>
          <bgColor theme="5" tint="0.59996337778862885"/>
        </patternFill>
      </fill>
    </dxf>
    <dxf>
      <fill>
        <patternFill>
          <bgColor theme="2" tint="-0.24994659260841701"/>
        </patternFill>
      </fill>
    </dxf>
    <dxf>
      <fill>
        <patternFill>
          <bgColor rgb="FF92D050"/>
        </patternFill>
      </fill>
    </dxf>
    <dxf>
      <fill>
        <patternFill>
          <bgColor theme="8" tint="0.79998168889431442"/>
        </patternFill>
      </fill>
    </dxf>
    <dxf>
      <fill>
        <patternFill>
          <bgColor theme="5" tint="0.59996337778862885"/>
        </patternFill>
      </fill>
    </dxf>
    <dxf>
      <fill>
        <patternFill>
          <bgColor theme="2" tint="-0.24994659260841701"/>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C00000"/>
        </patternFill>
      </fill>
    </dxf>
    <dxf>
      <font>
        <color rgb="FF9C5700"/>
      </font>
      <fill>
        <patternFill>
          <bgColor rgb="FFFFEB9C"/>
        </patternFill>
      </fill>
    </dxf>
    <dxf>
      <font>
        <color rgb="FF9C0006"/>
      </font>
      <fill>
        <patternFill>
          <bgColor rgb="FFFFC7CE"/>
        </patternFill>
      </fill>
    </dxf>
    <dxf>
      <fill>
        <patternFill>
          <bgColor rgb="FFC00000"/>
        </patternFill>
      </fill>
    </dxf>
    <dxf>
      <font>
        <color rgb="FF9C5700"/>
      </font>
      <fill>
        <patternFill>
          <bgColor rgb="FFFFEB9C"/>
        </patternFill>
      </fill>
    </dxf>
    <dxf>
      <font>
        <color rgb="FF006100"/>
      </font>
      <fill>
        <patternFill>
          <bgColor rgb="FFC6EFCE"/>
        </patternFill>
      </fill>
    </dxf>
    <dxf>
      <fill>
        <patternFill>
          <bgColor rgb="FFFF0000"/>
        </patternFill>
      </fill>
    </dxf>
    <dxf>
      <fill>
        <patternFill>
          <bgColor rgb="FF92D050"/>
        </patternFill>
      </fill>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color theme="1"/>
      </font>
      <fill>
        <patternFill patternType="none">
          <fgColor indexed="64"/>
          <bgColor theme="9" tint="0.3999755851924192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gradientFill degree="270">
          <stop position="0">
            <color theme="0"/>
          </stop>
          <stop position="1">
            <color theme="8" tint="0.80001220740379042"/>
          </stop>
        </gradientFill>
      </fill>
    </dxf>
    <dxf>
      <fill>
        <gradientFill degree="270">
          <stop position="0">
            <color theme="0"/>
          </stop>
          <stop position="1">
            <color theme="8" tint="0.59999389629810485"/>
          </stop>
        </gradientFill>
      </fill>
    </dxf>
    <dxf>
      <fill>
        <gradientFill degree="270">
          <stop position="0">
            <color theme="0"/>
          </stop>
          <stop position="1">
            <color theme="9" tint="0.59999389629810485"/>
          </stop>
        </gradientFill>
      </fill>
    </dxf>
    <dxf>
      <fill>
        <gradientFill degree="270">
          <stop position="0">
            <color theme="0"/>
          </stop>
          <stop position="1">
            <color theme="8" tint="0.80001220740379042"/>
          </stop>
        </gradientFill>
      </fill>
    </dxf>
    <dxf>
      <fill>
        <gradientFill degree="90">
          <stop position="0">
            <color theme="0"/>
          </stop>
          <stop position="0.5">
            <color rgb="FF2BE7E7"/>
          </stop>
          <stop position="1">
            <color theme="0"/>
          </stop>
        </gradientFill>
      </fill>
    </dxf>
    <dxf>
      <fill>
        <gradientFill degree="270">
          <stop position="0">
            <color theme="0"/>
          </stop>
          <stop position="1">
            <color theme="9" tint="0.40000610370189521"/>
          </stop>
        </gradientFill>
      </fill>
    </dxf>
    <dxf>
      <fill>
        <gradientFill degree="90">
          <stop position="0">
            <color theme="9" tint="0.80001220740379042"/>
          </stop>
          <stop position="1">
            <color theme="9" tint="0.40000610370189521"/>
          </stop>
        </gradientFill>
      </fill>
    </dxf>
    <dxf>
      <fill>
        <gradientFill degree="270">
          <stop position="0">
            <color theme="0"/>
          </stop>
          <stop position="1">
            <color rgb="FF9FFDFF"/>
          </stop>
        </gradientFill>
      </fill>
    </dxf>
    <dxf>
      <fill>
        <patternFill>
          <bgColor theme="8" tint="0.79998168889431442"/>
        </patternFill>
      </fill>
    </dxf>
    <dxf>
      <fill>
        <patternFill>
          <bgColor theme="4" tint="0.59996337778862885"/>
        </patternFill>
      </fill>
    </dxf>
    <dxf>
      <fill>
        <patternFill>
          <bgColor theme="9" tint="0.39994506668294322"/>
        </patternFill>
      </fill>
    </dxf>
    <dxf>
      <fill>
        <patternFill>
          <bgColor theme="9" tint="0.79998168889431442"/>
        </patternFill>
      </fill>
    </dxf>
    <dxf>
      <fill>
        <gradientFill degree="90">
          <stop position="0">
            <color theme="9" tint="0.40000610370189521"/>
          </stop>
          <stop position="1">
            <color theme="9" tint="0.80001220740379042"/>
          </stop>
        </gradientFill>
      </fill>
    </dxf>
    <dxf>
      <fill>
        <patternFill>
          <bgColor theme="8" tint="0.79998168889431442"/>
        </patternFill>
      </fill>
    </dxf>
    <dxf>
      <fill>
        <patternFill>
          <bgColor theme="8" tint="0.39994506668294322"/>
        </patternFill>
      </fill>
    </dxf>
    <dxf>
      <fill>
        <patternFill>
          <bgColor theme="8" tint="0.79998168889431442"/>
        </patternFill>
      </fill>
    </dxf>
    <dxf>
      <fill>
        <gradientFill degree="90">
          <stop position="0">
            <color theme="0"/>
          </stop>
          <stop position="1">
            <color theme="4"/>
          </stop>
        </gradientFill>
      </fill>
    </dxf>
  </dxfs>
  <tableStyles count="7" defaultTableStyle="TableStyleMedium9" defaultPivotStyle="PivotStyleLight16">
    <tableStyle name="Estilo de tabla 1" pivot="0" count="4" xr9:uid="{00000000-0011-0000-FFFF-FFFF00000000}">
      <tableStyleElement type="headerRow" dxfId="101"/>
      <tableStyleElement type="firstRowStripe" dxfId="100"/>
      <tableStyleElement type="secondRowStripe" dxfId="99"/>
      <tableStyleElement type="firstColumnStripe" dxfId="98"/>
    </tableStyle>
    <tableStyle name="Estilo de tabla 2" pivot="0" count="3" xr9:uid="{00000000-0011-0000-FFFF-FFFF01000000}">
      <tableStyleElement type="headerRow" dxfId="97"/>
      <tableStyleElement type="firstRowStripe" dxfId="96"/>
      <tableStyleElement type="secondRowStripe" dxfId="95"/>
    </tableStyle>
    <tableStyle name="Estilo de tabla 3" pivot="0" count="2" xr9:uid="{00000000-0011-0000-FFFF-FFFF02000000}">
      <tableStyleElement type="headerRow" dxfId="94"/>
      <tableStyleElement type="firstRowStripe" dxfId="93"/>
    </tableStyle>
    <tableStyle name="Estilo de tabla 4" pivot="0" count="0" xr9:uid="{00000000-0011-0000-FFFF-FFFF03000000}"/>
    <tableStyle name="Estilo de tabla 5" pivot="0" count="2" xr9:uid="{00000000-0011-0000-FFFF-FFFF04000000}">
      <tableStyleElement type="wholeTable" dxfId="92"/>
      <tableStyleElement type="headerRow" dxfId="91"/>
    </tableStyle>
    <tableStyle name="Estilo de tabla 6" pivot="0" count="3" xr9:uid="{00000000-0011-0000-FFFF-FFFF05000000}">
      <tableStyleElement type="headerRow" dxfId="90"/>
      <tableStyleElement type="firstRowStripe" dxfId="89"/>
      <tableStyleElement type="secondRowStripe" dxfId="88"/>
    </tableStyle>
    <tableStyle name="Estilo de tabla 7" pivot="0" count="3" xr9:uid="{00000000-0011-0000-FFFF-FFFF06000000}">
      <tableStyleElement type="headerRow" dxfId="87"/>
      <tableStyleElement type="firstRowStripe" dxfId="86"/>
      <tableStyleElement type="secondRowStripe" dxfId="85"/>
    </tableStyle>
  </tableStyles>
  <colors>
    <mruColors>
      <color rgb="FFFFAD53"/>
      <color rgb="FF31869B"/>
      <color rgb="FF2BE7E7"/>
      <color rgb="FFFF6600"/>
      <color rgb="FFF0EE8A"/>
      <color rgb="FFFFCCCC"/>
      <color rgb="FFCC3300"/>
      <color rgb="FFFFFFCC"/>
      <color rgb="FFFFFFFF"/>
      <color rgb="FF9FF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WINDOWS10/Downloads/BASE%20CPN%202022%20formato3%20-%20prueb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VO"/>
      <sheetName val="INDICADORES"/>
      <sheetName val="CPN 2022"/>
    </sheetNames>
    <sheetDataSet>
      <sheetData sheetId="0"/>
      <sheetData sheetId="1"/>
      <sheetData sheetId="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G3450" totalsRowShown="0" headerRowDxfId="84" dataDxfId="83" headerRowCellStyle="Énfasis5" dataCellStyle="Normal 2">
  <autoFilter ref="A1:G3450" xr:uid="{00000000-0009-0000-0100-000001000000}"/>
  <tableColumns count="7">
    <tableColumn id="101" xr3:uid="{00000000-0010-0000-0000-000065000000}" name="OBSERVACIONES PARA SEGUIMIENTO" dataDxfId="82"/>
    <tableColumn id="1" xr3:uid="{00000000-0010-0000-0000-000001000000}" name="RESPONSABLE DE LA ZONA" dataDxfId="81"/>
    <tableColumn id="77" xr3:uid="{00000000-0010-0000-0000-00004D000000}" name="PUNTO O CENTRO DE ATENCION" dataDxfId="80"/>
    <tableColumn id="2" xr3:uid="{00000000-0010-0000-0000-000002000000}" name="ATENCIÓN PRECONCEPCIONAL" dataDxfId="79"/>
    <tableColumn id="3" xr3:uid="{00000000-0010-0000-0000-000003000000}" name="APELLIDO" dataDxfId="78"/>
    <tableColumn id="4" xr3:uid="{00000000-0010-0000-0000-000004000000}" name="APELLIDO 2" dataDxfId="77"/>
    <tableColumn id="5" xr3:uid="{00000000-0010-0000-0000-000005000000}" name="NOMBRE 1" dataDxfId="76"/>
  </tableColumns>
  <tableStyleInfo name="TableStyleLight2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1">
    <tabColor rgb="FF66FF66"/>
  </sheetPr>
  <dimension ref="A1:G3469"/>
  <sheetViews>
    <sheetView tabSelected="1" zoomScale="70" zoomScaleNormal="70" zoomScaleSheetLayoutView="76" workbookViewId="0">
      <pane ySplit="1" topLeftCell="A2" activePane="bottomLeft" state="frozen"/>
      <selection pane="bottomLeft" activeCell="R7" sqref="R7"/>
    </sheetView>
  </sheetViews>
  <sheetFormatPr baseColWidth="10" defaultColWidth="11.42578125" defaultRowHeight="12.75"/>
  <cols>
    <col min="1" max="1" width="22.85546875" style="1" customWidth="1"/>
    <col min="2" max="2" width="20.28515625" style="1" customWidth="1"/>
    <col min="3" max="3" width="21.140625" style="1" customWidth="1"/>
    <col min="4" max="4" width="21.42578125" style="1" customWidth="1"/>
    <col min="5" max="5" width="14.85546875" style="1" customWidth="1"/>
    <col min="6" max="6" width="15.85546875" style="1" customWidth="1"/>
    <col min="7" max="7" width="15.42578125" style="1" customWidth="1"/>
    <col min="8" max="16384" width="11.42578125" style="1"/>
  </cols>
  <sheetData>
    <row r="1" spans="1:7" ht="93" customHeight="1">
      <c r="A1" s="4" t="s">
        <v>589</v>
      </c>
      <c r="B1" s="3" t="s">
        <v>5304</v>
      </c>
      <c r="C1" s="3" t="s">
        <v>31</v>
      </c>
      <c r="D1" s="2" t="s">
        <v>618</v>
      </c>
      <c r="E1" s="3" t="s">
        <v>101</v>
      </c>
      <c r="F1" s="3" t="s">
        <v>20</v>
      </c>
      <c r="G1" s="3" t="s">
        <v>0</v>
      </c>
    </row>
    <row r="2" spans="1:7" ht="34.5" customHeight="1">
      <c r="A2" s="108" t="str">
        <f>+A3</f>
        <v>23/09/2022 SE REALIZA LLAMDA TELEFONICA A GESTANTE EN DONDE REFIERE  QUE SE ENCUENTRA REALIZANDOLOS COTNROLES EN TOTOGUAMPA PIENDAMO</v>
      </c>
      <c r="B2" s="108" t="str">
        <f t="shared" ref="B2:G2" si="0">+B3</f>
        <v>DIEGO</v>
      </c>
      <c r="C2" s="108" t="str">
        <f t="shared" si="0"/>
        <v>ESE CENTRO UNO CAJIBIO</v>
      </c>
      <c r="D2" s="108" t="str">
        <f t="shared" si="0"/>
        <v>SIN ATENCIÓN</v>
      </c>
      <c r="E2" s="108" t="str">
        <f t="shared" si="0"/>
        <v>GARCIA</v>
      </c>
      <c r="F2" s="108" t="str">
        <f t="shared" si="0"/>
        <v>VOLVERAS</v>
      </c>
      <c r="G2" s="108" t="str">
        <f t="shared" si="0"/>
        <v xml:space="preserve">YESICA </v>
      </c>
    </row>
    <row r="3" spans="1:7" ht="39.950000000000003" customHeight="1">
      <c r="A3" s="93" t="s">
        <v>757</v>
      </c>
      <c r="B3" s="21" t="s">
        <v>758</v>
      </c>
      <c r="C3" s="21" t="s">
        <v>759</v>
      </c>
      <c r="D3" s="108" t="s">
        <v>760</v>
      </c>
      <c r="E3" s="21" t="s">
        <v>761</v>
      </c>
      <c r="F3" s="21" t="s">
        <v>762</v>
      </c>
      <c r="G3" s="21" t="s">
        <v>763</v>
      </c>
    </row>
    <row r="4" spans="1:7" ht="39.950000000000003" customHeight="1">
      <c r="A4" s="93"/>
      <c r="B4" s="21" t="s">
        <v>758</v>
      </c>
      <c r="C4" s="21" t="s">
        <v>759</v>
      </c>
      <c r="D4" s="108" t="s">
        <v>764</v>
      </c>
      <c r="E4" s="21" t="s">
        <v>765</v>
      </c>
      <c r="F4" s="21" t="s">
        <v>766</v>
      </c>
      <c r="G4" s="21" t="s">
        <v>767</v>
      </c>
    </row>
    <row r="5" spans="1:7" ht="39.950000000000003" customHeight="1">
      <c r="A5" s="93" t="s">
        <v>768</v>
      </c>
      <c r="B5" s="21" t="s">
        <v>758</v>
      </c>
      <c r="C5" s="21" t="s">
        <v>759</v>
      </c>
      <c r="D5" s="108" t="s">
        <v>764</v>
      </c>
      <c r="E5" s="21" t="s">
        <v>769</v>
      </c>
      <c r="F5" s="21" t="s">
        <v>770</v>
      </c>
      <c r="G5" s="21" t="s">
        <v>771</v>
      </c>
    </row>
    <row r="6" spans="1:7" ht="39.950000000000003" customHeight="1">
      <c r="A6" s="93" t="s">
        <v>773</v>
      </c>
      <c r="B6" s="21" t="s">
        <v>758</v>
      </c>
      <c r="C6" s="21" t="s">
        <v>759</v>
      </c>
      <c r="D6" s="108" t="s">
        <v>760</v>
      </c>
      <c r="E6" s="21" t="s">
        <v>774</v>
      </c>
      <c r="F6" s="21" t="s">
        <v>775</v>
      </c>
      <c r="G6" s="21" t="s">
        <v>776</v>
      </c>
    </row>
    <row r="7" spans="1:7" ht="39.950000000000003" customHeight="1">
      <c r="A7" s="93"/>
      <c r="B7" s="21" t="s">
        <v>778</v>
      </c>
      <c r="C7" s="21" t="s">
        <v>759</v>
      </c>
      <c r="D7" s="108" t="s">
        <v>760</v>
      </c>
      <c r="E7" s="21" t="s">
        <v>779</v>
      </c>
      <c r="F7" s="21" t="s">
        <v>780</v>
      </c>
      <c r="G7" s="21" t="s">
        <v>781</v>
      </c>
    </row>
    <row r="8" spans="1:7" ht="39.950000000000003" customHeight="1">
      <c r="A8" s="93"/>
      <c r="B8" s="21" t="s">
        <v>758</v>
      </c>
      <c r="C8" s="21" t="s">
        <v>759</v>
      </c>
      <c r="D8" s="108" t="s">
        <v>760</v>
      </c>
      <c r="E8" s="21" t="s">
        <v>782</v>
      </c>
      <c r="F8" s="21" t="s">
        <v>783</v>
      </c>
      <c r="G8" s="21" t="s">
        <v>784</v>
      </c>
    </row>
    <row r="9" spans="1:7" ht="39.950000000000003" customHeight="1">
      <c r="A9" s="93"/>
      <c r="B9" s="21" t="s">
        <v>785</v>
      </c>
      <c r="C9" s="21" t="s">
        <v>759</v>
      </c>
      <c r="D9" s="108" t="s">
        <v>760</v>
      </c>
      <c r="E9" s="21" t="s">
        <v>786</v>
      </c>
      <c r="F9" s="21" t="s">
        <v>787</v>
      </c>
      <c r="G9" s="21" t="s">
        <v>788</v>
      </c>
    </row>
    <row r="10" spans="1:7" ht="39.950000000000003" customHeight="1">
      <c r="A10" s="93" t="s">
        <v>790</v>
      </c>
      <c r="B10" s="21" t="s">
        <v>758</v>
      </c>
      <c r="C10" s="21" t="s">
        <v>759</v>
      </c>
      <c r="D10" s="108" t="s">
        <v>760</v>
      </c>
      <c r="E10" s="21" t="s">
        <v>791</v>
      </c>
      <c r="F10" s="21" t="s">
        <v>792</v>
      </c>
      <c r="G10" s="21" t="s">
        <v>793</v>
      </c>
    </row>
    <row r="11" spans="1:7" ht="39.950000000000003" customHeight="1">
      <c r="A11" s="93" t="s">
        <v>794</v>
      </c>
      <c r="B11" s="21" t="s">
        <v>758</v>
      </c>
      <c r="C11" s="21" t="s">
        <v>759</v>
      </c>
      <c r="D11" s="108" t="s">
        <v>760</v>
      </c>
      <c r="E11" s="21" t="s">
        <v>795</v>
      </c>
      <c r="F11" s="21" t="s">
        <v>792</v>
      </c>
      <c r="G11" s="21" t="s">
        <v>796</v>
      </c>
    </row>
    <row r="12" spans="1:7" ht="39.950000000000003" customHeight="1">
      <c r="A12" s="93"/>
      <c r="B12" s="21" t="s">
        <v>798</v>
      </c>
      <c r="C12" s="21" t="s">
        <v>759</v>
      </c>
      <c r="D12" s="108" t="s">
        <v>760</v>
      </c>
      <c r="E12" s="21" t="s">
        <v>799</v>
      </c>
      <c r="F12" s="21" t="s">
        <v>783</v>
      </c>
      <c r="G12" s="21" t="s">
        <v>800</v>
      </c>
    </row>
    <row r="13" spans="1:7" ht="39.950000000000003" customHeight="1">
      <c r="A13" s="93" t="s">
        <v>802</v>
      </c>
      <c r="B13" s="21" t="s">
        <v>758</v>
      </c>
      <c r="C13" s="21" t="s">
        <v>759</v>
      </c>
      <c r="D13" s="108" t="s">
        <v>760</v>
      </c>
      <c r="E13" s="21" t="s">
        <v>803</v>
      </c>
      <c r="F13" s="21" t="s">
        <v>792</v>
      </c>
      <c r="G13" s="21" t="s">
        <v>804</v>
      </c>
    </row>
    <row r="14" spans="1:7" ht="39.950000000000003" customHeight="1">
      <c r="A14" s="93"/>
      <c r="B14" s="21" t="s">
        <v>758</v>
      </c>
      <c r="C14" s="21" t="s">
        <v>759</v>
      </c>
      <c r="D14" s="108" t="s">
        <v>760</v>
      </c>
      <c r="E14" s="21" t="s">
        <v>806</v>
      </c>
      <c r="F14" s="21" t="s">
        <v>806</v>
      </c>
      <c r="G14" s="21" t="s">
        <v>807</v>
      </c>
    </row>
    <row r="15" spans="1:7" ht="39.950000000000003" customHeight="1">
      <c r="A15" s="93" t="s">
        <v>808</v>
      </c>
      <c r="B15" s="21" t="s">
        <v>809</v>
      </c>
      <c r="C15" s="21" t="s">
        <v>759</v>
      </c>
      <c r="D15" s="108" t="s">
        <v>760</v>
      </c>
      <c r="E15" s="21" t="s">
        <v>810</v>
      </c>
      <c r="F15" s="21" t="s">
        <v>811</v>
      </c>
      <c r="G15" s="21" t="s">
        <v>812</v>
      </c>
    </row>
    <row r="16" spans="1:7" ht="39.950000000000003" customHeight="1">
      <c r="A16" s="93"/>
      <c r="B16" s="21" t="s">
        <v>758</v>
      </c>
      <c r="C16" s="21" t="s">
        <v>759</v>
      </c>
      <c r="D16" s="108" t="s">
        <v>760</v>
      </c>
      <c r="E16" s="21" t="s">
        <v>813</v>
      </c>
      <c r="F16" s="21"/>
      <c r="G16" s="21" t="s">
        <v>814</v>
      </c>
    </row>
    <row r="17" spans="1:7" ht="39.950000000000003" customHeight="1">
      <c r="A17" s="93"/>
      <c r="B17" s="21" t="s">
        <v>778</v>
      </c>
      <c r="C17" s="21" t="s">
        <v>759</v>
      </c>
      <c r="D17" s="108" t="s">
        <v>760</v>
      </c>
      <c r="E17" s="21" t="s">
        <v>815</v>
      </c>
      <c r="F17" s="21" t="s">
        <v>780</v>
      </c>
      <c r="G17" s="21" t="s">
        <v>816</v>
      </c>
    </row>
    <row r="18" spans="1:7" ht="39.950000000000003" customHeight="1">
      <c r="A18" s="93"/>
      <c r="B18" s="21" t="s">
        <v>778</v>
      </c>
      <c r="C18" s="21" t="s">
        <v>759</v>
      </c>
      <c r="D18" s="108" t="s">
        <v>760</v>
      </c>
      <c r="E18" s="21" t="s">
        <v>817</v>
      </c>
      <c r="F18" s="21" t="s">
        <v>817</v>
      </c>
      <c r="G18" s="21" t="s">
        <v>818</v>
      </c>
    </row>
    <row r="19" spans="1:7" ht="39.950000000000003" customHeight="1">
      <c r="A19" s="93"/>
      <c r="B19" s="21" t="s">
        <v>798</v>
      </c>
      <c r="C19" s="21" t="s">
        <v>759</v>
      </c>
      <c r="D19" s="108" t="s">
        <v>760</v>
      </c>
      <c r="E19" s="21" t="s">
        <v>819</v>
      </c>
      <c r="F19" s="21" t="s">
        <v>820</v>
      </c>
      <c r="G19" s="21" t="s">
        <v>821</v>
      </c>
    </row>
    <row r="20" spans="1:7" ht="39.950000000000003" customHeight="1">
      <c r="A20" s="93"/>
      <c r="B20" s="21" t="s">
        <v>758</v>
      </c>
      <c r="C20" s="21" t="s">
        <v>759</v>
      </c>
      <c r="D20" s="108" t="s">
        <v>760</v>
      </c>
      <c r="E20" s="21" t="s">
        <v>822</v>
      </c>
      <c r="F20" s="21" t="s">
        <v>806</v>
      </c>
      <c r="G20" s="21" t="s">
        <v>823</v>
      </c>
    </row>
    <row r="21" spans="1:7" ht="39.950000000000003" customHeight="1">
      <c r="A21" s="93"/>
      <c r="B21" s="21" t="s">
        <v>758</v>
      </c>
      <c r="C21" s="21" t="s">
        <v>759</v>
      </c>
      <c r="D21" s="108" t="s">
        <v>760</v>
      </c>
      <c r="E21" s="21" t="s">
        <v>792</v>
      </c>
      <c r="F21" s="21" t="s">
        <v>824</v>
      </c>
      <c r="G21" s="21" t="s">
        <v>825</v>
      </c>
    </row>
    <row r="22" spans="1:7" ht="39.950000000000003" customHeight="1">
      <c r="A22" s="93"/>
      <c r="B22" s="21" t="s">
        <v>778</v>
      </c>
      <c r="C22" s="21" t="s">
        <v>759</v>
      </c>
      <c r="D22" s="108" t="s">
        <v>760</v>
      </c>
      <c r="E22" s="21" t="s">
        <v>826</v>
      </c>
      <c r="F22" s="21" t="s">
        <v>826</v>
      </c>
      <c r="G22" s="21" t="s">
        <v>827</v>
      </c>
    </row>
    <row r="23" spans="1:7" ht="39.950000000000003" customHeight="1">
      <c r="A23" s="93"/>
      <c r="B23" s="21" t="s">
        <v>758</v>
      </c>
      <c r="C23" s="21" t="s">
        <v>759</v>
      </c>
      <c r="D23" s="108" t="s">
        <v>760</v>
      </c>
      <c r="E23" s="21" t="s">
        <v>828</v>
      </c>
      <c r="F23" s="21" t="s">
        <v>829</v>
      </c>
      <c r="G23" s="21" t="s">
        <v>830</v>
      </c>
    </row>
    <row r="24" spans="1:7" ht="39.950000000000003" customHeight="1">
      <c r="A24" s="93"/>
      <c r="B24" s="21" t="s">
        <v>831</v>
      </c>
      <c r="C24" s="21" t="s">
        <v>759</v>
      </c>
      <c r="D24" s="108" t="s">
        <v>760</v>
      </c>
      <c r="E24" s="21" t="s">
        <v>780</v>
      </c>
      <c r="F24" s="21" t="s">
        <v>832</v>
      </c>
      <c r="G24" s="21" t="s">
        <v>833</v>
      </c>
    </row>
    <row r="25" spans="1:7" ht="39.950000000000003" customHeight="1">
      <c r="A25" s="93"/>
      <c r="B25" s="21" t="s">
        <v>758</v>
      </c>
      <c r="C25" s="21" t="s">
        <v>759</v>
      </c>
      <c r="D25" s="108" t="s">
        <v>760</v>
      </c>
      <c r="E25" s="21" t="s">
        <v>834</v>
      </c>
      <c r="F25" s="21" t="s">
        <v>835</v>
      </c>
      <c r="G25" s="21" t="s">
        <v>836</v>
      </c>
    </row>
    <row r="26" spans="1:7" ht="39.950000000000003" customHeight="1">
      <c r="A26" s="93"/>
      <c r="B26" s="21" t="s">
        <v>758</v>
      </c>
      <c r="C26" s="21" t="s">
        <v>759</v>
      </c>
      <c r="D26" s="108" t="s">
        <v>760</v>
      </c>
      <c r="E26" s="21" t="s">
        <v>837</v>
      </c>
      <c r="F26" s="21" t="s">
        <v>838</v>
      </c>
      <c r="G26" s="21" t="s">
        <v>839</v>
      </c>
    </row>
    <row r="27" spans="1:7" ht="39.950000000000003" customHeight="1">
      <c r="A27" s="93"/>
      <c r="B27" s="21" t="s">
        <v>758</v>
      </c>
      <c r="C27" s="21" t="s">
        <v>759</v>
      </c>
      <c r="D27" s="108" t="s">
        <v>760</v>
      </c>
      <c r="E27" s="21" t="s">
        <v>840</v>
      </c>
      <c r="F27" s="21" t="s">
        <v>792</v>
      </c>
      <c r="G27" s="21" t="s">
        <v>841</v>
      </c>
    </row>
    <row r="28" spans="1:7" ht="39.950000000000003" customHeight="1">
      <c r="A28" s="93"/>
      <c r="B28" s="21" t="s">
        <v>831</v>
      </c>
      <c r="C28" s="21" t="s">
        <v>759</v>
      </c>
      <c r="D28" s="108" t="s">
        <v>760</v>
      </c>
      <c r="E28" s="21" t="s">
        <v>843</v>
      </c>
      <c r="F28" s="21" t="s">
        <v>844</v>
      </c>
      <c r="G28" s="21" t="s">
        <v>845</v>
      </c>
    </row>
    <row r="29" spans="1:7" ht="39.950000000000003" customHeight="1">
      <c r="A29" s="93"/>
      <c r="B29" s="21" t="s">
        <v>758</v>
      </c>
      <c r="C29" s="21" t="s">
        <v>759</v>
      </c>
      <c r="D29" s="108" t="s">
        <v>760</v>
      </c>
      <c r="E29" s="21" t="s">
        <v>847</v>
      </c>
      <c r="F29" s="21" t="s">
        <v>848</v>
      </c>
      <c r="G29" s="21" t="s">
        <v>849</v>
      </c>
    </row>
    <row r="30" spans="1:7" ht="39.950000000000003" customHeight="1">
      <c r="A30" s="93" t="s">
        <v>854</v>
      </c>
      <c r="B30" s="21" t="s">
        <v>855</v>
      </c>
      <c r="C30" s="93" t="s">
        <v>856</v>
      </c>
      <c r="D30" s="108" t="s">
        <v>760</v>
      </c>
      <c r="E30" s="21" t="s">
        <v>857</v>
      </c>
      <c r="F30" s="21" t="s">
        <v>858</v>
      </c>
      <c r="G30" s="21" t="s">
        <v>859</v>
      </c>
    </row>
    <row r="31" spans="1:7" ht="39.950000000000003" customHeight="1">
      <c r="A31" s="93" t="s">
        <v>861</v>
      </c>
      <c r="B31" s="21" t="s">
        <v>855</v>
      </c>
      <c r="C31" s="93" t="s">
        <v>856</v>
      </c>
      <c r="D31" s="108" t="s">
        <v>760</v>
      </c>
      <c r="E31" s="21" t="s">
        <v>862</v>
      </c>
      <c r="F31" s="21" t="s">
        <v>863</v>
      </c>
      <c r="G31" s="21" t="s">
        <v>864</v>
      </c>
    </row>
    <row r="32" spans="1:7" ht="39.950000000000003" customHeight="1">
      <c r="A32" s="93" t="s">
        <v>866</v>
      </c>
      <c r="B32" s="21" t="s">
        <v>855</v>
      </c>
      <c r="C32" s="93" t="s">
        <v>856</v>
      </c>
      <c r="D32" s="108" t="s">
        <v>760</v>
      </c>
      <c r="E32" s="21" t="s">
        <v>867</v>
      </c>
      <c r="F32" s="21" t="s">
        <v>868</v>
      </c>
      <c r="G32" s="21" t="s">
        <v>869</v>
      </c>
    </row>
    <row r="33" spans="1:7" ht="39.950000000000003" customHeight="1">
      <c r="A33" s="93" t="s">
        <v>871</v>
      </c>
      <c r="B33" s="21" t="s">
        <v>855</v>
      </c>
      <c r="C33" s="93" t="s">
        <v>856</v>
      </c>
      <c r="D33" s="108" t="s">
        <v>760</v>
      </c>
      <c r="E33" s="21" t="s">
        <v>872</v>
      </c>
      <c r="F33" s="21" t="s">
        <v>873</v>
      </c>
      <c r="G33" s="21" t="s">
        <v>874</v>
      </c>
    </row>
    <row r="34" spans="1:7" ht="39.950000000000003" customHeight="1">
      <c r="A34" s="93" t="s">
        <v>875</v>
      </c>
      <c r="B34" s="21" t="s">
        <v>855</v>
      </c>
      <c r="C34" s="93" t="s">
        <v>856</v>
      </c>
      <c r="D34" s="108" t="s">
        <v>760</v>
      </c>
      <c r="E34" s="21" t="s">
        <v>876</v>
      </c>
      <c r="F34" s="21" t="s">
        <v>877</v>
      </c>
      <c r="G34" s="21" t="s">
        <v>878</v>
      </c>
    </row>
    <row r="35" spans="1:7" ht="39.950000000000003" customHeight="1">
      <c r="A35" s="93" t="s">
        <v>880</v>
      </c>
      <c r="B35" s="21" t="s">
        <v>855</v>
      </c>
      <c r="C35" s="93" t="s">
        <v>856</v>
      </c>
      <c r="D35" s="108" t="s">
        <v>760</v>
      </c>
      <c r="E35" s="21" t="s">
        <v>881</v>
      </c>
      <c r="F35" s="21" t="s">
        <v>882</v>
      </c>
      <c r="G35" s="21" t="s">
        <v>883</v>
      </c>
    </row>
    <row r="36" spans="1:7" ht="39.950000000000003" customHeight="1">
      <c r="A36" s="93" t="s">
        <v>884</v>
      </c>
      <c r="B36" s="21" t="s">
        <v>855</v>
      </c>
      <c r="C36" s="93" t="s">
        <v>856</v>
      </c>
      <c r="D36" s="108" t="s">
        <v>760</v>
      </c>
      <c r="E36" s="21" t="s">
        <v>885</v>
      </c>
      <c r="F36" s="21" t="s">
        <v>886</v>
      </c>
      <c r="G36" s="21" t="s">
        <v>887</v>
      </c>
    </row>
    <row r="37" spans="1:7" ht="39.950000000000003" customHeight="1">
      <c r="A37" s="93" t="s">
        <v>889</v>
      </c>
      <c r="B37" s="21" t="s">
        <v>855</v>
      </c>
      <c r="C37" s="93" t="s">
        <v>856</v>
      </c>
      <c r="D37" s="108" t="s">
        <v>760</v>
      </c>
      <c r="E37" s="21" t="s">
        <v>890</v>
      </c>
      <c r="F37" s="21" t="s">
        <v>891</v>
      </c>
      <c r="G37" s="21" t="s">
        <v>892</v>
      </c>
    </row>
    <row r="38" spans="1:7" ht="39.950000000000003" customHeight="1">
      <c r="A38" s="93" t="s">
        <v>893</v>
      </c>
      <c r="B38" s="21" t="s">
        <v>855</v>
      </c>
      <c r="C38" s="93" t="s">
        <v>856</v>
      </c>
      <c r="D38" s="108" t="s">
        <v>760</v>
      </c>
      <c r="E38" s="21" t="s">
        <v>894</v>
      </c>
      <c r="F38" s="21" t="s">
        <v>895</v>
      </c>
      <c r="G38" s="21" t="s">
        <v>805</v>
      </c>
    </row>
    <row r="39" spans="1:7" ht="39.950000000000003" customHeight="1">
      <c r="A39" s="93" t="s">
        <v>896</v>
      </c>
      <c r="B39" s="21" t="s">
        <v>855</v>
      </c>
      <c r="C39" s="93" t="s">
        <v>856</v>
      </c>
      <c r="D39" s="108" t="s">
        <v>760</v>
      </c>
      <c r="E39" s="21" t="s">
        <v>876</v>
      </c>
      <c r="F39" s="21" t="s">
        <v>897</v>
      </c>
      <c r="G39" s="21" t="s">
        <v>898</v>
      </c>
    </row>
    <row r="40" spans="1:7" ht="39.950000000000003" customHeight="1">
      <c r="A40" s="93" t="s">
        <v>900</v>
      </c>
      <c r="B40" s="21" t="s">
        <v>855</v>
      </c>
      <c r="C40" s="93" t="s">
        <v>856</v>
      </c>
      <c r="D40" s="108" t="s">
        <v>760</v>
      </c>
      <c r="E40" s="21" t="s">
        <v>901</v>
      </c>
      <c r="F40" s="21" t="s">
        <v>902</v>
      </c>
      <c r="G40" s="21" t="s">
        <v>903</v>
      </c>
    </row>
    <row r="41" spans="1:7" ht="39.950000000000003" customHeight="1">
      <c r="A41" s="93" t="s">
        <v>904</v>
      </c>
      <c r="B41" s="21" t="s">
        <v>855</v>
      </c>
      <c r="C41" s="93" t="s">
        <v>856</v>
      </c>
      <c r="D41" s="108" t="s">
        <v>760</v>
      </c>
      <c r="E41" s="21" t="s">
        <v>905</v>
      </c>
      <c r="F41" s="21" t="s">
        <v>862</v>
      </c>
      <c r="G41" s="21" t="s">
        <v>906</v>
      </c>
    </row>
    <row r="42" spans="1:7" ht="39.950000000000003" customHeight="1">
      <c r="A42" s="93" t="s">
        <v>907</v>
      </c>
      <c r="B42" s="21" t="s">
        <v>855</v>
      </c>
      <c r="C42" s="93" t="s">
        <v>856</v>
      </c>
      <c r="D42" s="108" t="s">
        <v>760</v>
      </c>
      <c r="E42" s="21" t="s">
        <v>908</v>
      </c>
      <c r="F42" s="21" t="s">
        <v>909</v>
      </c>
      <c r="G42" s="21" t="s">
        <v>864</v>
      </c>
    </row>
    <row r="43" spans="1:7" ht="39.950000000000003" customHeight="1">
      <c r="A43" s="93" t="s">
        <v>910</v>
      </c>
      <c r="B43" s="21" t="s">
        <v>855</v>
      </c>
      <c r="C43" s="93" t="s">
        <v>856</v>
      </c>
      <c r="D43" s="108" t="s">
        <v>760</v>
      </c>
      <c r="E43" s="21" t="s">
        <v>780</v>
      </c>
      <c r="F43" s="21" t="s">
        <v>911</v>
      </c>
      <c r="G43" s="21" t="s">
        <v>912</v>
      </c>
    </row>
    <row r="44" spans="1:7" ht="39.950000000000003" customHeight="1">
      <c r="A44" s="93" t="s">
        <v>913</v>
      </c>
      <c r="B44" s="21" t="s">
        <v>855</v>
      </c>
      <c r="C44" s="93" t="s">
        <v>856</v>
      </c>
      <c r="D44" s="108" t="s">
        <v>760</v>
      </c>
      <c r="E44" s="21" t="s">
        <v>914</v>
      </c>
      <c r="F44" s="21" t="s">
        <v>915</v>
      </c>
      <c r="G44" s="21" t="s">
        <v>916</v>
      </c>
    </row>
    <row r="45" spans="1:7" ht="39.950000000000003" customHeight="1">
      <c r="A45" s="93" t="s">
        <v>917</v>
      </c>
      <c r="B45" s="21" t="s">
        <v>855</v>
      </c>
      <c r="C45" s="93" t="s">
        <v>856</v>
      </c>
      <c r="D45" s="108" t="s">
        <v>760</v>
      </c>
      <c r="E45" s="21" t="s">
        <v>918</v>
      </c>
      <c r="F45" s="21" t="s">
        <v>919</v>
      </c>
      <c r="G45" s="21" t="s">
        <v>920</v>
      </c>
    </row>
    <row r="46" spans="1:7" ht="39.950000000000003" customHeight="1">
      <c r="A46" s="93" t="s">
        <v>921</v>
      </c>
      <c r="B46" s="21" t="s">
        <v>855</v>
      </c>
      <c r="C46" s="93" t="s">
        <v>856</v>
      </c>
      <c r="D46" s="108" t="s">
        <v>760</v>
      </c>
      <c r="E46" s="21" t="s">
        <v>922</v>
      </c>
      <c r="F46" s="21" t="s">
        <v>923</v>
      </c>
      <c r="G46" s="21" t="s">
        <v>924</v>
      </c>
    </row>
    <row r="47" spans="1:7" ht="39.950000000000003" customHeight="1">
      <c r="A47" s="93" t="s">
        <v>925</v>
      </c>
      <c r="B47" s="21" t="s">
        <v>855</v>
      </c>
      <c r="C47" s="93" t="s">
        <v>856</v>
      </c>
      <c r="D47" s="108" t="s">
        <v>760</v>
      </c>
      <c r="E47" s="21" t="s">
        <v>926</v>
      </c>
      <c r="F47" s="21" t="s">
        <v>895</v>
      </c>
      <c r="G47" s="21" t="s">
        <v>927</v>
      </c>
    </row>
    <row r="48" spans="1:7" ht="39.950000000000003" customHeight="1">
      <c r="A48" s="93"/>
      <c r="B48" s="21" t="s">
        <v>855</v>
      </c>
      <c r="C48" s="93" t="s">
        <v>856</v>
      </c>
      <c r="D48" s="108" t="s">
        <v>760</v>
      </c>
      <c r="E48" s="21" t="s">
        <v>928</v>
      </c>
      <c r="F48" s="21" t="s">
        <v>873</v>
      </c>
      <c r="G48" s="21" t="s">
        <v>929</v>
      </c>
    </row>
    <row r="49" spans="1:7" ht="39.950000000000003" customHeight="1">
      <c r="A49" s="93" t="s">
        <v>931</v>
      </c>
      <c r="B49" s="21" t="s">
        <v>855</v>
      </c>
      <c r="C49" s="93" t="s">
        <v>856</v>
      </c>
      <c r="D49" s="108" t="s">
        <v>760</v>
      </c>
      <c r="E49" s="21" t="s">
        <v>932</v>
      </c>
      <c r="F49" s="21" t="s">
        <v>902</v>
      </c>
      <c r="G49" s="21" t="s">
        <v>879</v>
      </c>
    </row>
    <row r="50" spans="1:7" ht="39.950000000000003" customHeight="1">
      <c r="A50" s="93" t="s">
        <v>934</v>
      </c>
      <c r="B50" s="21" t="s">
        <v>855</v>
      </c>
      <c r="C50" s="93" t="s">
        <v>856</v>
      </c>
      <c r="D50" s="108" t="s">
        <v>760</v>
      </c>
      <c r="E50" s="21" t="s">
        <v>935</v>
      </c>
      <c r="F50" s="21" t="s">
        <v>862</v>
      </c>
      <c r="G50" s="21" t="s">
        <v>864</v>
      </c>
    </row>
    <row r="51" spans="1:7" ht="39.950000000000003" customHeight="1">
      <c r="A51" s="93" t="s">
        <v>936</v>
      </c>
      <c r="B51" s="21" t="s">
        <v>855</v>
      </c>
      <c r="C51" s="93" t="s">
        <v>856</v>
      </c>
      <c r="D51" s="108" t="s">
        <v>760</v>
      </c>
      <c r="E51" s="21" t="s">
        <v>937</v>
      </c>
      <c r="F51" s="21" t="s">
        <v>938</v>
      </c>
      <c r="G51" s="21" t="s">
        <v>939</v>
      </c>
    </row>
    <row r="52" spans="1:7" ht="39.950000000000003" customHeight="1">
      <c r="A52" s="93"/>
      <c r="B52" s="21" t="s">
        <v>855</v>
      </c>
      <c r="C52" s="93" t="s">
        <v>856</v>
      </c>
      <c r="D52" s="108" t="s">
        <v>760</v>
      </c>
      <c r="E52" s="21" t="s">
        <v>941</v>
      </c>
      <c r="F52" s="21" t="s">
        <v>942</v>
      </c>
      <c r="G52" s="21" t="s">
        <v>943</v>
      </c>
    </row>
    <row r="53" spans="1:7" ht="39.950000000000003" customHeight="1">
      <c r="A53" s="93"/>
      <c r="B53" s="21" t="s">
        <v>855</v>
      </c>
      <c r="C53" s="93" t="s">
        <v>856</v>
      </c>
      <c r="D53" s="108" t="s">
        <v>760</v>
      </c>
      <c r="E53" s="21" t="s">
        <v>844</v>
      </c>
      <c r="F53" s="21" t="s">
        <v>945</v>
      </c>
      <c r="G53" s="21" t="s">
        <v>946</v>
      </c>
    </row>
    <row r="54" spans="1:7" ht="39.950000000000003" customHeight="1">
      <c r="A54" s="93" t="s">
        <v>947</v>
      </c>
      <c r="B54" s="21" t="s">
        <v>855</v>
      </c>
      <c r="C54" s="93" t="s">
        <v>856</v>
      </c>
      <c r="D54" s="108" t="s">
        <v>760</v>
      </c>
      <c r="E54" s="21" t="s">
        <v>948</v>
      </c>
      <c r="F54" s="21" t="s">
        <v>949</v>
      </c>
      <c r="G54" s="21" t="s">
        <v>883</v>
      </c>
    </row>
    <row r="55" spans="1:7" ht="39.950000000000003" customHeight="1">
      <c r="A55" s="93"/>
      <c r="B55" s="21" t="s">
        <v>855</v>
      </c>
      <c r="C55" s="93" t="s">
        <v>856</v>
      </c>
      <c r="D55" s="108" t="s">
        <v>760</v>
      </c>
      <c r="E55" s="21" t="s">
        <v>775</v>
      </c>
      <c r="F55" s="21" t="s">
        <v>769</v>
      </c>
      <c r="G55" s="21" t="s">
        <v>950</v>
      </c>
    </row>
    <row r="56" spans="1:7" ht="39.950000000000003" customHeight="1">
      <c r="A56" s="108" t="s">
        <v>955</v>
      </c>
      <c r="B56" s="108" t="s">
        <v>956</v>
      </c>
      <c r="C56" s="93" t="s">
        <v>957</v>
      </c>
      <c r="D56" s="108" t="s">
        <v>760</v>
      </c>
      <c r="E56" s="21" t="s">
        <v>958</v>
      </c>
      <c r="F56" s="21" t="s">
        <v>862</v>
      </c>
      <c r="G56" s="21" t="s">
        <v>959</v>
      </c>
    </row>
    <row r="57" spans="1:7" ht="39.950000000000003" customHeight="1">
      <c r="A57" s="108" t="s">
        <v>960</v>
      </c>
      <c r="B57" s="108"/>
      <c r="C57" s="93" t="s">
        <v>957</v>
      </c>
      <c r="D57" s="108" t="s">
        <v>961</v>
      </c>
      <c r="E57" s="21" t="s">
        <v>962</v>
      </c>
      <c r="F57" s="21" t="s">
        <v>963</v>
      </c>
      <c r="G57" s="21" t="s">
        <v>812</v>
      </c>
    </row>
    <row r="58" spans="1:7" ht="39.950000000000003" customHeight="1">
      <c r="A58" s="108" t="s">
        <v>964</v>
      </c>
      <c r="B58" s="108" t="s">
        <v>965</v>
      </c>
      <c r="C58" s="93" t="s">
        <v>957</v>
      </c>
      <c r="D58" s="108" t="s">
        <v>760</v>
      </c>
      <c r="E58" s="21" t="s">
        <v>966</v>
      </c>
      <c r="F58" s="21" t="s">
        <v>967</v>
      </c>
      <c r="G58" s="21" t="s">
        <v>812</v>
      </c>
    </row>
    <row r="59" spans="1:7" ht="39.950000000000003" customHeight="1">
      <c r="A59" s="108" t="s">
        <v>968</v>
      </c>
      <c r="B59" s="108"/>
      <c r="C59" s="93" t="s">
        <v>957</v>
      </c>
      <c r="D59" s="108" t="s">
        <v>760</v>
      </c>
      <c r="E59" s="21" t="s">
        <v>885</v>
      </c>
      <c r="F59" s="21" t="s">
        <v>886</v>
      </c>
      <c r="G59" s="21" t="s">
        <v>887</v>
      </c>
    </row>
    <row r="60" spans="1:7" ht="39.950000000000003" customHeight="1">
      <c r="A60" s="108" t="s">
        <v>969</v>
      </c>
      <c r="B60" s="108" t="s">
        <v>956</v>
      </c>
      <c r="C60" s="93" t="s">
        <v>957</v>
      </c>
      <c r="D60" s="108" t="s">
        <v>760</v>
      </c>
      <c r="E60" s="21" t="s">
        <v>970</v>
      </c>
      <c r="F60" s="21" t="s">
        <v>971</v>
      </c>
      <c r="G60" s="21" t="s">
        <v>972</v>
      </c>
    </row>
    <row r="61" spans="1:7" ht="39.950000000000003" customHeight="1">
      <c r="A61" s="108" t="s">
        <v>973</v>
      </c>
      <c r="B61" s="108" t="s">
        <v>956</v>
      </c>
      <c r="C61" s="93" t="s">
        <v>957</v>
      </c>
      <c r="D61" s="108" t="s">
        <v>760</v>
      </c>
      <c r="E61" s="21" t="s">
        <v>974</v>
      </c>
      <c r="F61" s="21" t="s">
        <v>876</v>
      </c>
      <c r="G61" s="21" t="s">
        <v>975</v>
      </c>
    </row>
    <row r="62" spans="1:7" ht="39.950000000000003" customHeight="1">
      <c r="A62" s="108" t="s">
        <v>976</v>
      </c>
      <c r="B62" s="108" t="s">
        <v>956</v>
      </c>
      <c r="C62" s="93" t="s">
        <v>957</v>
      </c>
      <c r="D62" s="108" t="s">
        <v>760</v>
      </c>
      <c r="E62" s="21" t="s">
        <v>766</v>
      </c>
      <c r="F62" s="21" t="s">
        <v>977</v>
      </c>
      <c r="G62" s="21" t="s">
        <v>978</v>
      </c>
    </row>
    <row r="63" spans="1:7" ht="39.950000000000003" customHeight="1">
      <c r="A63" s="108"/>
      <c r="B63" s="108"/>
      <c r="C63" s="108" t="s">
        <v>979</v>
      </c>
      <c r="D63" s="108" t="s">
        <v>760</v>
      </c>
      <c r="E63" s="108" t="s">
        <v>980</v>
      </c>
      <c r="F63" s="108" t="s">
        <v>981</v>
      </c>
      <c r="G63" s="108" t="s">
        <v>798</v>
      </c>
    </row>
    <row r="64" spans="1:7" ht="39.950000000000003" customHeight="1">
      <c r="A64" s="108"/>
      <c r="B64" s="108"/>
      <c r="C64" s="108" t="s">
        <v>979</v>
      </c>
      <c r="D64" s="108" t="s">
        <v>760</v>
      </c>
      <c r="E64" s="108" t="s">
        <v>810</v>
      </c>
      <c r="F64" s="108" t="s">
        <v>928</v>
      </c>
      <c r="G64" s="108" t="s">
        <v>982</v>
      </c>
    </row>
    <row r="65" spans="1:7" ht="39.950000000000003" customHeight="1">
      <c r="A65" s="108"/>
      <c r="B65" s="108"/>
      <c r="C65" s="108" t="s">
        <v>979</v>
      </c>
      <c r="D65" s="108" t="s">
        <v>760</v>
      </c>
      <c r="E65" s="108" t="s">
        <v>984</v>
      </c>
      <c r="F65" s="108"/>
      <c r="G65" s="108" t="s">
        <v>788</v>
      </c>
    </row>
    <row r="66" spans="1:7" ht="39.950000000000003" customHeight="1">
      <c r="A66" s="108"/>
      <c r="B66" s="108"/>
      <c r="C66" s="108" t="s">
        <v>979</v>
      </c>
      <c r="D66" s="108" t="s">
        <v>760</v>
      </c>
      <c r="E66" s="108" t="s">
        <v>985</v>
      </c>
      <c r="F66" s="108" t="s">
        <v>810</v>
      </c>
      <c r="G66" s="108" t="s">
        <v>788</v>
      </c>
    </row>
    <row r="67" spans="1:7" ht="39.950000000000003" customHeight="1">
      <c r="A67" s="108"/>
      <c r="B67" s="108"/>
      <c r="C67" s="108" t="s">
        <v>979</v>
      </c>
      <c r="D67" s="108" t="s">
        <v>760</v>
      </c>
      <c r="E67" s="108" t="s">
        <v>987</v>
      </c>
      <c r="F67" s="108" t="s">
        <v>988</v>
      </c>
      <c r="G67" s="108" t="s">
        <v>788</v>
      </c>
    </row>
    <row r="68" spans="1:7" ht="39.950000000000003" customHeight="1">
      <c r="A68" s="108"/>
      <c r="B68" s="108"/>
      <c r="C68" s="108" t="s">
        <v>979</v>
      </c>
      <c r="D68" s="108" t="s">
        <v>760</v>
      </c>
      <c r="E68" s="108" t="s">
        <v>885</v>
      </c>
      <c r="F68" s="108" t="s">
        <v>967</v>
      </c>
      <c r="G68" s="108" t="s">
        <v>883</v>
      </c>
    </row>
    <row r="69" spans="1:7" ht="39.950000000000003" customHeight="1">
      <c r="A69" s="108"/>
      <c r="B69" s="108"/>
      <c r="C69" s="108" t="s">
        <v>979</v>
      </c>
      <c r="D69" s="108" t="s">
        <v>760</v>
      </c>
      <c r="E69" s="108" t="s">
        <v>949</v>
      </c>
      <c r="F69" s="108" t="s">
        <v>990</v>
      </c>
      <c r="G69" s="108" t="s">
        <v>991</v>
      </c>
    </row>
    <row r="70" spans="1:7" ht="39.950000000000003" customHeight="1">
      <c r="A70" s="108"/>
      <c r="B70" s="108"/>
      <c r="C70" s="108" t="s">
        <v>979</v>
      </c>
      <c r="D70" s="108" t="s">
        <v>760</v>
      </c>
      <c r="E70" s="108" t="s">
        <v>993</v>
      </c>
      <c r="F70" s="108" t="s">
        <v>993</v>
      </c>
      <c r="G70" s="108" t="s">
        <v>994</v>
      </c>
    </row>
    <row r="71" spans="1:7" ht="39.950000000000003" customHeight="1">
      <c r="A71" s="108"/>
      <c r="B71" s="108"/>
      <c r="C71" s="108" t="s">
        <v>979</v>
      </c>
      <c r="D71" s="108" t="s">
        <v>760</v>
      </c>
      <c r="E71" s="108" t="s">
        <v>995</v>
      </c>
      <c r="F71" s="108" t="s">
        <v>877</v>
      </c>
      <c r="G71" s="108" t="s">
        <v>996</v>
      </c>
    </row>
    <row r="72" spans="1:7" ht="39.950000000000003" customHeight="1">
      <c r="A72" s="108"/>
      <c r="B72" s="108"/>
      <c r="C72" s="108" t="s">
        <v>979</v>
      </c>
      <c r="D72" s="108" t="s">
        <v>760</v>
      </c>
      <c r="E72" s="108" t="s">
        <v>997</v>
      </c>
      <c r="F72" s="108" t="s">
        <v>998</v>
      </c>
      <c r="G72" s="108" t="s">
        <v>999</v>
      </c>
    </row>
    <row r="73" spans="1:7" ht="39.950000000000003" customHeight="1">
      <c r="A73" s="108"/>
      <c r="B73" s="108"/>
      <c r="C73" s="108" t="s">
        <v>979</v>
      </c>
      <c r="D73" s="108" t="s">
        <v>760</v>
      </c>
      <c r="E73" s="108" t="s">
        <v>1001</v>
      </c>
      <c r="F73" s="108" t="s">
        <v>1002</v>
      </c>
      <c r="G73" s="108" t="s">
        <v>1003</v>
      </c>
    </row>
    <row r="74" spans="1:7" ht="39.950000000000003" customHeight="1">
      <c r="A74" s="108"/>
      <c r="B74" s="108"/>
      <c r="C74" s="108" t="s">
        <v>979</v>
      </c>
      <c r="D74" s="108" t="s">
        <v>760</v>
      </c>
      <c r="E74" s="108" t="s">
        <v>1004</v>
      </c>
      <c r="F74" s="108" t="s">
        <v>1005</v>
      </c>
      <c r="G74" s="108" t="s">
        <v>986</v>
      </c>
    </row>
    <row r="75" spans="1:7" ht="39.950000000000003" customHeight="1">
      <c r="A75" s="108"/>
      <c r="B75" s="108"/>
      <c r="C75" s="108" t="s">
        <v>979</v>
      </c>
      <c r="D75" s="108" t="s">
        <v>760</v>
      </c>
      <c r="E75" s="108" t="s">
        <v>780</v>
      </c>
      <c r="F75" s="108" t="s">
        <v>1006</v>
      </c>
      <c r="G75" s="108" t="s">
        <v>788</v>
      </c>
    </row>
    <row r="76" spans="1:7" ht="39.950000000000003" customHeight="1">
      <c r="A76" s="108"/>
      <c r="B76" s="108"/>
      <c r="C76" s="108" t="s">
        <v>979</v>
      </c>
      <c r="D76" s="108" t="s">
        <v>760</v>
      </c>
      <c r="E76" s="108" t="s">
        <v>1008</v>
      </c>
      <c r="F76" s="108" t="s">
        <v>941</v>
      </c>
      <c r="G76" s="108" t="s">
        <v>1009</v>
      </c>
    </row>
    <row r="77" spans="1:7" ht="39.950000000000003" customHeight="1">
      <c r="A77" s="108"/>
      <c r="B77" s="108"/>
      <c r="C77" s="108" t="s">
        <v>979</v>
      </c>
      <c r="D77" s="108" t="s">
        <v>760</v>
      </c>
      <c r="E77" s="108" t="s">
        <v>868</v>
      </c>
      <c r="F77" s="108" t="s">
        <v>1011</v>
      </c>
      <c r="G77" s="108" t="s">
        <v>771</v>
      </c>
    </row>
    <row r="78" spans="1:7" ht="39.950000000000003" customHeight="1">
      <c r="A78" s="108"/>
      <c r="B78" s="108"/>
      <c r="C78" s="108" t="s">
        <v>979</v>
      </c>
      <c r="D78" s="108" t="s">
        <v>760</v>
      </c>
      <c r="E78" s="108" t="s">
        <v>981</v>
      </c>
      <c r="F78" s="108" t="s">
        <v>870</v>
      </c>
      <c r="G78" s="108" t="s">
        <v>788</v>
      </c>
    </row>
    <row r="79" spans="1:7" ht="39.950000000000003" customHeight="1">
      <c r="A79" s="108"/>
      <c r="B79" s="108"/>
      <c r="C79" s="108" t="s">
        <v>979</v>
      </c>
      <c r="D79" s="108" t="s">
        <v>760</v>
      </c>
      <c r="E79" s="108" t="s">
        <v>1014</v>
      </c>
      <c r="F79" s="108" t="s">
        <v>877</v>
      </c>
      <c r="G79" s="108" t="s">
        <v>807</v>
      </c>
    </row>
    <row r="80" spans="1:7" ht="39.950000000000003" customHeight="1">
      <c r="A80" s="108"/>
      <c r="B80" s="108"/>
      <c r="C80" s="108" t="s">
        <v>979</v>
      </c>
      <c r="D80" s="108" t="s">
        <v>760</v>
      </c>
      <c r="E80" s="108" t="s">
        <v>1016</v>
      </c>
      <c r="F80" s="108" t="s">
        <v>1017</v>
      </c>
      <c r="G80" s="108" t="s">
        <v>1018</v>
      </c>
    </row>
    <row r="81" spans="1:7" ht="39.950000000000003" customHeight="1">
      <c r="A81" s="108"/>
      <c r="B81" s="108"/>
      <c r="C81" s="108" t="s">
        <v>979</v>
      </c>
      <c r="D81" s="108" t="s">
        <v>760</v>
      </c>
      <c r="E81" s="108" t="s">
        <v>941</v>
      </c>
      <c r="F81" s="108" t="s">
        <v>949</v>
      </c>
      <c r="G81" s="108" t="s">
        <v>1019</v>
      </c>
    </row>
    <row r="82" spans="1:7" ht="39.950000000000003" customHeight="1">
      <c r="A82" s="108"/>
      <c r="B82" s="108"/>
      <c r="C82" s="108" t="s">
        <v>979</v>
      </c>
      <c r="D82" s="108" t="s">
        <v>760</v>
      </c>
      <c r="E82" s="108" t="s">
        <v>1020</v>
      </c>
      <c r="F82" s="108" t="s">
        <v>876</v>
      </c>
      <c r="G82" s="108" t="s">
        <v>771</v>
      </c>
    </row>
    <row r="83" spans="1:7" ht="39.950000000000003" customHeight="1">
      <c r="A83" s="93"/>
      <c r="B83" s="21"/>
      <c r="C83" s="108" t="s">
        <v>979</v>
      </c>
      <c r="D83" s="108" t="s">
        <v>760</v>
      </c>
      <c r="E83" s="32" t="s">
        <v>1021</v>
      </c>
      <c r="F83" s="32" t="s">
        <v>993</v>
      </c>
      <c r="G83" s="32" t="s">
        <v>1022</v>
      </c>
    </row>
    <row r="84" spans="1:7" ht="39.950000000000003" customHeight="1">
      <c r="A84" s="93"/>
      <c r="B84" s="21"/>
      <c r="C84" s="108" t="s">
        <v>979</v>
      </c>
      <c r="D84" s="108" t="s">
        <v>760</v>
      </c>
      <c r="E84" s="32" t="s">
        <v>1023</v>
      </c>
      <c r="F84" s="32" t="s">
        <v>993</v>
      </c>
      <c r="G84" s="32" t="s">
        <v>1024</v>
      </c>
    </row>
    <row r="85" spans="1:7" ht="39.950000000000003" customHeight="1">
      <c r="A85" s="108"/>
      <c r="B85" s="32"/>
      <c r="C85" s="108" t="s">
        <v>979</v>
      </c>
      <c r="D85" s="108" t="s">
        <v>760</v>
      </c>
      <c r="E85" s="32" t="s">
        <v>967</v>
      </c>
      <c r="F85" s="32" t="s">
        <v>829</v>
      </c>
      <c r="G85" s="32" t="s">
        <v>1025</v>
      </c>
    </row>
    <row r="86" spans="1:7" ht="39.950000000000003" customHeight="1">
      <c r="A86" s="108"/>
      <c r="B86" s="32"/>
      <c r="C86" s="108" t="s">
        <v>979</v>
      </c>
      <c r="D86" s="108" t="s">
        <v>760</v>
      </c>
      <c r="E86" s="32" t="s">
        <v>1026</v>
      </c>
      <c r="F86" s="32" t="s">
        <v>1027</v>
      </c>
      <c r="G86" s="32" t="s">
        <v>1028</v>
      </c>
    </row>
    <row r="87" spans="1:7" ht="39.950000000000003" customHeight="1">
      <c r="A87" s="108"/>
      <c r="B87" s="32"/>
      <c r="C87" s="108" t="s">
        <v>979</v>
      </c>
      <c r="D87" s="108" t="s">
        <v>760</v>
      </c>
      <c r="E87" s="32" t="s">
        <v>941</v>
      </c>
      <c r="F87" s="32" t="s">
        <v>1029</v>
      </c>
      <c r="G87" s="32" t="s">
        <v>1030</v>
      </c>
    </row>
    <row r="88" spans="1:7" ht="39.950000000000003" customHeight="1">
      <c r="A88" s="108"/>
      <c r="B88" s="32"/>
      <c r="C88" s="108" t="s">
        <v>979</v>
      </c>
      <c r="D88" s="108" t="s">
        <v>760</v>
      </c>
      <c r="E88" s="32" t="s">
        <v>997</v>
      </c>
      <c r="F88" s="32" t="s">
        <v>998</v>
      </c>
      <c r="G88" s="32" t="s">
        <v>999</v>
      </c>
    </row>
    <row r="89" spans="1:7" ht="39.950000000000003" customHeight="1">
      <c r="A89" s="93"/>
      <c r="B89" s="21" t="s">
        <v>1031</v>
      </c>
      <c r="C89" s="93" t="s">
        <v>1032</v>
      </c>
      <c r="D89" s="108" t="s">
        <v>760</v>
      </c>
      <c r="E89" s="21" t="s">
        <v>1011</v>
      </c>
      <c r="F89" s="21" t="s">
        <v>942</v>
      </c>
      <c r="G89" s="21" t="s">
        <v>1033</v>
      </c>
    </row>
    <row r="90" spans="1:7" ht="39.950000000000003" customHeight="1">
      <c r="A90" s="93"/>
      <c r="B90" s="21" t="s">
        <v>1031</v>
      </c>
      <c r="C90" s="93" t="s">
        <v>1032</v>
      </c>
      <c r="D90" s="108" t="s">
        <v>760</v>
      </c>
      <c r="E90" s="21" t="s">
        <v>1034</v>
      </c>
      <c r="F90" s="21" t="s">
        <v>993</v>
      </c>
      <c r="G90" s="21" t="s">
        <v>1035</v>
      </c>
    </row>
    <row r="91" spans="1:7" ht="39.950000000000003" customHeight="1">
      <c r="A91" s="93"/>
      <c r="B91" s="21" t="s">
        <v>1031</v>
      </c>
      <c r="C91" s="93" t="s">
        <v>1032</v>
      </c>
      <c r="D91" s="108" t="s">
        <v>760</v>
      </c>
      <c r="E91" s="21" t="s">
        <v>782</v>
      </c>
      <c r="F91" s="21" t="s">
        <v>1037</v>
      </c>
      <c r="G91" s="21" t="s">
        <v>916</v>
      </c>
    </row>
    <row r="92" spans="1:7" ht="39.950000000000003" customHeight="1">
      <c r="A92" s="93"/>
      <c r="B92" s="21" t="s">
        <v>1031</v>
      </c>
      <c r="C92" s="93" t="s">
        <v>1032</v>
      </c>
      <c r="D92" s="108" t="s">
        <v>760</v>
      </c>
      <c r="E92" s="21" t="s">
        <v>881</v>
      </c>
      <c r="F92" s="21" t="s">
        <v>1038</v>
      </c>
      <c r="G92" s="21" t="s">
        <v>1039</v>
      </c>
    </row>
    <row r="93" spans="1:7" ht="39.950000000000003" customHeight="1">
      <c r="A93" s="93"/>
      <c r="B93" s="21" t="s">
        <v>1031</v>
      </c>
      <c r="C93" s="93" t="s">
        <v>1032</v>
      </c>
      <c r="D93" s="108" t="s">
        <v>760</v>
      </c>
      <c r="E93" s="21" t="s">
        <v>780</v>
      </c>
      <c r="F93" s="21" t="s">
        <v>1040</v>
      </c>
      <c r="G93" s="21" t="s">
        <v>839</v>
      </c>
    </row>
    <row r="94" spans="1:7" ht="39.950000000000003" customHeight="1">
      <c r="A94" s="93"/>
      <c r="B94" s="21" t="s">
        <v>1031</v>
      </c>
      <c r="C94" s="93" t="s">
        <v>1032</v>
      </c>
      <c r="D94" s="108" t="s">
        <v>760</v>
      </c>
      <c r="E94" s="21" t="s">
        <v>1041</v>
      </c>
      <c r="F94" s="21" t="s">
        <v>919</v>
      </c>
      <c r="G94" s="21" t="s">
        <v>1042</v>
      </c>
    </row>
    <row r="95" spans="1:7" ht="39.950000000000003" customHeight="1">
      <c r="A95" s="93"/>
      <c r="B95" s="21" t="s">
        <v>1031</v>
      </c>
      <c r="C95" s="93" t="s">
        <v>1032</v>
      </c>
      <c r="D95" s="108" t="s">
        <v>760</v>
      </c>
      <c r="E95" s="21" t="s">
        <v>780</v>
      </c>
      <c r="F95" s="21" t="s">
        <v>782</v>
      </c>
      <c r="G95" s="21" t="s">
        <v>788</v>
      </c>
    </row>
    <row r="96" spans="1:7" ht="39.950000000000003" customHeight="1">
      <c r="A96" s="93"/>
      <c r="B96" s="21" t="s">
        <v>1031</v>
      </c>
      <c r="C96" s="93" t="s">
        <v>1032</v>
      </c>
      <c r="D96" s="108" t="s">
        <v>760</v>
      </c>
      <c r="E96" s="21" t="s">
        <v>1043</v>
      </c>
      <c r="F96" s="21" t="s">
        <v>1011</v>
      </c>
      <c r="G96" s="21" t="s">
        <v>883</v>
      </c>
    </row>
    <row r="97" spans="1:7" ht="39.950000000000003" customHeight="1">
      <c r="A97" s="93"/>
      <c r="B97" s="21" t="s">
        <v>1031</v>
      </c>
      <c r="C97" s="93" t="s">
        <v>1032</v>
      </c>
      <c r="D97" s="108" t="s">
        <v>760</v>
      </c>
      <c r="E97" s="21" t="s">
        <v>1045</v>
      </c>
      <c r="F97" s="21"/>
      <c r="G97" s="21" t="s">
        <v>1010</v>
      </c>
    </row>
    <row r="98" spans="1:7" ht="39.950000000000003" customHeight="1">
      <c r="A98" s="93"/>
      <c r="B98" s="21" t="s">
        <v>1031</v>
      </c>
      <c r="C98" s="93" t="s">
        <v>1032</v>
      </c>
      <c r="D98" s="108" t="s">
        <v>760</v>
      </c>
      <c r="E98" s="21" t="s">
        <v>803</v>
      </c>
      <c r="F98" s="21" t="s">
        <v>1047</v>
      </c>
      <c r="G98" s="21" t="s">
        <v>978</v>
      </c>
    </row>
    <row r="99" spans="1:7" ht="39.950000000000003" customHeight="1">
      <c r="A99" s="93" t="s">
        <v>1048</v>
      </c>
      <c r="B99" s="21" t="s">
        <v>1031</v>
      </c>
      <c r="C99" s="93" t="s">
        <v>1032</v>
      </c>
      <c r="D99" s="108" t="s">
        <v>760</v>
      </c>
      <c r="E99" s="21" t="s">
        <v>1049</v>
      </c>
      <c r="F99" s="21" t="s">
        <v>1050</v>
      </c>
      <c r="G99" s="21" t="s">
        <v>801</v>
      </c>
    </row>
    <row r="100" spans="1:7" ht="39.950000000000003" customHeight="1">
      <c r="A100" s="93"/>
      <c r="B100" s="21" t="s">
        <v>1031</v>
      </c>
      <c r="C100" s="93" t="s">
        <v>1032</v>
      </c>
      <c r="D100" s="108" t="s">
        <v>760</v>
      </c>
      <c r="E100" s="21" t="s">
        <v>782</v>
      </c>
      <c r="F100" s="21" t="s">
        <v>1051</v>
      </c>
      <c r="G100" s="21" t="s">
        <v>1052</v>
      </c>
    </row>
    <row r="101" spans="1:7" ht="39.950000000000003" customHeight="1">
      <c r="A101" s="93"/>
      <c r="B101" s="21" t="s">
        <v>1031</v>
      </c>
      <c r="C101" s="93" t="s">
        <v>1032</v>
      </c>
      <c r="D101" s="108" t="s">
        <v>760</v>
      </c>
      <c r="E101" s="21" t="s">
        <v>1043</v>
      </c>
      <c r="F101" s="21" t="s">
        <v>847</v>
      </c>
      <c r="G101" s="21" t="s">
        <v>788</v>
      </c>
    </row>
    <row r="102" spans="1:7" ht="39.950000000000003" customHeight="1">
      <c r="A102" s="93"/>
      <c r="B102" s="21" t="s">
        <v>1031</v>
      </c>
      <c r="C102" s="93" t="s">
        <v>1032</v>
      </c>
      <c r="D102" s="108" t="s">
        <v>760</v>
      </c>
      <c r="E102" s="21" t="s">
        <v>1053</v>
      </c>
      <c r="F102" s="21" t="s">
        <v>792</v>
      </c>
      <c r="G102" s="21" t="s">
        <v>1054</v>
      </c>
    </row>
    <row r="103" spans="1:7" ht="39.950000000000003" customHeight="1">
      <c r="A103" s="93"/>
      <c r="B103" s="21" t="s">
        <v>1031</v>
      </c>
      <c r="C103" s="93" t="s">
        <v>1032</v>
      </c>
      <c r="D103" s="108" t="s">
        <v>760</v>
      </c>
      <c r="E103" s="21" t="s">
        <v>1034</v>
      </c>
      <c r="F103" s="21" t="s">
        <v>1050</v>
      </c>
      <c r="G103" s="21" t="s">
        <v>1055</v>
      </c>
    </row>
    <row r="104" spans="1:7" ht="39.950000000000003" customHeight="1">
      <c r="A104" s="93"/>
      <c r="B104" s="21" t="s">
        <v>1031</v>
      </c>
      <c r="C104" s="93" t="s">
        <v>1032</v>
      </c>
      <c r="D104" s="108" t="s">
        <v>760</v>
      </c>
      <c r="E104" s="21" t="s">
        <v>840</v>
      </c>
      <c r="F104" s="21" t="s">
        <v>937</v>
      </c>
      <c r="G104" s="21" t="s">
        <v>1057</v>
      </c>
    </row>
    <row r="105" spans="1:7" ht="39.950000000000003" customHeight="1">
      <c r="A105" s="93"/>
      <c r="B105" s="21" t="s">
        <v>1031</v>
      </c>
      <c r="C105" s="93" t="s">
        <v>1032</v>
      </c>
      <c r="D105" s="108" t="s">
        <v>760</v>
      </c>
      <c r="E105" s="21" t="s">
        <v>824</v>
      </c>
      <c r="F105" s="21" t="s">
        <v>1059</v>
      </c>
      <c r="G105" s="21" t="s">
        <v>1060</v>
      </c>
    </row>
    <row r="106" spans="1:7" ht="39.950000000000003" customHeight="1">
      <c r="A106" s="93"/>
      <c r="B106" s="21" t="s">
        <v>1031</v>
      </c>
      <c r="C106" s="93" t="s">
        <v>1032</v>
      </c>
      <c r="D106" s="108" t="s">
        <v>760</v>
      </c>
      <c r="E106" s="21" t="s">
        <v>993</v>
      </c>
      <c r="F106" s="21" t="s">
        <v>1050</v>
      </c>
      <c r="G106" s="21" t="s">
        <v>839</v>
      </c>
    </row>
    <row r="107" spans="1:7" ht="39.950000000000003" customHeight="1">
      <c r="A107" s="93"/>
      <c r="B107" s="21" t="s">
        <v>1031</v>
      </c>
      <c r="C107" s="93" t="s">
        <v>1032</v>
      </c>
      <c r="D107" s="108" t="s">
        <v>760</v>
      </c>
      <c r="E107" s="21" t="s">
        <v>1059</v>
      </c>
      <c r="F107" s="21" t="s">
        <v>1061</v>
      </c>
      <c r="G107" s="21" t="s">
        <v>1062</v>
      </c>
    </row>
    <row r="108" spans="1:7" ht="39.950000000000003" customHeight="1">
      <c r="A108" s="93"/>
      <c r="B108" s="21" t="s">
        <v>1031</v>
      </c>
      <c r="C108" s="93" t="s">
        <v>1032</v>
      </c>
      <c r="D108" s="108" t="s">
        <v>760</v>
      </c>
      <c r="E108" s="21" t="s">
        <v>782</v>
      </c>
      <c r="F108" s="21" t="s">
        <v>1059</v>
      </c>
      <c r="G108" s="21" t="s">
        <v>1063</v>
      </c>
    </row>
    <row r="109" spans="1:7" ht="39.950000000000003" customHeight="1">
      <c r="A109" s="93"/>
      <c r="B109" s="21" t="s">
        <v>1031</v>
      </c>
      <c r="C109" s="93" t="s">
        <v>1032</v>
      </c>
      <c r="D109" s="108" t="s">
        <v>760</v>
      </c>
      <c r="E109" s="21" t="s">
        <v>803</v>
      </c>
      <c r="F109" s="21" t="s">
        <v>1064</v>
      </c>
      <c r="G109" s="21" t="s">
        <v>1065</v>
      </c>
    </row>
    <row r="110" spans="1:7" ht="39.950000000000003" customHeight="1">
      <c r="A110" s="93"/>
      <c r="B110" s="21" t="s">
        <v>1031</v>
      </c>
      <c r="C110" s="93" t="s">
        <v>1032</v>
      </c>
      <c r="D110" s="108" t="s">
        <v>760</v>
      </c>
      <c r="E110" s="21" t="s">
        <v>1011</v>
      </c>
      <c r="F110" s="21" t="s">
        <v>1059</v>
      </c>
      <c r="G110" s="21" t="s">
        <v>1067</v>
      </c>
    </row>
    <row r="111" spans="1:7" ht="39.950000000000003" customHeight="1">
      <c r="A111" s="93"/>
      <c r="B111" s="21" t="s">
        <v>1031</v>
      </c>
      <c r="C111" s="93" t="s">
        <v>1032</v>
      </c>
      <c r="D111" s="108" t="s">
        <v>760</v>
      </c>
      <c r="E111" s="21" t="s">
        <v>1068</v>
      </c>
      <c r="F111" s="21" t="s">
        <v>782</v>
      </c>
      <c r="G111" s="21" t="s">
        <v>1069</v>
      </c>
    </row>
    <row r="112" spans="1:7" ht="39.950000000000003" customHeight="1">
      <c r="A112" s="93"/>
      <c r="B112" s="21" t="s">
        <v>1031</v>
      </c>
      <c r="C112" s="93" t="s">
        <v>1032</v>
      </c>
      <c r="D112" s="108" t="s">
        <v>760</v>
      </c>
      <c r="E112" s="21" t="s">
        <v>1071</v>
      </c>
      <c r="F112" s="21" t="s">
        <v>1072</v>
      </c>
      <c r="G112" s="21" t="s">
        <v>1073</v>
      </c>
    </row>
    <row r="113" spans="1:7" ht="39.950000000000003" customHeight="1">
      <c r="A113" s="93"/>
      <c r="B113" s="21" t="s">
        <v>1031</v>
      </c>
      <c r="C113" s="93" t="s">
        <v>1032</v>
      </c>
      <c r="D113" s="108" t="s">
        <v>760</v>
      </c>
      <c r="E113" s="21" t="s">
        <v>792</v>
      </c>
      <c r="F113" s="21" t="s">
        <v>1074</v>
      </c>
      <c r="G113" s="21" t="s">
        <v>1075</v>
      </c>
    </row>
    <row r="114" spans="1:7" ht="39.950000000000003" customHeight="1">
      <c r="A114" s="93"/>
      <c r="B114" s="21" t="s">
        <v>1031</v>
      </c>
      <c r="C114" s="93" t="s">
        <v>1032</v>
      </c>
      <c r="D114" s="108" t="s">
        <v>760</v>
      </c>
      <c r="E114" s="21" t="s">
        <v>792</v>
      </c>
      <c r="F114" s="21" t="s">
        <v>1076</v>
      </c>
      <c r="G114" s="21" t="s">
        <v>1077</v>
      </c>
    </row>
    <row r="115" spans="1:7" ht="18" customHeight="1">
      <c r="A115" s="93"/>
      <c r="B115" s="21" t="s">
        <v>1031</v>
      </c>
      <c r="C115" s="93" t="s">
        <v>1032</v>
      </c>
      <c r="D115" s="108" t="s">
        <v>760</v>
      </c>
      <c r="E115" s="21" t="s">
        <v>1078</v>
      </c>
      <c r="F115" s="21" t="s">
        <v>1059</v>
      </c>
      <c r="G115" s="21" t="s">
        <v>1079</v>
      </c>
    </row>
    <row r="116" spans="1:7" ht="30.75" customHeight="1">
      <c r="A116" s="93"/>
      <c r="B116" s="21" t="s">
        <v>1031</v>
      </c>
      <c r="C116" s="93" t="s">
        <v>1032</v>
      </c>
      <c r="D116" s="108" t="s">
        <v>760</v>
      </c>
      <c r="E116" s="21" t="s">
        <v>1059</v>
      </c>
      <c r="F116" s="21" t="s">
        <v>942</v>
      </c>
      <c r="G116" s="21" t="s">
        <v>1081</v>
      </c>
    </row>
    <row r="117" spans="1:7" ht="54.75" customHeight="1">
      <c r="A117" s="93"/>
      <c r="B117" s="21" t="s">
        <v>1031</v>
      </c>
      <c r="C117" s="93" t="s">
        <v>1032</v>
      </c>
      <c r="D117" s="108" t="s">
        <v>760</v>
      </c>
      <c r="E117" s="21" t="s">
        <v>1050</v>
      </c>
      <c r="F117" s="21" t="s">
        <v>780</v>
      </c>
      <c r="G117" s="21" t="s">
        <v>1082</v>
      </c>
    </row>
    <row r="118" spans="1:7" ht="39.950000000000003" customHeight="1">
      <c r="A118" s="93"/>
      <c r="B118" s="21" t="s">
        <v>1031</v>
      </c>
      <c r="C118" s="93" t="s">
        <v>1032</v>
      </c>
      <c r="D118" s="108" t="s">
        <v>760</v>
      </c>
      <c r="E118" s="21" t="s">
        <v>792</v>
      </c>
      <c r="F118" s="21" t="s">
        <v>1083</v>
      </c>
      <c r="G118" s="21" t="s">
        <v>788</v>
      </c>
    </row>
    <row r="119" spans="1:7" ht="39.950000000000003" customHeight="1">
      <c r="A119" s="93"/>
      <c r="B119" s="21" t="s">
        <v>1031</v>
      </c>
      <c r="C119" s="93" t="s">
        <v>1032</v>
      </c>
      <c r="D119" s="108" t="s">
        <v>760</v>
      </c>
      <c r="E119" s="21" t="s">
        <v>1034</v>
      </c>
      <c r="F119" s="21" t="s">
        <v>1034</v>
      </c>
      <c r="G119" s="21" t="s">
        <v>1084</v>
      </c>
    </row>
    <row r="120" spans="1:7" ht="39.950000000000003" customHeight="1">
      <c r="A120" s="93"/>
      <c r="B120" s="21" t="s">
        <v>1031</v>
      </c>
      <c r="C120" s="93" t="s">
        <v>1032</v>
      </c>
      <c r="D120" s="108" t="s">
        <v>760</v>
      </c>
      <c r="E120" s="21" t="s">
        <v>834</v>
      </c>
      <c r="F120" s="21" t="s">
        <v>780</v>
      </c>
      <c r="G120" s="21" t="s">
        <v>839</v>
      </c>
    </row>
    <row r="121" spans="1:7" ht="39.950000000000003" customHeight="1">
      <c r="A121" s="93"/>
      <c r="B121" s="21" t="s">
        <v>1031</v>
      </c>
      <c r="C121" s="93" t="s">
        <v>1032</v>
      </c>
      <c r="D121" s="108" t="s">
        <v>760</v>
      </c>
      <c r="E121" s="21" t="s">
        <v>1045</v>
      </c>
      <c r="F121" s="21" t="s">
        <v>782</v>
      </c>
      <c r="G121" s="21" t="s">
        <v>1086</v>
      </c>
    </row>
    <row r="122" spans="1:7" ht="39.950000000000003" customHeight="1">
      <c r="A122" s="93"/>
      <c r="B122" s="21" t="s">
        <v>1031</v>
      </c>
      <c r="C122" s="93" t="s">
        <v>1032</v>
      </c>
      <c r="D122" s="108" t="s">
        <v>760</v>
      </c>
      <c r="E122" s="21" t="s">
        <v>782</v>
      </c>
      <c r="F122" s="21" t="s">
        <v>792</v>
      </c>
      <c r="G122" s="21" t="s">
        <v>771</v>
      </c>
    </row>
    <row r="123" spans="1:7" ht="39.950000000000003" customHeight="1">
      <c r="A123" s="93"/>
      <c r="B123" s="21" t="s">
        <v>1031</v>
      </c>
      <c r="C123" s="93" t="s">
        <v>1032</v>
      </c>
      <c r="D123" s="108" t="s">
        <v>760</v>
      </c>
      <c r="E123" s="21" t="s">
        <v>1088</v>
      </c>
      <c r="F123" s="21" t="s">
        <v>881</v>
      </c>
      <c r="G123" s="21" t="s">
        <v>1077</v>
      </c>
    </row>
    <row r="124" spans="1:7" ht="39.950000000000003" customHeight="1">
      <c r="A124" s="93"/>
      <c r="B124" s="21" t="s">
        <v>1031</v>
      </c>
      <c r="C124" s="93" t="s">
        <v>1032</v>
      </c>
      <c r="D124" s="108" t="s">
        <v>760</v>
      </c>
      <c r="E124" s="21" t="s">
        <v>1047</v>
      </c>
      <c r="F124" s="21" t="s">
        <v>782</v>
      </c>
      <c r="G124" s="21" t="s">
        <v>1089</v>
      </c>
    </row>
    <row r="125" spans="1:7" ht="39.950000000000003" customHeight="1">
      <c r="A125" s="93"/>
      <c r="B125" s="21" t="s">
        <v>1031</v>
      </c>
      <c r="C125" s="93" t="s">
        <v>1032</v>
      </c>
      <c r="D125" s="108" t="s">
        <v>760</v>
      </c>
      <c r="E125" s="21" t="s">
        <v>1047</v>
      </c>
      <c r="F125" s="21" t="s">
        <v>783</v>
      </c>
      <c r="G125" s="21" t="s">
        <v>788</v>
      </c>
    </row>
    <row r="126" spans="1:7" ht="39.950000000000003" customHeight="1">
      <c r="A126" s="93" t="s">
        <v>1093</v>
      </c>
      <c r="B126" s="21" t="s">
        <v>1094</v>
      </c>
      <c r="C126" s="93" t="s">
        <v>1095</v>
      </c>
      <c r="D126" s="108" t="s">
        <v>618</v>
      </c>
      <c r="E126" s="21" t="s">
        <v>1096</v>
      </c>
      <c r="F126" s="21" t="s">
        <v>1097</v>
      </c>
      <c r="G126" s="21" t="s">
        <v>1098</v>
      </c>
    </row>
    <row r="127" spans="1:7" ht="39.950000000000003" customHeight="1">
      <c r="A127" s="93" t="s">
        <v>1093</v>
      </c>
      <c r="B127" s="21" t="s">
        <v>1094</v>
      </c>
      <c r="C127" s="93" t="s">
        <v>1095</v>
      </c>
      <c r="D127" s="108" t="s">
        <v>961</v>
      </c>
      <c r="E127" s="21" t="s">
        <v>1099</v>
      </c>
      <c r="F127" s="21" t="s">
        <v>780</v>
      </c>
      <c r="G127" s="21" t="s">
        <v>1100</v>
      </c>
    </row>
    <row r="128" spans="1:7" ht="39.950000000000003" customHeight="1">
      <c r="A128" s="93" t="s">
        <v>1093</v>
      </c>
      <c r="B128" s="21" t="s">
        <v>1094</v>
      </c>
      <c r="C128" s="93" t="s">
        <v>1095</v>
      </c>
      <c r="D128" s="108" t="s">
        <v>961</v>
      </c>
      <c r="E128" s="21" t="s">
        <v>1101</v>
      </c>
      <c r="F128" s="21" t="s">
        <v>1102</v>
      </c>
      <c r="G128" s="21" t="s">
        <v>1060</v>
      </c>
    </row>
    <row r="129" spans="1:7" ht="39.950000000000003" customHeight="1">
      <c r="A129" s="93" t="s">
        <v>1093</v>
      </c>
      <c r="B129" s="21" t="s">
        <v>1094</v>
      </c>
      <c r="C129" s="93" t="s">
        <v>1095</v>
      </c>
      <c r="D129" s="108" t="s">
        <v>961</v>
      </c>
      <c r="E129" s="21" t="s">
        <v>1103</v>
      </c>
      <c r="F129" s="21" t="s">
        <v>1104</v>
      </c>
      <c r="G129" s="21" t="s">
        <v>1105</v>
      </c>
    </row>
    <row r="130" spans="1:7" ht="39.950000000000003" customHeight="1">
      <c r="A130" s="93" t="s">
        <v>1093</v>
      </c>
      <c r="B130" s="21" t="s">
        <v>1094</v>
      </c>
      <c r="C130" s="93" t="s">
        <v>1095</v>
      </c>
      <c r="D130" s="108" t="s">
        <v>961</v>
      </c>
      <c r="E130" s="21" t="s">
        <v>1106</v>
      </c>
      <c r="F130" s="21" t="s">
        <v>824</v>
      </c>
      <c r="G130" s="21" t="s">
        <v>818</v>
      </c>
    </row>
    <row r="131" spans="1:7" ht="39.950000000000003" customHeight="1">
      <c r="A131" s="93" t="s">
        <v>1093</v>
      </c>
      <c r="B131" s="21" t="s">
        <v>1094</v>
      </c>
      <c r="C131" s="93" t="s">
        <v>1095</v>
      </c>
      <c r="D131" s="108" t="s">
        <v>961</v>
      </c>
      <c r="E131" s="21" t="s">
        <v>1108</v>
      </c>
      <c r="F131" s="21" t="s">
        <v>909</v>
      </c>
      <c r="G131" s="21" t="s">
        <v>1109</v>
      </c>
    </row>
    <row r="132" spans="1:7" ht="39.950000000000003" customHeight="1">
      <c r="A132" s="93" t="s">
        <v>1093</v>
      </c>
      <c r="B132" s="21" t="s">
        <v>1094</v>
      </c>
      <c r="C132" s="93" t="s">
        <v>1095</v>
      </c>
      <c r="D132" s="108" t="s">
        <v>961</v>
      </c>
      <c r="E132" s="21" t="s">
        <v>1047</v>
      </c>
      <c r="F132" s="21" t="s">
        <v>1061</v>
      </c>
      <c r="G132" s="21" t="s">
        <v>1110</v>
      </c>
    </row>
    <row r="133" spans="1:7" ht="39.950000000000003" customHeight="1">
      <c r="A133" s="93" t="s">
        <v>1093</v>
      </c>
      <c r="B133" s="21" t="s">
        <v>1094</v>
      </c>
      <c r="C133" s="93" t="s">
        <v>1095</v>
      </c>
      <c r="D133" s="108" t="s">
        <v>961</v>
      </c>
      <c r="E133" s="21" t="s">
        <v>1092</v>
      </c>
      <c r="F133" s="21" t="s">
        <v>780</v>
      </c>
      <c r="G133" s="21" t="s">
        <v>1112</v>
      </c>
    </row>
    <row r="134" spans="1:7" ht="39.950000000000003" customHeight="1">
      <c r="A134" s="93" t="s">
        <v>1093</v>
      </c>
      <c r="B134" s="21" t="s">
        <v>1094</v>
      </c>
      <c r="C134" s="93" t="s">
        <v>1095</v>
      </c>
      <c r="D134" s="108" t="s">
        <v>961</v>
      </c>
      <c r="E134" s="21" t="s">
        <v>1113</v>
      </c>
      <c r="F134" s="21" t="s">
        <v>942</v>
      </c>
      <c r="G134" s="21" t="s">
        <v>1114</v>
      </c>
    </row>
    <row r="135" spans="1:7" ht="39.950000000000003" customHeight="1">
      <c r="A135" s="93" t="s">
        <v>1093</v>
      </c>
      <c r="B135" s="21" t="s">
        <v>1094</v>
      </c>
      <c r="C135" s="93" t="s">
        <v>1095</v>
      </c>
      <c r="D135" s="108" t="s">
        <v>961</v>
      </c>
      <c r="E135" s="21" t="s">
        <v>1115</v>
      </c>
      <c r="F135" s="21" t="s">
        <v>840</v>
      </c>
      <c r="G135" s="21" t="s">
        <v>1116</v>
      </c>
    </row>
    <row r="136" spans="1:7" ht="39.950000000000003" customHeight="1">
      <c r="A136" s="93" t="s">
        <v>1093</v>
      </c>
      <c r="B136" s="21" t="s">
        <v>1094</v>
      </c>
      <c r="C136" s="93" t="s">
        <v>1095</v>
      </c>
      <c r="D136" s="108" t="s">
        <v>961</v>
      </c>
      <c r="E136" s="21" t="s">
        <v>1117</v>
      </c>
      <c r="F136" s="21" t="s">
        <v>1118</v>
      </c>
      <c r="G136" s="21" t="s">
        <v>771</v>
      </c>
    </row>
    <row r="137" spans="1:7" ht="39.950000000000003" customHeight="1">
      <c r="A137" s="93" t="s">
        <v>1093</v>
      </c>
      <c r="B137" s="21" t="s">
        <v>1094</v>
      </c>
      <c r="C137" s="93" t="s">
        <v>1095</v>
      </c>
      <c r="D137" s="108" t="s">
        <v>961</v>
      </c>
      <c r="E137" s="21" t="s">
        <v>770</v>
      </c>
      <c r="F137" s="21" t="s">
        <v>1119</v>
      </c>
      <c r="G137" s="21" t="s">
        <v>883</v>
      </c>
    </row>
    <row r="138" spans="1:7" ht="39.950000000000003" customHeight="1">
      <c r="A138" s="93" t="s">
        <v>1093</v>
      </c>
      <c r="B138" s="21" t="s">
        <v>1094</v>
      </c>
      <c r="C138" s="93" t="s">
        <v>1095</v>
      </c>
      <c r="D138" s="108" t="s">
        <v>961</v>
      </c>
      <c r="E138" s="21" t="s">
        <v>1121</v>
      </c>
      <c r="F138" s="21" t="s">
        <v>1122</v>
      </c>
      <c r="G138" s="21" t="s">
        <v>1090</v>
      </c>
    </row>
    <row r="139" spans="1:7" ht="39.950000000000003" customHeight="1">
      <c r="A139" s="93" t="s">
        <v>1093</v>
      </c>
      <c r="B139" s="21" t="s">
        <v>1094</v>
      </c>
      <c r="C139" s="93" t="s">
        <v>1095</v>
      </c>
      <c r="D139" s="108" t="s">
        <v>961</v>
      </c>
      <c r="E139" s="21" t="s">
        <v>1123</v>
      </c>
      <c r="F139" s="21" t="s">
        <v>1124</v>
      </c>
      <c r="G139" s="21" t="s">
        <v>1125</v>
      </c>
    </row>
    <row r="140" spans="1:7" ht="39.950000000000003" customHeight="1">
      <c r="A140" s="93" t="s">
        <v>1093</v>
      </c>
      <c r="B140" s="21" t="s">
        <v>1094</v>
      </c>
      <c r="C140" s="93" t="s">
        <v>1095</v>
      </c>
      <c r="D140" s="108" t="s">
        <v>961</v>
      </c>
      <c r="E140" s="21" t="s">
        <v>840</v>
      </c>
      <c r="F140" s="21" t="s">
        <v>780</v>
      </c>
      <c r="G140" s="21" t="s">
        <v>1126</v>
      </c>
    </row>
    <row r="141" spans="1:7" ht="39.950000000000003" customHeight="1">
      <c r="A141" s="93"/>
      <c r="B141" s="21"/>
      <c r="C141" s="93" t="s">
        <v>1095</v>
      </c>
      <c r="D141" s="108"/>
      <c r="E141" s="21" t="s">
        <v>1127</v>
      </c>
      <c r="F141" s="21" t="s">
        <v>769</v>
      </c>
      <c r="G141" s="21" t="s">
        <v>1128</v>
      </c>
    </row>
    <row r="142" spans="1:7" ht="39.950000000000003" customHeight="1">
      <c r="A142" s="93"/>
      <c r="B142" s="21"/>
      <c r="C142" s="93" t="s">
        <v>1095</v>
      </c>
      <c r="D142" s="108"/>
      <c r="E142" s="21" t="s">
        <v>782</v>
      </c>
      <c r="F142" s="21" t="s">
        <v>1129</v>
      </c>
      <c r="G142" s="21" t="s">
        <v>1130</v>
      </c>
    </row>
    <row r="143" spans="1:7" ht="39.950000000000003" customHeight="1">
      <c r="A143" s="93"/>
      <c r="B143" s="21" t="s">
        <v>1132</v>
      </c>
      <c r="C143" s="93" t="s">
        <v>1208</v>
      </c>
      <c r="D143" s="108" t="s">
        <v>760</v>
      </c>
      <c r="E143" s="21" t="s">
        <v>1133</v>
      </c>
      <c r="F143" s="21" t="s">
        <v>1134</v>
      </c>
      <c r="G143" s="21" t="s">
        <v>1135</v>
      </c>
    </row>
    <row r="144" spans="1:7" ht="39.950000000000003" customHeight="1">
      <c r="A144" s="93"/>
      <c r="B144" s="21" t="s">
        <v>1132</v>
      </c>
      <c r="C144" s="93" t="s">
        <v>1208</v>
      </c>
      <c r="D144" s="108" t="s">
        <v>760</v>
      </c>
      <c r="E144" s="21" t="s">
        <v>815</v>
      </c>
      <c r="F144" s="21" t="s">
        <v>1136</v>
      </c>
      <c r="G144" s="21" t="s">
        <v>1137</v>
      </c>
    </row>
    <row r="145" spans="1:7" ht="39.950000000000003" customHeight="1">
      <c r="A145" s="93"/>
      <c r="B145" s="21" t="s">
        <v>1138</v>
      </c>
      <c r="C145" s="93" t="s">
        <v>1208</v>
      </c>
      <c r="D145" s="108" t="s">
        <v>760</v>
      </c>
      <c r="E145" s="21" t="s">
        <v>1139</v>
      </c>
      <c r="F145" s="21" t="s">
        <v>1140</v>
      </c>
      <c r="G145" s="21" t="s">
        <v>1141</v>
      </c>
    </row>
    <row r="146" spans="1:7" ht="39.950000000000003" customHeight="1">
      <c r="A146" s="93"/>
      <c r="B146" s="21" t="s">
        <v>1132</v>
      </c>
      <c r="C146" s="93" t="s">
        <v>1208</v>
      </c>
      <c r="D146" s="108" t="s">
        <v>760</v>
      </c>
      <c r="E146" s="21" t="s">
        <v>1143</v>
      </c>
      <c r="F146" s="21" t="s">
        <v>1144</v>
      </c>
      <c r="G146" s="21" t="s">
        <v>1145</v>
      </c>
    </row>
    <row r="147" spans="1:7" ht="39.950000000000003" customHeight="1">
      <c r="A147" s="93"/>
      <c r="B147" s="21" t="s">
        <v>1132</v>
      </c>
      <c r="C147" s="93" t="s">
        <v>1208</v>
      </c>
      <c r="D147" s="108" t="s">
        <v>760</v>
      </c>
      <c r="E147" s="21" t="s">
        <v>1146</v>
      </c>
      <c r="F147" s="21" t="s">
        <v>1147</v>
      </c>
      <c r="G147" s="21" t="s">
        <v>839</v>
      </c>
    </row>
    <row r="148" spans="1:7" ht="39.950000000000003" customHeight="1">
      <c r="A148" s="93"/>
      <c r="B148" s="21" t="s">
        <v>1132</v>
      </c>
      <c r="C148" s="93" t="s">
        <v>1208</v>
      </c>
      <c r="D148" s="108" t="s">
        <v>760</v>
      </c>
      <c r="E148" s="21" t="s">
        <v>1148</v>
      </c>
      <c r="F148" s="21" t="s">
        <v>1149</v>
      </c>
      <c r="G148" s="21" t="s">
        <v>846</v>
      </c>
    </row>
    <row r="149" spans="1:7" ht="39.950000000000003" customHeight="1">
      <c r="A149" s="93"/>
      <c r="B149" s="21" t="s">
        <v>1132</v>
      </c>
      <c r="C149" s="93" t="s">
        <v>1208</v>
      </c>
      <c r="D149" s="108" t="s">
        <v>760</v>
      </c>
      <c r="E149" s="21" t="s">
        <v>1150</v>
      </c>
      <c r="F149" s="21" t="s">
        <v>1151</v>
      </c>
      <c r="G149" s="21" t="s">
        <v>1152</v>
      </c>
    </row>
    <row r="150" spans="1:7" ht="39.950000000000003" customHeight="1">
      <c r="A150" s="93"/>
      <c r="B150" s="21" t="s">
        <v>1138</v>
      </c>
      <c r="C150" s="93" t="s">
        <v>1208</v>
      </c>
      <c r="D150" s="108" t="s">
        <v>760</v>
      </c>
      <c r="E150" s="21" t="s">
        <v>1005</v>
      </c>
      <c r="F150" s="21" t="s">
        <v>1153</v>
      </c>
      <c r="G150" s="21" t="s">
        <v>1152</v>
      </c>
    </row>
    <row r="151" spans="1:7" ht="39.950000000000003" customHeight="1">
      <c r="A151" s="93"/>
      <c r="B151" s="21" t="s">
        <v>1138</v>
      </c>
      <c r="C151" s="93" t="s">
        <v>1208</v>
      </c>
      <c r="D151" s="108" t="s">
        <v>760</v>
      </c>
      <c r="E151" s="21" t="s">
        <v>1143</v>
      </c>
      <c r="F151" s="21" t="s">
        <v>1124</v>
      </c>
      <c r="G151" s="21" t="s">
        <v>778</v>
      </c>
    </row>
    <row r="152" spans="1:7" ht="39.950000000000003" customHeight="1">
      <c r="A152" s="93"/>
      <c r="B152" s="21" t="s">
        <v>1138</v>
      </c>
      <c r="C152" s="93" t="s">
        <v>1208</v>
      </c>
      <c r="D152" s="108" t="s">
        <v>760</v>
      </c>
      <c r="E152" s="21" t="s">
        <v>1103</v>
      </c>
      <c r="F152" s="21" t="s">
        <v>1155</v>
      </c>
      <c r="G152" s="21" t="s">
        <v>939</v>
      </c>
    </row>
    <row r="153" spans="1:7" ht="39.950000000000003" customHeight="1">
      <c r="A153" s="93"/>
      <c r="B153" s="21" t="s">
        <v>1132</v>
      </c>
      <c r="C153" s="93" t="s">
        <v>1208</v>
      </c>
      <c r="D153" s="108" t="s">
        <v>760</v>
      </c>
      <c r="E153" s="94" t="s">
        <v>1157</v>
      </c>
      <c r="F153" s="94" t="s">
        <v>1102</v>
      </c>
      <c r="G153" s="94" t="s">
        <v>771</v>
      </c>
    </row>
    <row r="154" spans="1:7" ht="39.950000000000003" customHeight="1">
      <c r="A154" s="93"/>
      <c r="B154" s="21" t="s">
        <v>1132</v>
      </c>
      <c r="C154" s="93" t="s">
        <v>1208</v>
      </c>
      <c r="D154" s="108" t="s">
        <v>760</v>
      </c>
      <c r="E154" s="21" t="s">
        <v>1045</v>
      </c>
      <c r="F154" s="21" t="s">
        <v>1102</v>
      </c>
      <c r="G154" s="21" t="s">
        <v>1158</v>
      </c>
    </row>
    <row r="155" spans="1:7" ht="39.950000000000003" customHeight="1">
      <c r="A155" s="93"/>
      <c r="B155" s="21" t="s">
        <v>1132</v>
      </c>
      <c r="C155" s="93" t="s">
        <v>1208</v>
      </c>
      <c r="D155" s="108" t="s">
        <v>760</v>
      </c>
      <c r="E155" s="21" t="s">
        <v>1136</v>
      </c>
      <c r="F155" s="21" t="s">
        <v>1136</v>
      </c>
      <c r="G155" s="21" t="s">
        <v>1159</v>
      </c>
    </row>
    <row r="156" spans="1:7" ht="39.950000000000003" customHeight="1">
      <c r="A156" s="93"/>
      <c r="B156" s="21" t="s">
        <v>1132</v>
      </c>
      <c r="C156" s="93" t="s">
        <v>1208</v>
      </c>
      <c r="D156" s="108" t="s">
        <v>760</v>
      </c>
      <c r="E156" s="21" t="s">
        <v>780</v>
      </c>
      <c r="F156" s="21" t="s">
        <v>1127</v>
      </c>
      <c r="G156" s="21" t="s">
        <v>1160</v>
      </c>
    </row>
    <row r="157" spans="1:7" ht="39.950000000000003" customHeight="1">
      <c r="A157" s="93"/>
      <c r="B157" s="21" t="s">
        <v>1132</v>
      </c>
      <c r="C157" s="93" t="s">
        <v>1208</v>
      </c>
      <c r="D157" s="108" t="s">
        <v>760</v>
      </c>
      <c r="E157" s="21" t="s">
        <v>1143</v>
      </c>
      <c r="F157" s="21" t="s">
        <v>1088</v>
      </c>
      <c r="G157" s="21" t="s">
        <v>1161</v>
      </c>
    </row>
    <row r="158" spans="1:7" ht="39.950000000000003" customHeight="1">
      <c r="A158" s="93"/>
      <c r="B158" s="21" t="s">
        <v>1132</v>
      </c>
      <c r="C158" s="93" t="s">
        <v>1208</v>
      </c>
      <c r="D158" s="108" t="s">
        <v>760</v>
      </c>
      <c r="E158" s="21" t="s">
        <v>1163</v>
      </c>
      <c r="F158" s="21" t="s">
        <v>1163</v>
      </c>
      <c r="G158" s="21" t="s">
        <v>1164</v>
      </c>
    </row>
    <row r="159" spans="1:7" ht="39.950000000000003" customHeight="1">
      <c r="A159" s="93"/>
      <c r="B159" s="21" t="s">
        <v>1132</v>
      </c>
      <c r="C159" s="93" t="s">
        <v>1208</v>
      </c>
      <c r="D159" s="108" t="s">
        <v>760</v>
      </c>
      <c r="E159" s="21" t="s">
        <v>1124</v>
      </c>
      <c r="F159" s="21" t="s">
        <v>1165</v>
      </c>
      <c r="G159" s="21" t="s">
        <v>1063</v>
      </c>
    </row>
    <row r="160" spans="1:7" ht="39.950000000000003" customHeight="1">
      <c r="A160" s="93"/>
      <c r="B160" s="21" t="s">
        <v>1132</v>
      </c>
      <c r="C160" s="93" t="s">
        <v>1208</v>
      </c>
      <c r="D160" s="108" t="s">
        <v>760</v>
      </c>
      <c r="E160" s="21" t="s">
        <v>938</v>
      </c>
      <c r="F160" s="21" t="s">
        <v>779</v>
      </c>
      <c r="G160" s="21" t="s">
        <v>1166</v>
      </c>
    </row>
    <row r="161" spans="1:7" ht="39.950000000000003" customHeight="1">
      <c r="A161" s="93"/>
      <c r="B161" s="21" t="s">
        <v>1132</v>
      </c>
      <c r="C161" s="93" t="s">
        <v>1208</v>
      </c>
      <c r="D161" s="108" t="s">
        <v>760</v>
      </c>
      <c r="E161" s="21" t="s">
        <v>780</v>
      </c>
      <c r="F161" s="21" t="s">
        <v>1167</v>
      </c>
      <c r="G161" s="21" t="s">
        <v>1168</v>
      </c>
    </row>
    <row r="162" spans="1:7" ht="39.950000000000003" customHeight="1">
      <c r="A162" s="93"/>
      <c r="B162" s="21" t="s">
        <v>1132</v>
      </c>
      <c r="C162" s="93" t="s">
        <v>1208</v>
      </c>
      <c r="D162" s="108" t="s">
        <v>760</v>
      </c>
      <c r="E162" s="21" t="s">
        <v>1169</v>
      </c>
      <c r="F162" s="21" t="s">
        <v>1034</v>
      </c>
      <c r="G162" s="21" t="s">
        <v>1168</v>
      </c>
    </row>
    <row r="163" spans="1:7" ht="39.950000000000003" customHeight="1">
      <c r="A163" s="93"/>
      <c r="B163" s="21" t="s">
        <v>1132</v>
      </c>
      <c r="C163" s="93" t="s">
        <v>1208</v>
      </c>
      <c r="D163" s="108" t="s">
        <v>760</v>
      </c>
      <c r="E163" s="21" t="s">
        <v>1170</v>
      </c>
      <c r="F163" s="21" t="s">
        <v>1171</v>
      </c>
      <c r="G163" s="21" t="s">
        <v>1172</v>
      </c>
    </row>
    <row r="164" spans="1:7" ht="39.950000000000003" customHeight="1">
      <c r="A164" s="93"/>
      <c r="B164" s="21" t="s">
        <v>1132</v>
      </c>
      <c r="C164" s="93" t="s">
        <v>1208</v>
      </c>
      <c r="D164" s="108" t="s">
        <v>760</v>
      </c>
      <c r="E164" s="21" t="s">
        <v>1174</v>
      </c>
      <c r="F164" s="21" t="s">
        <v>1124</v>
      </c>
      <c r="G164" s="21" t="s">
        <v>1175</v>
      </c>
    </row>
    <row r="165" spans="1:7" ht="39.950000000000003" customHeight="1">
      <c r="A165" s="93"/>
      <c r="B165" s="21" t="s">
        <v>1132</v>
      </c>
      <c r="C165" s="93" t="s">
        <v>1208</v>
      </c>
      <c r="D165" s="108" t="s">
        <v>760</v>
      </c>
      <c r="E165" s="21" t="s">
        <v>1165</v>
      </c>
      <c r="F165" s="21" t="s">
        <v>990</v>
      </c>
      <c r="G165" s="21" t="s">
        <v>788</v>
      </c>
    </row>
    <row r="166" spans="1:7" ht="39.950000000000003" customHeight="1">
      <c r="A166" s="93"/>
      <c r="B166" s="21" t="s">
        <v>1132</v>
      </c>
      <c r="C166" s="93" t="s">
        <v>1208</v>
      </c>
      <c r="D166" s="108" t="s">
        <v>760</v>
      </c>
      <c r="E166" s="21" t="s">
        <v>1176</v>
      </c>
      <c r="F166" s="21" t="s">
        <v>1127</v>
      </c>
      <c r="G166" s="21" t="s">
        <v>788</v>
      </c>
    </row>
    <row r="167" spans="1:7" ht="39.950000000000003" customHeight="1">
      <c r="A167" s="93"/>
      <c r="B167" s="21" t="s">
        <v>1132</v>
      </c>
      <c r="C167" s="93" t="s">
        <v>1208</v>
      </c>
      <c r="D167" s="108" t="s">
        <v>760</v>
      </c>
      <c r="E167" s="21" t="s">
        <v>1097</v>
      </c>
      <c r="F167" s="21" t="s">
        <v>1178</v>
      </c>
      <c r="G167" s="21" t="s">
        <v>1179</v>
      </c>
    </row>
    <row r="168" spans="1:7" ht="39.950000000000003" customHeight="1">
      <c r="A168" s="93"/>
      <c r="B168" s="21" t="s">
        <v>1132</v>
      </c>
      <c r="C168" s="93" t="s">
        <v>1208</v>
      </c>
      <c r="D168" s="108" t="s">
        <v>760</v>
      </c>
      <c r="E168" s="21" t="s">
        <v>1180</v>
      </c>
      <c r="F168" s="21" t="s">
        <v>1088</v>
      </c>
      <c r="G168" s="21" t="s">
        <v>1181</v>
      </c>
    </row>
    <row r="169" spans="1:7" ht="39.950000000000003" customHeight="1">
      <c r="A169" s="93"/>
      <c r="B169" s="21" t="s">
        <v>1132</v>
      </c>
      <c r="C169" s="93" t="s">
        <v>1208</v>
      </c>
      <c r="D169" s="108" t="s">
        <v>760</v>
      </c>
      <c r="E169" s="21" t="s">
        <v>1143</v>
      </c>
      <c r="F169" s="21" t="s">
        <v>1088</v>
      </c>
      <c r="G169" s="21" t="s">
        <v>1182</v>
      </c>
    </row>
    <row r="170" spans="1:7" ht="39.950000000000003" customHeight="1">
      <c r="A170" s="93"/>
      <c r="B170" s="21" t="s">
        <v>1132</v>
      </c>
      <c r="C170" s="93" t="s">
        <v>1208</v>
      </c>
      <c r="D170" s="108" t="s">
        <v>760</v>
      </c>
      <c r="E170" s="21" t="s">
        <v>780</v>
      </c>
      <c r="F170" s="21" t="s">
        <v>1045</v>
      </c>
      <c r="G170" s="21" t="s">
        <v>841</v>
      </c>
    </row>
    <row r="171" spans="1:7" ht="39.950000000000003" customHeight="1">
      <c r="A171" s="93"/>
      <c r="B171" s="21" t="s">
        <v>1132</v>
      </c>
      <c r="C171" s="93" t="s">
        <v>1208</v>
      </c>
      <c r="D171" s="108" t="s">
        <v>760</v>
      </c>
      <c r="E171" s="21" t="s">
        <v>1157</v>
      </c>
      <c r="F171" s="21" t="s">
        <v>1124</v>
      </c>
      <c r="G171" s="21" t="s">
        <v>1183</v>
      </c>
    </row>
    <row r="172" spans="1:7" ht="39.950000000000003" customHeight="1">
      <c r="A172" s="93"/>
      <c r="B172" s="21" t="s">
        <v>1138</v>
      </c>
      <c r="C172" s="93" t="s">
        <v>1208</v>
      </c>
      <c r="D172" s="108" t="s">
        <v>760</v>
      </c>
      <c r="E172" s="21" t="s">
        <v>1147</v>
      </c>
      <c r="F172" s="21" t="s">
        <v>1097</v>
      </c>
      <c r="G172" s="21" t="s">
        <v>1184</v>
      </c>
    </row>
    <row r="173" spans="1:7" ht="39.950000000000003" customHeight="1">
      <c r="A173" s="93"/>
      <c r="B173" s="21" t="s">
        <v>1132</v>
      </c>
      <c r="C173" s="93" t="s">
        <v>1208</v>
      </c>
      <c r="D173" s="108" t="s">
        <v>760</v>
      </c>
      <c r="E173" s="21" t="s">
        <v>1124</v>
      </c>
      <c r="F173" s="21" t="s">
        <v>1088</v>
      </c>
      <c r="G173" s="21" t="s">
        <v>1185</v>
      </c>
    </row>
    <row r="174" spans="1:7" ht="39.950000000000003" customHeight="1">
      <c r="A174" s="93"/>
      <c r="B174" s="21" t="s">
        <v>1132</v>
      </c>
      <c r="C174" s="93" t="s">
        <v>1208</v>
      </c>
      <c r="D174" s="108" t="s">
        <v>760</v>
      </c>
      <c r="E174" s="21" t="s">
        <v>1186</v>
      </c>
      <c r="F174" s="21" t="s">
        <v>1127</v>
      </c>
      <c r="G174" s="21" t="s">
        <v>1187</v>
      </c>
    </row>
    <row r="175" spans="1:7" ht="39.950000000000003" customHeight="1">
      <c r="A175" s="93"/>
      <c r="B175" s="21" t="s">
        <v>1132</v>
      </c>
      <c r="C175" s="93" t="s">
        <v>1208</v>
      </c>
      <c r="D175" s="108" t="s">
        <v>760</v>
      </c>
      <c r="E175" s="21" t="s">
        <v>1124</v>
      </c>
      <c r="F175" s="21" t="s">
        <v>1088</v>
      </c>
      <c r="G175" s="21" t="s">
        <v>1188</v>
      </c>
    </row>
    <row r="176" spans="1:7" ht="39.950000000000003" customHeight="1">
      <c r="A176" s="93"/>
      <c r="B176" s="21" t="s">
        <v>1138</v>
      </c>
      <c r="C176" s="93" t="s">
        <v>1208</v>
      </c>
      <c r="D176" s="108" t="s">
        <v>760</v>
      </c>
      <c r="E176" s="21" t="s">
        <v>942</v>
      </c>
      <c r="F176" s="21" t="s">
        <v>1140</v>
      </c>
      <c r="G176" s="21" t="s">
        <v>1189</v>
      </c>
    </row>
    <row r="177" spans="1:7" ht="39.950000000000003" customHeight="1">
      <c r="A177" s="93"/>
      <c r="B177" s="21" t="s">
        <v>1132</v>
      </c>
      <c r="C177" s="93" t="s">
        <v>1208</v>
      </c>
      <c r="D177" s="108" t="s">
        <v>760</v>
      </c>
      <c r="E177" s="21" t="s">
        <v>1143</v>
      </c>
      <c r="F177" s="21" t="s">
        <v>1127</v>
      </c>
      <c r="G177" s="21" t="s">
        <v>1190</v>
      </c>
    </row>
    <row r="178" spans="1:7" ht="39.950000000000003" customHeight="1">
      <c r="A178" s="93"/>
      <c r="B178" s="21" t="s">
        <v>1132</v>
      </c>
      <c r="C178" s="93" t="s">
        <v>1208</v>
      </c>
      <c r="D178" s="108" t="s">
        <v>760</v>
      </c>
      <c r="E178" s="21" t="s">
        <v>1191</v>
      </c>
      <c r="F178" s="21" t="s">
        <v>1088</v>
      </c>
      <c r="G178" s="21" t="s">
        <v>978</v>
      </c>
    </row>
    <row r="179" spans="1:7" ht="39.950000000000003" customHeight="1">
      <c r="A179" s="93"/>
      <c r="B179" s="21" t="s">
        <v>1132</v>
      </c>
      <c r="C179" s="93" t="s">
        <v>1208</v>
      </c>
      <c r="D179" s="108" t="s">
        <v>760</v>
      </c>
      <c r="E179" s="21" t="s">
        <v>1097</v>
      </c>
      <c r="F179" s="21" t="s">
        <v>1165</v>
      </c>
      <c r="G179" s="21" t="s">
        <v>1192</v>
      </c>
    </row>
    <row r="180" spans="1:7" ht="39.950000000000003" customHeight="1">
      <c r="A180" s="93"/>
      <c r="B180" s="21" t="s">
        <v>1132</v>
      </c>
      <c r="C180" s="93" t="s">
        <v>1208</v>
      </c>
      <c r="D180" s="108" t="s">
        <v>760</v>
      </c>
      <c r="E180" s="21" t="s">
        <v>1133</v>
      </c>
      <c r="F180" s="21" t="s">
        <v>1149</v>
      </c>
      <c r="G180" s="21" t="s">
        <v>1193</v>
      </c>
    </row>
    <row r="181" spans="1:7" ht="39.950000000000003" customHeight="1">
      <c r="A181" s="93"/>
      <c r="B181" s="21" t="s">
        <v>1132</v>
      </c>
      <c r="C181" s="93" t="s">
        <v>1208</v>
      </c>
      <c r="D181" s="108" t="s">
        <v>760</v>
      </c>
      <c r="E181" s="21" t="s">
        <v>1143</v>
      </c>
      <c r="F181" s="21" t="s">
        <v>1097</v>
      </c>
      <c r="G181" s="21" t="s">
        <v>1194</v>
      </c>
    </row>
    <row r="182" spans="1:7" ht="39.950000000000003" customHeight="1">
      <c r="A182" s="93"/>
      <c r="B182" s="21" t="s">
        <v>1132</v>
      </c>
      <c r="C182" s="93" t="s">
        <v>1208</v>
      </c>
      <c r="D182" s="108" t="s">
        <v>760</v>
      </c>
      <c r="E182" s="21" t="s">
        <v>942</v>
      </c>
      <c r="F182" s="21" t="s">
        <v>1088</v>
      </c>
      <c r="G182" s="21" t="s">
        <v>1195</v>
      </c>
    </row>
    <row r="183" spans="1:7" ht="39.950000000000003" customHeight="1">
      <c r="A183" s="93"/>
      <c r="B183" s="21" t="s">
        <v>1132</v>
      </c>
      <c r="C183" s="93" t="s">
        <v>1208</v>
      </c>
      <c r="D183" s="108" t="s">
        <v>760</v>
      </c>
      <c r="E183" s="21" t="s">
        <v>1196</v>
      </c>
      <c r="F183" s="21" t="s">
        <v>990</v>
      </c>
      <c r="G183" s="21" t="s">
        <v>1197</v>
      </c>
    </row>
    <row r="184" spans="1:7" ht="39.950000000000003" customHeight="1">
      <c r="A184" s="93"/>
      <c r="B184" s="21" t="s">
        <v>1132</v>
      </c>
      <c r="C184" s="93" t="s">
        <v>1208</v>
      </c>
      <c r="D184" s="108" t="s">
        <v>760</v>
      </c>
      <c r="E184" s="21" t="s">
        <v>1124</v>
      </c>
      <c r="F184" s="21" t="s">
        <v>1199</v>
      </c>
      <c r="G184" s="21" t="s">
        <v>1200</v>
      </c>
    </row>
    <row r="185" spans="1:7" ht="39.950000000000003" customHeight="1">
      <c r="A185" s="93"/>
      <c r="B185" s="21" t="s">
        <v>1132</v>
      </c>
      <c r="C185" s="93" t="s">
        <v>1208</v>
      </c>
      <c r="D185" s="108" t="s">
        <v>760</v>
      </c>
      <c r="E185" s="21" t="s">
        <v>1201</v>
      </c>
      <c r="F185" s="21" t="s">
        <v>1097</v>
      </c>
      <c r="G185" s="21" t="s">
        <v>1154</v>
      </c>
    </row>
    <row r="186" spans="1:7" ht="39.950000000000003" customHeight="1">
      <c r="A186" s="108" t="s">
        <v>756</v>
      </c>
      <c r="B186" s="21" t="s">
        <v>1132</v>
      </c>
      <c r="C186" s="93" t="s">
        <v>1208</v>
      </c>
      <c r="D186" s="108" t="s">
        <v>760</v>
      </c>
      <c r="E186" s="21" t="s">
        <v>1196</v>
      </c>
      <c r="F186" s="21" t="s">
        <v>1202</v>
      </c>
      <c r="G186" s="21" t="s">
        <v>1203</v>
      </c>
    </row>
    <row r="187" spans="1:7" ht="39.950000000000003" customHeight="1">
      <c r="A187" s="93"/>
      <c r="B187" s="21" t="s">
        <v>1132</v>
      </c>
      <c r="C187" s="93" t="s">
        <v>1208</v>
      </c>
      <c r="D187" s="108" t="s">
        <v>760</v>
      </c>
      <c r="E187" s="21" t="s">
        <v>1136</v>
      </c>
      <c r="F187" s="21" t="s">
        <v>1204</v>
      </c>
      <c r="G187" s="21" t="s">
        <v>1000</v>
      </c>
    </row>
    <row r="188" spans="1:7" ht="39.950000000000003" customHeight="1">
      <c r="A188" s="93"/>
      <c r="B188" s="21" t="s">
        <v>1132</v>
      </c>
      <c r="C188" s="93" t="s">
        <v>1208</v>
      </c>
      <c r="D188" s="108" t="s">
        <v>760</v>
      </c>
      <c r="E188" s="21" t="s">
        <v>1205</v>
      </c>
      <c r="F188" s="21" t="s">
        <v>1206</v>
      </c>
      <c r="G188" s="21" t="s">
        <v>1207</v>
      </c>
    </row>
    <row r="189" spans="1:7" ht="39.950000000000003" customHeight="1">
      <c r="A189" s="93" t="s">
        <v>1209</v>
      </c>
      <c r="B189" s="21" t="s">
        <v>1210</v>
      </c>
      <c r="C189" s="21" t="s">
        <v>1310</v>
      </c>
      <c r="D189" s="108" t="s">
        <v>953</v>
      </c>
      <c r="E189" s="21" t="s">
        <v>1211</v>
      </c>
      <c r="F189" s="21" t="s">
        <v>970</v>
      </c>
      <c r="G189" s="21" t="s">
        <v>1212</v>
      </c>
    </row>
    <row r="190" spans="1:7" ht="39.950000000000003" customHeight="1">
      <c r="A190" s="93"/>
      <c r="B190" s="21" t="s">
        <v>1210</v>
      </c>
      <c r="C190" s="21" t="s">
        <v>1310</v>
      </c>
      <c r="D190" s="108" t="s">
        <v>953</v>
      </c>
      <c r="E190" s="21" t="s">
        <v>1214</v>
      </c>
      <c r="F190" s="21" t="s">
        <v>942</v>
      </c>
      <c r="G190" s="21" t="s">
        <v>1215</v>
      </c>
    </row>
    <row r="191" spans="1:7" ht="39.950000000000003" customHeight="1">
      <c r="A191" s="93"/>
      <c r="B191" s="21" t="s">
        <v>1210</v>
      </c>
      <c r="C191" s="21" t="s">
        <v>1310</v>
      </c>
      <c r="D191" s="108" t="s">
        <v>953</v>
      </c>
      <c r="E191" s="21" t="s">
        <v>1216</v>
      </c>
      <c r="F191" s="21" t="s">
        <v>963</v>
      </c>
      <c r="G191" s="21" t="s">
        <v>1217</v>
      </c>
    </row>
    <row r="192" spans="1:7" ht="39.950000000000003" customHeight="1">
      <c r="A192" s="93" t="s">
        <v>1218</v>
      </c>
      <c r="B192" s="21" t="s">
        <v>1210</v>
      </c>
      <c r="C192" s="21" t="s">
        <v>1310</v>
      </c>
      <c r="D192" s="108" t="s">
        <v>953</v>
      </c>
      <c r="E192" s="21" t="s">
        <v>981</v>
      </c>
      <c r="F192" s="21" t="s">
        <v>1219</v>
      </c>
      <c r="G192" s="21" t="s">
        <v>1220</v>
      </c>
    </row>
    <row r="193" spans="1:7" ht="39.950000000000003" customHeight="1">
      <c r="A193" s="93" t="s">
        <v>1221</v>
      </c>
      <c r="B193" s="21" t="s">
        <v>1210</v>
      </c>
      <c r="C193" s="21" t="s">
        <v>1310</v>
      </c>
      <c r="D193" s="108" t="s">
        <v>953</v>
      </c>
      <c r="E193" s="21" t="s">
        <v>974</v>
      </c>
      <c r="F193" s="21" t="s">
        <v>915</v>
      </c>
      <c r="G193" s="21" t="s">
        <v>1222</v>
      </c>
    </row>
    <row r="194" spans="1:7" ht="39.950000000000003" customHeight="1">
      <c r="A194" s="93" t="s">
        <v>1223</v>
      </c>
      <c r="B194" s="21" t="s">
        <v>1210</v>
      </c>
      <c r="C194" s="21" t="s">
        <v>1310</v>
      </c>
      <c r="D194" s="108" t="s">
        <v>953</v>
      </c>
      <c r="E194" s="21" t="s">
        <v>928</v>
      </c>
      <c r="F194" s="21" t="s">
        <v>1096</v>
      </c>
      <c r="G194" s="21" t="s">
        <v>1224</v>
      </c>
    </row>
    <row r="195" spans="1:7" ht="39.950000000000003" customHeight="1">
      <c r="A195" s="93" t="s">
        <v>1225</v>
      </c>
      <c r="B195" s="21" t="s">
        <v>1210</v>
      </c>
      <c r="C195" s="21" t="s">
        <v>1310</v>
      </c>
      <c r="D195" s="108" t="s">
        <v>953</v>
      </c>
      <c r="E195" s="21" t="s">
        <v>1226</v>
      </c>
      <c r="F195" s="21" t="s">
        <v>1219</v>
      </c>
      <c r="G195" s="21" t="s">
        <v>1035</v>
      </c>
    </row>
    <row r="196" spans="1:7" ht="39.950000000000003" customHeight="1">
      <c r="A196" s="93" t="s">
        <v>1228</v>
      </c>
      <c r="B196" s="21" t="s">
        <v>1210</v>
      </c>
      <c r="C196" s="21" t="s">
        <v>1310</v>
      </c>
      <c r="D196" s="108" t="s">
        <v>953</v>
      </c>
      <c r="E196" s="21" t="s">
        <v>1229</v>
      </c>
      <c r="F196" s="21" t="s">
        <v>1230</v>
      </c>
      <c r="G196" s="21" t="s">
        <v>1231</v>
      </c>
    </row>
    <row r="197" spans="1:7" ht="39.950000000000003" customHeight="1">
      <c r="A197" s="93"/>
      <c r="B197" s="21" t="s">
        <v>1210</v>
      </c>
      <c r="C197" s="21" t="s">
        <v>1310</v>
      </c>
      <c r="D197" s="108" t="s">
        <v>953</v>
      </c>
      <c r="E197" s="21" t="s">
        <v>862</v>
      </c>
      <c r="F197" s="21" t="s">
        <v>1123</v>
      </c>
      <c r="G197" s="21" t="s">
        <v>1232</v>
      </c>
    </row>
    <row r="198" spans="1:7" ht="39.950000000000003" customHeight="1">
      <c r="A198" s="93" t="s">
        <v>1233</v>
      </c>
      <c r="B198" s="21" t="s">
        <v>1210</v>
      </c>
      <c r="C198" s="21" t="s">
        <v>1310</v>
      </c>
      <c r="D198" s="108" t="s">
        <v>953</v>
      </c>
      <c r="E198" s="21" t="s">
        <v>1234</v>
      </c>
      <c r="F198" s="21" t="s">
        <v>915</v>
      </c>
      <c r="G198" s="21" t="s">
        <v>1235</v>
      </c>
    </row>
    <row r="199" spans="1:7" ht="39.950000000000003" customHeight="1">
      <c r="A199" s="93" t="s">
        <v>1236</v>
      </c>
      <c r="B199" s="21" t="s">
        <v>1210</v>
      </c>
      <c r="C199" s="21" t="s">
        <v>1310</v>
      </c>
      <c r="D199" s="108" t="s">
        <v>953</v>
      </c>
      <c r="E199" s="21" t="s">
        <v>786</v>
      </c>
      <c r="F199" s="21" t="s">
        <v>780</v>
      </c>
      <c r="G199" s="21" t="s">
        <v>1237</v>
      </c>
    </row>
    <row r="200" spans="1:7" ht="39.950000000000003" customHeight="1">
      <c r="A200" s="93" t="s">
        <v>1238</v>
      </c>
      <c r="B200" s="21" t="s">
        <v>1239</v>
      </c>
      <c r="C200" s="21" t="s">
        <v>1310</v>
      </c>
      <c r="D200" s="108" t="s">
        <v>953</v>
      </c>
      <c r="E200" s="21" t="s">
        <v>1240</v>
      </c>
      <c r="F200" s="21" t="s">
        <v>1241</v>
      </c>
      <c r="G200" s="21" t="s">
        <v>1242</v>
      </c>
    </row>
    <row r="201" spans="1:7" ht="39.950000000000003" customHeight="1">
      <c r="A201" s="93" t="s">
        <v>1243</v>
      </c>
      <c r="B201" s="21" t="s">
        <v>1239</v>
      </c>
      <c r="C201" s="21" t="s">
        <v>1310</v>
      </c>
      <c r="D201" s="108" t="s">
        <v>953</v>
      </c>
      <c r="E201" s="21" t="s">
        <v>1244</v>
      </c>
      <c r="F201" s="21" t="s">
        <v>914</v>
      </c>
      <c r="G201" s="21" t="s">
        <v>1245</v>
      </c>
    </row>
    <row r="202" spans="1:7" ht="39.950000000000003" customHeight="1">
      <c r="A202" s="93" t="s">
        <v>1246</v>
      </c>
      <c r="B202" s="21" t="s">
        <v>1239</v>
      </c>
      <c r="C202" s="21" t="s">
        <v>1310</v>
      </c>
      <c r="D202" s="108" t="s">
        <v>953</v>
      </c>
      <c r="E202" s="21" t="s">
        <v>1247</v>
      </c>
      <c r="F202" s="21" t="s">
        <v>1248</v>
      </c>
      <c r="G202" s="21" t="s">
        <v>1249</v>
      </c>
    </row>
    <row r="203" spans="1:7" ht="39.950000000000003" customHeight="1">
      <c r="A203" s="93" t="s">
        <v>1250</v>
      </c>
      <c r="B203" s="21" t="s">
        <v>1239</v>
      </c>
      <c r="C203" s="21" t="s">
        <v>1310</v>
      </c>
      <c r="D203" s="108" t="s">
        <v>953</v>
      </c>
      <c r="E203" s="21" t="s">
        <v>923</v>
      </c>
      <c r="F203" s="21" t="s">
        <v>1251</v>
      </c>
      <c r="G203" s="21" t="s">
        <v>1232</v>
      </c>
    </row>
    <row r="204" spans="1:7" ht="39.950000000000003" customHeight="1">
      <c r="A204" s="93"/>
      <c r="B204" s="21" t="s">
        <v>1239</v>
      </c>
      <c r="C204" s="21" t="s">
        <v>1310</v>
      </c>
      <c r="D204" s="108" t="s">
        <v>953</v>
      </c>
      <c r="E204" s="21" t="s">
        <v>937</v>
      </c>
      <c r="F204" s="21" t="s">
        <v>1252</v>
      </c>
      <c r="G204" s="21" t="s">
        <v>771</v>
      </c>
    </row>
    <row r="205" spans="1:7" ht="39.950000000000003" customHeight="1">
      <c r="A205" s="93" t="s">
        <v>1253</v>
      </c>
      <c r="B205" s="21" t="s">
        <v>1239</v>
      </c>
      <c r="C205" s="21" t="s">
        <v>1310</v>
      </c>
      <c r="D205" s="108" t="s">
        <v>953</v>
      </c>
      <c r="E205" s="21" t="s">
        <v>1254</v>
      </c>
      <c r="F205" s="21" t="s">
        <v>967</v>
      </c>
      <c r="G205" s="21" t="s">
        <v>1255</v>
      </c>
    </row>
    <row r="206" spans="1:7" ht="39.950000000000003" customHeight="1">
      <c r="A206" s="93"/>
      <c r="B206" s="21" t="s">
        <v>1239</v>
      </c>
      <c r="C206" s="21" t="s">
        <v>1310</v>
      </c>
      <c r="D206" s="108" t="s">
        <v>953</v>
      </c>
      <c r="E206" s="21" t="s">
        <v>1256</v>
      </c>
      <c r="F206" s="21" t="s">
        <v>761</v>
      </c>
      <c r="G206" s="21" t="s">
        <v>1192</v>
      </c>
    </row>
    <row r="207" spans="1:7" ht="39.950000000000003" customHeight="1">
      <c r="A207" s="93" t="s">
        <v>1257</v>
      </c>
      <c r="B207" s="21" t="s">
        <v>1239</v>
      </c>
      <c r="C207" s="21" t="s">
        <v>1310</v>
      </c>
      <c r="D207" s="108" t="s">
        <v>953</v>
      </c>
      <c r="E207" s="21" t="s">
        <v>1061</v>
      </c>
      <c r="F207" s="21" t="s">
        <v>1147</v>
      </c>
      <c r="G207" s="21" t="s">
        <v>1258</v>
      </c>
    </row>
    <row r="208" spans="1:7" ht="39.950000000000003" customHeight="1">
      <c r="A208" s="93"/>
      <c r="B208" s="21" t="s">
        <v>1239</v>
      </c>
      <c r="C208" s="21" t="s">
        <v>1310</v>
      </c>
      <c r="D208" s="108" t="s">
        <v>953</v>
      </c>
      <c r="E208" s="21" t="s">
        <v>1259</v>
      </c>
      <c r="F208" s="21" t="s">
        <v>1260</v>
      </c>
      <c r="G208" s="21" t="s">
        <v>788</v>
      </c>
    </row>
    <row r="209" spans="1:7" ht="39.950000000000003" customHeight="1">
      <c r="A209" s="93" t="s">
        <v>1261</v>
      </c>
      <c r="B209" s="21" t="s">
        <v>1239</v>
      </c>
      <c r="C209" s="21" t="s">
        <v>1310</v>
      </c>
      <c r="D209" s="108" t="s">
        <v>953</v>
      </c>
      <c r="E209" s="21" t="s">
        <v>1262</v>
      </c>
      <c r="F209" s="21" t="s">
        <v>1213</v>
      </c>
      <c r="G209" s="21" t="s">
        <v>1154</v>
      </c>
    </row>
    <row r="210" spans="1:7" ht="39.950000000000003" customHeight="1">
      <c r="A210" s="93" t="s">
        <v>1263</v>
      </c>
      <c r="B210" s="21" t="s">
        <v>1239</v>
      </c>
      <c r="C210" s="21" t="s">
        <v>1310</v>
      </c>
      <c r="D210" s="108" t="s">
        <v>953</v>
      </c>
      <c r="E210" s="21" t="s">
        <v>1264</v>
      </c>
      <c r="F210" s="21" t="s">
        <v>1265</v>
      </c>
      <c r="G210" s="21" t="s">
        <v>1035</v>
      </c>
    </row>
    <row r="211" spans="1:7" ht="39.950000000000003" customHeight="1">
      <c r="A211" s="93"/>
      <c r="B211" s="21" t="s">
        <v>1239</v>
      </c>
      <c r="C211" s="21" t="s">
        <v>1310</v>
      </c>
      <c r="D211" s="108" t="s">
        <v>953</v>
      </c>
      <c r="E211" s="21" t="s">
        <v>1266</v>
      </c>
      <c r="F211" s="21" t="s">
        <v>819</v>
      </c>
      <c r="G211" s="21" t="s">
        <v>1267</v>
      </c>
    </row>
    <row r="212" spans="1:7" ht="39.950000000000003" customHeight="1">
      <c r="A212" s="93" t="s">
        <v>1268</v>
      </c>
      <c r="B212" s="21" t="s">
        <v>1239</v>
      </c>
      <c r="C212" s="21" t="s">
        <v>1310</v>
      </c>
      <c r="D212" s="16" t="s">
        <v>953</v>
      </c>
      <c r="E212" s="21" t="s">
        <v>1269</v>
      </c>
      <c r="F212" s="21" t="s">
        <v>1270</v>
      </c>
      <c r="G212" s="21" t="s">
        <v>788</v>
      </c>
    </row>
    <row r="213" spans="1:7" ht="39.950000000000003" customHeight="1">
      <c r="A213" s="93" t="s">
        <v>1271</v>
      </c>
      <c r="B213" s="21" t="s">
        <v>1239</v>
      </c>
      <c r="C213" s="21" t="s">
        <v>1310</v>
      </c>
      <c r="D213" s="16" t="s">
        <v>953</v>
      </c>
      <c r="E213" s="21" t="s">
        <v>928</v>
      </c>
      <c r="F213" s="21" t="s">
        <v>1272</v>
      </c>
      <c r="G213" s="21" t="s">
        <v>1273</v>
      </c>
    </row>
    <row r="214" spans="1:7" ht="39.950000000000003" customHeight="1">
      <c r="A214" s="93" t="s">
        <v>1274</v>
      </c>
      <c r="B214" s="21" t="s">
        <v>1239</v>
      </c>
      <c r="C214" s="21" t="s">
        <v>1310</v>
      </c>
      <c r="D214" s="16" t="s">
        <v>953</v>
      </c>
      <c r="E214" s="21" t="s">
        <v>1275</v>
      </c>
      <c r="F214" s="21" t="s">
        <v>1276</v>
      </c>
      <c r="G214" s="21" t="s">
        <v>916</v>
      </c>
    </row>
    <row r="215" spans="1:7" ht="39.950000000000003" customHeight="1">
      <c r="A215" s="93" t="s">
        <v>1277</v>
      </c>
      <c r="B215" s="21" t="s">
        <v>1239</v>
      </c>
      <c r="C215" s="21" t="s">
        <v>1310</v>
      </c>
      <c r="D215" s="16" t="s">
        <v>953</v>
      </c>
      <c r="E215" s="21" t="s">
        <v>937</v>
      </c>
      <c r="F215" s="21" t="s">
        <v>970</v>
      </c>
      <c r="G215" s="21" t="s">
        <v>1278</v>
      </c>
    </row>
    <row r="216" spans="1:7" ht="39.950000000000003" customHeight="1">
      <c r="A216" s="93" t="s">
        <v>1280</v>
      </c>
      <c r="B216" s="21" t="s">
        <v>1239</v>
      </c>
      <c r="C216" s="21" t="s">
        <v>1310</v>
      </c>
      <c r="D216" s="16" t="s">
        <v>953</v>
      </c>
      <c r="E216" s="21" t="s">
        <v>1281</v>
      </c>
      <c r="F216" s="21" t="s">
        <v>1281</v>
      </c>
      <c r="G216" s="21" t="s">
        <v>1035</v>
      </c>
    </row>
    <row r="217" spans="1:7" ht="39.950000000000003" customHeight="1">
      <c r="A217" s="93" t="s">
        <v>1283</v>
      </c>
      <c r="B217" s="21" t="s">
        <v>1239</v>
      </c>
      <c r="C217" s="21" t="s">
        <v>1310</v>
      </c>
      <c r="D217" s="16" t="s">
        <v>953</v>
      </c>
      <c r="E217" s="21" t="s">
        <v>834</v>
      </c>
      <c r="F217" s="21" t="s">
        <v>1049</v>
      </c>
      <c r="G217" s="21" t="s">
        <v>1284</v>
      </c>
    </row>
    <row r="218" spans="1:7" ht="39.950000000000003" customHeight="1">
      <c r="A218" s="93"/>
      <c r="B218" s="21" t="s">
        <v>1210</v>
      </c>
      <c r="C218" s="21" t="s">
        <v>1310</v>
      </c>
      <c r="D218" s="16" t="s">
        <v>953</v>
      </c>
      <c r="E218" s="21" t="s">
        <v>1285</v>
      </c>
      <c r="F218" s="21" t="s">
        <v>997</v>
      </c>
      <c r="G218" s="21" t="s">
        <v>1046</v>
      </c>
    </row>
    <row r="219" spans="1:7" ht="39.950000000000003" customHeight="1">
      <c r="A219" s="93"/>
      <c r="B219" s="21" t="s">
        <v>1210</v>
      </c>
      <c r="C219" s="21" t="s">
        <v>1310</v>
      </c>
      <c r="D219" s="16" t="s">
        <v>953</v>
      </c>
      <c r="E219" s="21" t="s">
        <v>1286</v>
      </c>
      <c r="F219" s="21" t="s">
        <v>1287</v>
      </c>
      <c r="G219" s="21" t="s">
        <v>1288</v>
      </c>
    </row>
    <row r="220" spans="1:7" ht="39.950000000000003" customHeight="1">
      <c r="A220" s="93"/>
      <c r="B220" s="21" t="s">
        <v>1210</v>
      </c>
      <c r="C220" s="21" t="s">
        <v>1310</v>
      </c>
      <c r="D220" s="16" t="s">
        <v>953</v>
      </c>
      <c r="E220" s="21" t="s">
        <v>1289</v>
      </c>
      <c r="F220" s="21" t="s">
        <v>1290</v>
      </c>
      <c r="G220" s="21" t="s">
        <v>1291</v>
      </c>
    </row>
    <row r="221" spans="1:7" ht="39.950000000000003" customHeight="1">
      <c r="A221" s="93" t="s">
        <v>1292</v>
      </c>
      <c r="B221" s="21" t="s">
        <v>1210</v>
      </c>
      <c r="C221" s="21" t="s">
        <v>1310</v>
      </c>
      <c r="D221" s="16" t="s">
        <v>953</v>
      </c>
      <c r="E221" s="21" t="s">
        <v>873</v>
      </c>
      <c r="F221" s="21" t="s">
        <v>872</v>
      </c>
      <c r="G221" s="21" t="s">
        <v>1125</v>
      </c>
    </row>
    <row r="222" spans="1:7" ht="39.950000000000003" customHeight="1">
      <c r="A222" s="93"/>
      <c r="B222" s="21" t="s">
        <v>1210</v>
      </c>
      <c r="C222" s="21" t="s">
        <v>1310</v>
      </c>
      <c r="D222" s="16" t="s">
        <v>953</v>
      </c>
      <c r="E222" s="21" t="s">
        <v>1294</v>
      </c>
      <c r="F222" s="21" t="s">
        <v>1247</v>
      </c>
      <c r="G222" s="21" t="s">
        <v>1295</v>
      </c>
    </row>
    <row r="223" spans="1:7" ht="39.950000000000003" customHeight="1">
      <c r="A223" s="93"/>
      <c r="B223" s="21" t="s">
        <v>1210</v>
      </c>
      <c r="C223" s="21" t="s">
        <v>1310</v>
      </c>
      <c r="D223" s="16" t="s">
        <v>953</v>
      </c>
      <c r="E223" s="21" t="s">
        <v>1296</v>
      </c>
      <c r="F223" s="21" t="s">
        <v>1297</v>
      </c>
      <c r="G223" s="21" t="s">
        <v>1298</v>
      </c>
    </row>
    <row r="224" spans="1:7" ht="39.950000000000003" customHeight="1">
      <c r="A224" s="93" t="s">
        <v>1299</v>
      </c>
      <c r="B224" s="21" t="s">
        <v>1210</v>
      </c>
      <c r="C224" s="21" t="s">
        <v>1310</v>
      </c>
      <c r="D224" s="16" t="s">
        <v>953</v>
      </c>
      <c r="E224" s="21" t="s">
        <v>1289</v>
      </c>
      <c r="F224" s="21" t="s">
        <v>1300</v>
      </c>
      <c r="G224" s="21" t="s">
        <v>1237</v>
      </c>
    </row>
    <row r="225" spans="1:7" ht="39.950000000000003" customHeight="1">
      <c r="A225" s="93" t="s">
        <v>1301</v>
      </c>
      <c r="B225" s="21" t="s">
        <v>1210</v>
      </c>
      <c r="C225" s="21" t="s">
        <v>1310</v>
      </c>
      <c r="D225" s="16" t="s">
        <v>953</v>
      </c>
      <c r="E225" s="21" t="s">
        <v>1302</v>
      </c>
      <c r="F225" s="21" t="s">
        <v>780</v>
      </c>
      <c r="G225" s="21" t="s">
        <v>788</v>
      </c>
    </row>
    <row r="226" spans="1:7" ht="39.950000000000003" customHeight="1">
      <c r="A226" s="93"/>
      <c r="B226" s="21" t="s">
        <v>1210</v>
      </c>
      <c r="C226" s="21" t="s">
        <v>1310</v>
      </c>
      <c r="D226" s="16" t="s">
        <v>953</v>
      </c>
      <c r="E226" s="21" t="s">
        <v>1303</v>
      </c>
      <c r="F226" s="21" t="s">
        <v>1304</v>
      </c>
      <c r="G226" s="21" t="s">
        <v>1305</v>
      </c>
    </row>
    <row r="227" spans="1:7" ht="39.950000000000003" customHeight="1">
      <c r="A227" s="93"/>
      <c r="B227" s="21" t="s">
        <v>1210</v>
      </c>
      <c r="C227" s="21" t="s">
        <v>1310</v>
      </c>
      <c r="D227" s="16" t="s">
        <v>953</v>
      </c>
      <c r="E227" s="21" t="s">
        <v>1264</v>
      </c>
      <c r="F227" s="21" t="s">
        <v>1272</v>
      </c>
      <c r="G227" s="21" t="s">
        <v>1035</v>
      </c>
    </row>
    <row r="228" spans="1:7" ht="39.950000000000003" customHeight="1">
      <c r="A228" s="93"/>
      <c r="B228" s="21" t="s">
        <v>1210</v>
      </c>
      <c r="C228" s="21" t="s">
        <v>1310</v>
      </c>
      <c r="D228" s="16" t="s">
        <v>953</v>
      </c>
      <c r="E228" s="21" t="s">
        <v>1269</v>
      </c>
      <c r="F228" s="21" t="s">
        <v>1306</v>
      </c>
      <c r="G228" s="21" t="s">
        <v>1307</v>
      </c>
    </row>
    <row r="229" spans="1:7" ht="39.950000000000003" customHeight="1">
      <c r="A229" s="93"/>
      <c r="B229" s="21" t="s">
        <v>1210</v>
      </c>
      <c r="C229" s="21" t="s">
        <v>1310</v>
      </c>
      <c r="D229" s="16" t="s">
        <v>953</v>
      </c>
      <c r="E229" s="21" t="s">
        <v>806</v>
      </c>
      <c r="F229" s="21" t="s">
        <v>1308</v>
      </c>
      <c r="G229" s="21" t="s">
        <v>1309</v>
      </c>
    </row>
    <row r="230" spans="1:7" ht="39.950000000000003" customHeight="1">
      <c r="A230" s="154" t="s">
        <v>1311</v>
      </c>
      <c r="B230" s="155" t="s">
        <v>1312</v>
      </c>
      <c r="C230" s="159" t="s">
        <v>1378</v>
      </c>
      <c r="D230" s="157" t="s">
        <v>760</v>
      </c>
      <c r="E230" s="156" t="s">
        <v>1214</v>
      </c>
      <c r="F230" s="158" t="s">
        <v>707</v>
      </c>
      <c r="G230" s="158" t="s">
        <v>1313</v>
      </c>
    </row>
    <row r="231" spans="1:7" ht="39.950000000000003" customHeight="1">
      <c r="A231" s="154" t="s">
        <v>1314</v>
      </c>
      <c r="B231" s="160" t="s">
        <v>1315</v>
      </c>
      <c r="C231" s="159" t="s">
        <v>1378</v>
      </c>
      <c r="D231" s="161" t="s">
        <v>760</v>
      </c>
      <c r="E231" s="156" t="s">
        <v>980</v>
      </c>
      <c r="F231" s="156"/>
      <c r="G231" s="156" t="s">
        <v>788</v>
      </c>
    </row>
    <row r="232" spans="1:7" ht="39.950000000000003" customHeight="1">
      <c r="A232" s="154" t="s">
        <v>1316</v>
      </c>
      <c r="B232" s="155" t="s">
        <v>1317</v>
      </c>
      <c r="C232" s="159" t="s">
        <v>1378</v>
      </c>
      <c r="D232" s="161" t="s">
        <v>760</v>
      </c>
      <c r="E232" s="156" t="s">
        <v>1071</v>
      </c>
      <c r="F232" s="156" t="s">
        <v>1072</v>
      </c>
      <c r="G232" s="156" t="s">
        <v>1318</v>
      </c>
    </row>
    <row r="233" spans="1:7" ht="39.950000000000003" customHeight="1">
      <c r="A233" s="162"/>
      <c r="B233" s="160"/>
      <c r="C233" s="159" t="s">
        <v>1378</v>
      </c>
      <c r="D233" s="161" t="s">
        <v>760</v>
      </c>
      <c r="E233" s="156" t="s">
        <v>1319</v>
      </c>
      <c r="F233" s="156"/>
      <c r="G233" s="156" t="s">
        <v>978</v>
      </c>
    </row>
    <row r="234" spans="1:7" ht="39.950000000000003" customHeight="1">
      <c r="A234" s="162" t="s">
        <v>1320</v>
      </c>
      <c r="B234" s="160"/>
      <c r="C234" s="159" t="s">
        <v>1378</v>
      </c>
      <c r="D234" s="161" t="s">
        <v>760</v>
      </c>
      <c r="E234" s="156" t="s">
        <v>1275</v>
      </c>
      <c r="F234" s="156" t="s">
        <v>1321</v>
      </c>
      <c r="G234" s="156" t="s">
        <v>1322</v>
      </c>
    </row>
    <row r="235" spans="1:7" ht="39.950000000000003" customHeight="1">
      <c r="A235" s="154" t="s">
        <v>1316</v>
      </c>
      <c r="B235" s="160"/>
      <c r="C235" s="159" t="s">
        <v>1378</v>
      </c>
      <c r="D235" s="161" t="s">
        <v>760</v>
      </c>
      <c r="E235" s="156" t="s">
        <v>1323</v>
      </c>
      <c r="F235" s="156" t="s">
        <v>780</v>
      </c>
      <c r="G235" s="156" t="s">
        <v>1189</v>
      </c>
    </row>
    <row r="236" spans="1:7" ht="39.950000000000003" customHeight="1">
      <c r="A236" s="154" t="s">
        <v>1324</v>
      </c>
      <c r="B236" s="160" t="s">
        <v>1312</v>
      </c>
      <c r="C236" s="159" t="s">
        <v>1378</v>
      </c>
      <c r="D236" s="161" t="s">
        <v>760</v>
      </c>
      <c r="E236" s="163" t="s">
        <v>1325</v>
      </c>
      <c r="F236" s="163" t="s">
        <v>1326</v>
      </c>
      <c r="G236" s="163" t="s">
        <v>1327</v>
      </c>
    </row>
    <row r="237" spans="1:7" ht="39.950000000000003" customHeight="1">
      <c r="A237" s="164" t="s">
        <v>1328</v>
      </c>
      <c r="B237" s="160" t="s">
        <v>953</v>
      </c>
      <c r="C237" s="159" t="s">
        <v>1378</v>
      </c>
      <c r="D237" s="161" t="s">
        <v>760</v>
      </c>
      <c r="E237" s="156" t="s">
        <v>942</v>
      </c>
      <c r="F237" s="156" t="s">
        <v>1329</v>
      </c>
      <c r="G237" s="156" t="s">
        <v>1330</v>
      </c>
    </row>
    <row r="238" spans="1:7" ht="39.950000000000003" customHeight="1">
      <c r="A238" s="160"/>
      <c r="B238" s="160"/>
      <c r="C238" s="159" t="s">
        <v>1378</v>
      </c>
      <c r="D238" s="161" t="s">
        <v>760</v>
      </c>
      <c r="E238" s="165" t="s">
        <v>993</v>
      </c>
      <c r="F238" s="165" t="s">
        <v>877</v>
      </c>
      <c r="G238" s="165" t="s">
        <v>1331</v>
      </c>
    </row>
    <row r="239" spans="1:7" ht="39.950000000000003" customHeight="1">
      <c r="A239" s="162"/>
      <c r="B239" s="160"/>
      <c r="C239" s="159" t="s">
        <v>1378</v>
      </c>
      <c r="D239" s="161" t="s">
        <v>760</v>
      </c>
      <c r="E239" s="156" t="s">
        <v>840</v>
      </c>
      <c r="F239" s="156" t="s">
        <v>928</v>
      </c>
      <c r="G239" s="156" t="s">
        <v>841</v>
      </c>
    </row>
    <row r="240" spans="1:7" ht="39.950000000000003" customHeight="1">
      <c r="A240" s="164"/>
      <c r="B240" s="160" t="s">
        <v>1332</v>
      </c>
      <c r="C240" s="159" t="s">
        <v>1378</v>
      </c>
      <c r="D240" s="161" t="s">
        <v>760</v>
      </c>
      <c r="E240" s="166" t="s">
        <v>1333</v>
      </c>
      <c r="F240" s="166" t="s">
        <v>928</v>
      </c>
      <c r="G240" s="166" t="s">
        <v>839</v>
      </c>
    </row>
    <row r="241" spans="1:7" ht="39.950000000000003" customHeight="1">
      <c r="A241" s="154" t="s">
        <v>1334</v>
      </c>
      <c r="B241" s="160"/>
      <c r="C241" s="159" t="s">
        <v>1378</v>
      </c>
      <c r="D241" s="161" t="s">
        <v>760</v>
      </c>
      <c r="E241" s="156" t="s">
        <v>1335</v>
      </c>
      <c r="F241" s="156" t="s">
        <v>1336</v>
      </c>
      <c r="G241" s="156" t="s">
        <v>1337</v>
      </c>
    </row>
    <row r="242" spans="1:7" ht="39.950000000000003" customHeight="1">
      <c r="A242" s="160" t="s">
        <v>1338</v>
      </c>
      <c r="B242" s="160" t="s">
        <v>1332</v>
      </c>
      <c r="C242" s="159" t="s">
        <v>1378</v>
      </c>
      <c r="D242" s="161" t="s">
        <v>760</v>
      </c>
      <c r="E242" s="156" t="s">
        <v>1339</v>
      </c>
      <c r="F242" s="156" t="s">
        <v>1339</v>
      </c>
      <c r="G242" s="156" t="s">
        <v>1340</v>
      </c>
    </row>
    <row r="243" spans="1:7" ht="39.950000000000003" customHeight="1">
      <c r="A243" s="154" t="s">
        <v>1334</v>
      </c>
      <c r="B243" s="160" t="s">
        <v>1341</v>
      </c>
      <c r="C243" s="159" t="s">
        <v>1378</v>
      </c>
      <c r="D243" s="161" t="s">
        <v>760</v>
      </c>
      <c r="E243" s="156" t="s">
        <v>1026</v>
      </c>
      <c r="F243" s="156" t="s">
        <v>1321</v>
      </c>
      <c r="G243" s="156" t="s">
        <v>1342</v>
      </c>
    </row>
    <row r="244" spans="1:7" ht="39.950000000000003" customHeight="1">
      <c r="A244" s="167"/>
      <c r="B244" s="160"/>
      <c r="C244" s="159" t="s">
        <v>1378</v>
      </c>
      <c r="D244" s="161" t="s">
        <v>760</v>
      </c>
      <c r="E244" s="163" t="s">
        <v>867</v>
      </c>
      <c r="F244" s="163" t="s">
        <v>780</v>
      </c>
      <c r="G244" s="163" t="s">
        <v>1344</v>
      </c>
    </row>
    <row r="245" spans="1:7" ht="39.950000000000003" customHeight="1">
      <c r="A245" s="162"/>
      <c r="B245" s="160" t="s">
        <v>1317</v>
      </c>
      <c r="C245" s="159" t="s">
        <v>1378</v>
      </c>
      <c r="D245" s="161" t="s">
        <v>760</v>
      </c>
      <c r="E245" s="163" t="s">
        <v>1345</v>
      </c>
      <c r="F245" s="163" t="s">
        <v>1346</v>
      </c>
      <c r="G245" s="163" t="s">
        <v>916</v>
      </c>
    </row>
    <row r="246" spans="1:7" ht="39.950000000000003" customHeight="1">
      <c r="A246" s="164" t="s">
        <v>1348</v>
      </c>
      <c r="B246" s="155" t="s">
        <v>1317</v>
      </c>
      <c r="C246" s="159" t="s">
        <v>1378</v>
      </c>
      <c r="D246" s="161" t="s">
        <v>760</v>
      </c>
      <c r="E246" s="165" t="s">
        <v>1346</v>
      </c>
      <c r="F246" s="165" t="s">
        <v>1346</v>
      </c>
      <c r="G246" s="165" t="s">
        <v>927</v>
      </c>
    </row>
    <row r="247" spans="1:7" ht="39.950000000000003" customHeight="1">
      <c r="A247" s="160" t="s">
        <v>1349</v>
      </c>
      <c r="B247" s="168" t="s">
        <v>1349</v>
      </c>
      <c r="C247" s="159" t="s">
        <v>1378</v>
      </c>
      <c r="D247" s="161" t="s">
        <v>760</v>
      </c>
      <c r="E247" s="160" t="s">
        <v>909</v>
      </c>
      <c r="F247" s="160" t="s">
        <v>1326</v>
      </c>
      <c r="G247" s="160" t="s">
        <v>1350</v>
      </c>
    </row>
    <row r="248" spans="1:7" ht="39.950000000000003" customHeight="1">
      <c r="A248" s="160" t="s">
        <v>1349</v>
      </c>
      <c r="B248" s="155" t="s">
        <v>1341</v>
      </c>
      <c r="C248" s="159" t="s">
        <v>1378</v>
      </c>
      <c r="D248" s="157" t="s">
        <v>760</v>
      </c>
      <c r="E248" s="156" t="s">
        <v>1351</v>
      </c>
      <c r="F248" s="156" t="s">
        <v>885</v>
      </c>
      <c r="G248" s="156" t="s">
        <v>1352</v>
      </c>
    </row>
    <row r="249" spans="1:7" ht="39.950000000000003" customHeight="1">
      <c r="A249" s="159"/>
      <c r="B249" s="155" t="s">
        <v>1353</v>
      </c>
      <c r="C249" s="159" t="s">
        <v>1378</v>
      </c>
      <c r="D249" s="157" t="s">
        <v>760</v>
      </c>
      <c r="E249" s="156" t="s">
        <v>1354</v>
      </c>
      <c r="F249" s="156" t="s">
        <v>1346</v>
      </c>
      <c r="G249" s="156" t="s">
        <v>1007</v>
      </c>
    </row>
    <row r="250" spans="1:7" ht="39.950000000000003" customHeight="1">
      <c r="A250" s="159"/>
      <c r="B250" s="155" t="s">
        <v>1353</v>
      </c>
      <c r="C250" s="159" t="s">
        <v>1378</v>
      </c>
      <c r="D250" s="157" t="s">
        <v>760</v>
      </c>
      <c r="E250" s="156" t="s">
        <v>1355</v>
      </c>
      <c r="F250" s="156" t="s">
        <v>1119</v>
      </c>
      <c r="G250" s="156" t="s">
        <v>1356</v>
      </c>
    </row>
    <row r="251" spans="1:7" ht="39.950000000000003" customHeight="1">
      <c r="A251" s="155" t="s">
        <v>1357</v>
      </c>
      <c r="B251" s="160" t="s">
        <v>1358</v>
      </c>
      <c r="C251" s="159" t="s">
        <v>1378</v>
      </c>
      <c r="D251" s="157" t="s">
        <v>760</v>
      </c>
      <c r="E251" s="165" t="s">
        <v>1103</v>
      </c>
      <c r="F251" s="165" t="s">
        <v>1059</v>
      </c>
      <c r="G251" s="165" t="s">
        <v>1347</v>
      </c>
    </row>
    <row r="252" spans="1:7" ht="39.950000000000003" customHeight="1">
      <c r="A252" s="154" t="s">
        <v>1334</v>
      </c>
      <c r="B252" s="168" t="s">
        <v>1332</v>
      </c>
      <c r="C252" s="159" t="s">
        <v>1378</v>
      </c>
      <c r="D252" s="157" t="s">
        <v>760</v>
      </c>
      <c r="E252" s="156" t="s">
        <v>1346</v>
      </c>
      <c r="F252" s="156" t="s">
        <v>1346</v>
      </c>
      <c r="G252" s="156" t="s">
        <v>771</v>
      </c>
    </row>
    <row r="253" spans="1:7" ht="39.950000000000003" customHeight="1">
      <c r="A253" s="159"/>
      <c r="B253" s="156"/>
      <c r="C253" s="159" t="s">
        <v>1378</v>
      </c>
      <c r="D253" s="157" t="s">
        <v>760</v>
      </c>
      <c r="E253" s="156" t="s">
        <v>761</v>
      </c>
      <c r="F253" s="156" t="s">
        <v>862</v>
      </c>
      <c r="G253" s="156" t="s">
        <v>1360</v>
      </c>
    </row>
    <row r="254" spans="1:7" ht="39.950000000000003" customHeight="1">
      <c r="A254" s="159"/>
      <c r="B254" s="156"/>
      <c r="C254" s="159" t="s">
        <v>1378</v>
      </c>
      <c r="D254" s="157" t="s">
        <v>760</v>
      </c>
      <c r="E254" s="156" t="s">
        <v>1361</v>
      </c>
      <c r="F254" s="156" t="s">
        <v>1362</v>
      </c>
      <c r="G254" s="156" t="s">
        <v>1022</v>
      </c>
    </row>
    <row r="255" spans="1:7" ht="39.950000000000003" customHeight="1">
      <c r="A255" s="164"/>
      <c r="B255" s="160"/>
      <c r="C255" s="159" t="s">
        <v>1378</v>
      </c>
      <c r="D255" s="157" t="s">
        <v>760</v>
      </c>
      <c r="E255" s="156" t="s">
        <v>1363</v>
      </c>
      <c r="F255" s="156" t="s">
        <v>902</v>
      </c>
      <c r="G255" s="156" t="s">
        <v>1364</v>
      </c>
    </row>
    <row r="256" spans="1:7" ht="39.950000000000003" customHeight="1">
      <c r="A256" s="159"/>
      <c r="B256" s="156"/>
      <c r="C256" s="159" t="s">
        <v>1378</v>
      </c>
      <c r="D256" s="157" t="s">
        <v>760</v>
      </c>
      <c r="E256" s="156" t="s">
        <v>1329</v>
      </c>
      <c r="F256" s="156"/>
      <c r="G256" s="156" t="s">
        <v>1343</v>
      </c>
    </row>
    <row r="257" spans="1:7" ht="39.950000000000003" customHeight="1">
      <c r="A257" s="154" t="s">
        <v>1334</v>
      </c>
      <c r="B257" s="160"/>
      <c r="C257" s="159" t="s">
        <v>1378</v>
      </c>
      <c r="D257" s="157" t="s">
        <v>760</v>
      </c>
      <c r="E257" s="156" t="s">
        <v>942</v>
      </c>
      <c r="F257" s="155" t="s">
        <v>811</v>
      </c>
      <c r="G257" s="149" t="s">
        <v>1366</v>
      </c>
    </row>
    <row r="258" spans="1:7" ht="39.950000000000003" customHeight="1">
      <c r="A258" s="159"/>
      <c r="B258" s="156"/>
      <c r="C258" s="159" t="s">
        <v>1378</v>
      </c>
      <c r="D258" s="157" t="s">
        <v>760</v>
      </c>
      <c r="E258" s="156" t="s">
        <v>780</v>
      </c>
      <c r="F258" s="156" t="s">
        <v>1326</v>
      </c>
      <c r="G258" s="156" t="s">
        <v>1367</v>
      </c>
    </row>
    <row r="259" spans="1:7" ht="39.950000000000003" customHeight="1">
      <c r="A259" s="159"/>
      <c r="B259" s="156"/>
      <c r="C259" s="159" t="s">
        <v>1378</v>
      </c>
      <c r="D259" s="157" t="s">
        <v>760</v>
      </c>
      <c r="E259" s="156" t="s">
        <v>1005</v>
      </c>
      <c r="F259" s="156" t="s">
        <v>949</v>
      </c>
      <c r="G259" s="156" t="s">
        <v>1368</v>
      </c>
    </row>
    <row r="260" spans="1:7" ht="39.950000000000003" customHeight="1">
      <c r="A260" s="160" t="s">
        <v>1369</v>
      </c>
      <c r="B260" s="160"/>
      <c r="C260" s="159" t="s">
        <v>1378</v>
      </c>
      <c r="D260" s="157" t="s">
        <v>760</v>
      </c>
      <c r="E260" s="163" t="s">
        <v>1370</v>
      </c>
      <c r="F260" s="163" t="s">
        <v>1127</v>
      </c>
      <c r="G260" s="163" t="s">
        <v>1371</v>
      </c>
    </row>
    <row r="261" spans="1:7" ht="39.950000000000003" customHeight="1">
      <c r="A261" s="156"/>
      <c r="B261" s="156" t="s">
        <v>1372</v>
      </c>
      <c r="C261" s="159" t="s">
        <v>1378</v>
      </c>
      <c r="D261" s="157" t="s">
        <v>760</v>
      </c>
      <c r="E261" s="156" t="s">
        <v>1355</v>
      </c>
      <c r="F261" s="156" t="s">
        <v>1346</v>
      </c>
      <c r="G261" s="156" t="s">
        <v>798</v>
      </c>
    </row>
    <row r="262" spans="1:7" ht="39.950000000000003" customHeight="1">
      <c r="A262" s="156"/>
      <c r="B262" s="156"/>
      <c r="C262" s="159" t="s">
        <v>1378</v>
      </c>
      <c r="D262" s="157" t="s">
        <v>760</v>
      </c>
      <c r="E262" s="156" t="s">
        <v>928</v>
      </c>
      <c r="F262" s="156" t="s">
        <v>1373</v>
      </c>
      <c r="G262" s="156" t="s">
        <v>1374</v>
      </c>
    </row>
    <row r="263" spans="1:7" ht="39.950000000000003" customHeight="1">
      <c r="A263" s="156"/>
      <c r="B263" s="156"/>
      <c r="C263" s="159" t="s">
        <v>1378</v>
      </c>
      <c r="D263" s="157" t="s">
        <v>760</v>
      </c>
      <c r="E263" s="156" t="s">
        <v>988</v>
      </c>
      <c r="F263" s="156" t="s">
        <v>1375</v>
      </c>
      <c r="G263" s="156" t="s">
        <v>1376</v>
      </c>
    </row>
    <row r="264" spans="1:7" ht="39.950000000000003" customHeight="1">
      <c r="A264" s="156"/>
      <c r="B264" s="156"/>
      <c r="C264" s="159" t="s">
        <v>1378</v>
      </c>
      <c r="D264" s="157" t="s">
        <v>760</v>
      </c>
      <c r="E264" s="156" t="s">
        <v>1355</v>
      </c>
      <c r="F264" s="156" t="s">
        <v>1346</v>
      </c>
      <c r="G264" s="156" t="s">
        <v>1060</v>
      </c>
    </row>
    <row r="265" spans="1:7" ht="39.950000000000003" customHeight="1">
      <c r="A265" s="93" t="s">
        <v>1379</v>
      </c>
      <c r="B265" s="21" t="s">
        <v>1380</v>
      </c>
      <c r="C265" s="93" t="s">
        <v>1435</v>
      </c>
      <c r="D265" s="108" t="s">
        <v>760</v>
      </c>
      <c r="E265" s="21" t="s">
        <v>1381</v>
      </c>
      <c r="F265" s="21" t="s">
        <v>1382</v>
      </c>
      <c r="G265" s="21" t="s">
        <v>1383</v>
      </c>
    </row>
    <row r="266" spans="1:7" ht="39.950000000000003" customHeight="1">
      <c r="A266" s="93" t="s">
        <v>1384</v>
      </c>
      <c r="B266" s="21" t="s">
        <v>1380</v>
      </c>
      <c r="C266" s="93" t="s">
        <v>1435</v>
      </c>
      <c r="D266" s="108" t="s">
        <v>760</v>
      </c>
      <c r="E266" s="21" t="s">
        <v>1385</v>
      </c>
      <c r="F266" s="21" t="s">
        <v>779</v>
      </c>
      <c r="G266" s="21" t="s">
        <v>1386</v>
      </c>
    </row>
    <row r="267" spans="1:7" ht="39.950000000000003" customHeight="1">
      <c r="A267" s="93" t="s">
        <v>1387</v>
      </c>
      <c r="B267" s="21" t="s">
        <v>1380</v>
      </c>
      <c r="C267" s="93" t="s">
        <v>1435</v>
      </c>
      <c r="D267" s="108" t="s">
        <v>760</v>
      </c>
      <c r="E267" s="21" t="s">
        <v>1388</v>
      </c>
      <c r="F267" s="21" t="s">
        <v>1389</v>
      </c>
      <c r="G267" s="21" t="s">
        <v>788</v>
      </c>
    </row>
    <row r="268" spans="1:7" ht="39.950000000000003" customHeight="1">
      <c r="A268" s="93" t="s">
        <v>1390</v>
      </c>
      <c r="B268" s="21" t="s">
        <v>1380</v>
      </c>
      <c r="C268" s="93" t="s">
        <v>1435</v>
      </c>
      <c r="D268" s="108" t="s">
        <v>760</v>
      </c>
      <c r="E268" s="21" t="s">
        <v>963</v>
      </c>
      <c r="F268" s="21" t="s">
        <v>1103</v>
      </c>
      <c r="G268" s="21" t="s">
        <v>883</v>
      </c>
    </row>
    <row r="269" spans="1:7" ht="39.950000000000003" customHeight="1">
      <c r="A269" s="93" t="s">
        <v>1391</v>
      </c>
      <c r="B269" s="21" t="s">
        <v>1380</v>
      </c>
      <c r="C269" s="93" t="s">
        <v>1435</v>
      </c>
      <c r="D269" s="108" t="s">
        <v>760</v>
      </c>
      <c r="E269" s="21" t="s">
        <v>1392</v>
      </c>
      <c r="F269" s="21" t="s">
        <v>834</v>
      </c>
      <c r="G269" s="21" t="s">
        <v>1120</v>
      </c>
    </row>
    <row r="270" spans="1:7" ht="39.950000000000003" customHeight="1">
      <c r="A270" s="93"/>
      <c r="B270" s="21" t="s">
        <v>1380</v>
      </c>
      <c r="C270" s="93" t="s">
        <v>1435</v>
      </c>
      <c r="D270" s="108" t="s">
        <v>760</v>
      </c>
      <c r="E270" s="21" t="s">
        <v>1393</v>
      </c>
      <c r="F270" s="21" t="s">
        <v>1393</v>
      </c>
      <c r="G270" s="21" t="s">
        <v>1394</v>
      </c>
    </row>
    <row r="271" spans="1:7" ht="39.950000000000003" customHeight="1">
      <c r="A271" s="93"/>
      <c r="B271" s="21" t="s">
        <v>1380</v>
      </c>
      <c r="C271" s="93" t="s">
        <v>1435</v>
      </c>
      <c r="D271" s="108" t="s">
        <v>760</v>
      </c>
      <c r="E271" s="21" t="s">
        <v>1395</v>
      </c>
      <c r="F271" s="21" t="s">
        <v>1396</v>
      </c>
      <c r="G271" s="21" t="s">
        <v>1397</v>
      </c>
    </row>
    <row r="272" spans="1:7" ht="39.950000000000003" customHeight="1">
      <c r="A272" s="93"/>
      <c r="B272" s="21" t="s">
        <v>1398</v>
      </c>
      <c r="C272" s="93" t="s">
        <v>1435</v>
      </c>
      <c r="D272" s="108" t="s">
        <v>760</v>
      </c>
      <c r="E272" s="21" t="s">
        <v>1399</v>
      </c>
      <c r="F272" s="21" t="s">
        <v>1302</v>
      </c>
      <c r="G272" s="21" t="s">
        <v>864</v>
      </c>
    </row>
    <row r="273" spans="1:7" ht="39.950000000000003" customHeight="1">
      <c r="A273" s="93" t="s">
        <v>1401</v>
      </c>
      <c r="B273" s="21" t="s">
        <v>1398</v>
      </c>
      <c r="C273" s="93" t="s">
        <v>1435</v>
      </c>
      <c r="D273" s="108" t="s">
        <v>760</v>
      </c>
      <c r="E273" s="21" t="s">
        <v>1127</v>
      </c>
      <c r="F273" s="21" t="s">
        <v>1045</v>
      </c>
      <c r="G273" s="21" t="s">
        <v>1402</v>
      </c>
    </row>
    <row r="274" spans="1:7" ht="39.950000000000003" customHeight="1">
      <c r="A274" s="93" t="s">
        <v>1403</v>
      </c>
      <c r="B274" s="21" t="s">
        <v>1398</v>
      </c>
      <c r="C274" s="93" t="s">
        <v>1435</v>
      </c>
      <c r="D274" s="108" t="s">
        <v>760</v>
      </c>
      <c r="E274" s="21" t="s">
        <v>1404</v>
      </c>
      <c r="F274" s="21" t="s">
        <v>1405</v>
      </c>
      <c r="G274" s="21" t="s">
        <v>1203</v>
      </c>
    </row>
    <row r="275" spans="1:7" ht="39.950000000000003" customHeight="1">
      <c r="A275" s="93" t="s">
        <v>1406</v>
      </c>
      <c r="B275" s="21" t="s">
        <v>1398</v>
      </c>
      <c r="C275" s="93" t="s">
        <v>1435</v>
      </c>
      <c r="D275" s="108" t="s">
        <v>760</v>
      </c>
      <c r="E275" s="21" t="s">
        <v>1149</v>
      </c>
      <c r="F275" s="21" t="s">
        <v>1262</v>
      </c>
      <c r="G275" s="21" t="s">
        <v>878</v>
      </c>
    </row>
    <row r="276" spans="1:7" ht="39.950000000000003" customHeight="1">
      <c r="A276" s="93" t="s">
        <v>1407</v>
      </c>
      <c r="B276" s="21" t="s">
        <v>1398</v>
      </c>
      <c r="C276" s="93" t="s">
        <v>1435</v>
      </c>
      <c r="D276" s="108" t="s">
        <v>760</v>
      </c>
      <c r="E276" s="21" t="s">
        <v>1408</v>
      </c>
      <c r="F276" s="21" t="s">
        <v>1409</v>
      </c>
      <c r="G276" s="21" t="s">
        <v>1410</v>
      </c>
    </row>
    <row r="277" spans="1:7" ht="39.950000000000003" customHeight="1">
      <c r="A277" s="93" t="s">
        <v>1411</v>
      </c>
      <c r="B277" s="21" t="s">
        <v>1398</v>
      </c>
      <c r="C277" s="93" t="s">
        <v>1435</v>
      </c>
      <c r="D277" s="108" t="s">
        <v>760</v>
      </c>
      <c r="E277" s="21" t="s">
        <v>909</v>
      </c>
      <c r="F277" s="21" t="s">
        <v>782</v>
      </c>
      <c r="G277" s="21" t="s">
        <v>883</v>
      </c>
    </row>
    <row r="278" spans="1:7" ht="39.950000000000003" customHeight="1">
      <c r="A278" s="93" t="s">
        <v>1413</v>
      </c>
      <c r="B278" s="21" t="s">
        <v>1398</v>
      </c>
      <c r="C278" s="93" t="s">
        <v>1435</v>
      </c>
      <c r="D278" s="108" t="s">
        <v>760</v>
      </c>
      <c r="E278" s="21" t="s">
        <v>909</v>
      </c>
      <c r="F278" s="21" t="s">
        <v>1169</v>
      </c>
      <c r="G278" s="21" t="s">
        <v>1330</v>
      </c>
    </row>
    <row r="279" spans="1:7" ht="39.950000000000003" customHeight="1">
      <c r="A279" s="93" t="s">
        <v>1414</v>
      </c>
      <c r="B279" s="21" t="s">
        <v>1398</v>
      </c>
      <c r="C279" s="93" t="s">
        <v>1435</v>
      </c>
      <c r="D279" s="108" t="s">
        <v>760</v>
      </c>
      <c r="E279" s="21" t="s">
        <v>829</v>
      </c>
      <c r="F279" s="21" t="s">
        <v>1196</v>
      </c>
      <c r="G279" s="21" t="s">
        <v>1415</v>
      </c>
    </row>
    <row r="280" spans="1:7" ht="39.950000000000003" customHeight="1">
      <c r="A280" s="93" t="s">
        <v>1416</v>
      </c>
      <c r="B280" s="21" t="s">
        <v>1398</v>
      </c>
      <c r="C280" s="93" t="s">
        <v>1435</v>
      </c>
      <c r="D280" s="108" t="s">
        <v>760</v>
      </c>
      <c r="E280" s="21" t="s">
        <v>963</v>
      </c>
      <c r="F280" s="21" t="s">
        <v>1417</v>
      </c>
      <c r="G280" s="21" t="s">
        <v>788</v>
      </c>
    </row>
    <row r="281" spans="1:7" ht="39.950000000000003" customHeight="1">
      <c r="A281" s="93" t="s">
        <v>1419</v>
      </c>
      <c r="B281" s="21" t="s">
        <v>1398</v>
      </c>
      <c r="C281" s="93" t="s">
        <v>1435</v>
      </c>
      <c r="D281" s="108" t="s">
        <v>760</v>
      </c>
      <c r="E281" s="21" t="s">
        <v>909</v>
      </c>
      <c r="F281" s="21" t="s">
        <v>1103</v>
      </c>
      <c r="G281" s="21" t="s">
        <v>1420</v>
      </c>
    </row>
    <row r="282" spans="1:7" ht="39.950000000000003" customHeight="1">
      <c r="A282" s="93"/>
      <c r="B282" s="21" t="s">
        <v>1398</v>
      </c>
      <c r="C282" s="93" t="s">
        <v>1435</v>
      </c>
      <c r="D282" s="108" t="s">
        <v>760</v>
      </c>
      <c r="E282" s="21" t="s">
        <v>1302</v>
      </c>
      <c r="F282" s="21" t="s">
        <v>769</v>
      </c>
      <c r="G282" s="21" t="s">
        <v>883</v>
      </c>
    </row>
    <row r="283" spans="1:7" ht="39.950000000000003" customHeight="1">
      <c r="A283" s="93" t="s">
        <v>1422</v>
      </c>
      <c r="B283" s="21" t="s">
        <v>1398</v>
      </c>
      <c r="C283" s="93" t="s">
        <v>1435</v>
      </c>
      <c r="D283" s="108" t="s">
        <v>760</v>
      </c>
      <c r="E283" s="21" t="s">
        <v>1119</v>
      </c>
      <c r="F283" s="21" t="s">
        <v>1423</v>
      </c>
      <c r="G283" s="21" t="s">
        <v>1424</v>
      </c>
    </row>
    <row r="284" spans="1:7" ht="39.950000000000003" customHeight="1">
      <c r="A284" s="93" t="s">
        <v>1426</v>
      </c>
      <c r="B284" s="21" t="s">
        <v>1398</v>
      </c>
      <c r="C284" s="93" t="s">
        <v>1435</v>
      </c>
      <c r="D284" s="108" t="s">
        <v>764</v>
      </c>
      <c r="E284" s="21" t="s">
        <v>769</v>
      </c>
      <c r="F284" s="21" t="s">
        <v>769</v>
      </c>
      <c r="G284" s="21" t="s">
        <v>1427</v>
      </c>
    </row>
    <row r="285" spans="1:7" ht="39.950000000000003" customHeight="1">
      <c r="A285" s="93" t="s">
        <v>1428</v>
      </c>
      <c r="B285" s="21" t="s">
        <v>1398</v>
      </c>
      <c r="C285" s="93" t="s">
        <v>1435</v>
      </c>
      <c r="D285" s="108" t="s">
        <v>760</v>
      </c>
      <c r="E285" s="21" t="s">
        <v>1049</v>
      </c>
      <c r="F285" s="21" t="s">
        <v>1429</v>
      </c>
      <c r="G285" s="21" t="s">
        <v>1035</v>
      </c>
    </row>
    <row r="286" spans="1:7" ht="39.950000000000003" customHeight="1">
      <c r="A286" s="93" t="s">
        <v>1430</v>
      </c>
      <c r="B286" s="21" t="s">
        <v>1398</v>
      </c>
      <c r="C286" s="93" t="s">
        <v>1435</v>
      </c>
      <c r="D286" s="108" t="s">
        <v>760</v>
      </c>
      <c r="E286" s="21" t="s">
        <v>1431</v>
      </c>
      <c r="F286" s="21" t="s">
        <v>1432</v>
      </c>
      <c r="G286" s="21" t="s">
        <v>883</v>
      </c>
    </row>
    <row r="287" spans="1:7" ht="39.950000000000003" customHeight="1">
      <c r="A287" s="93"/>
      <c r="B287" s="21" t="s">
        <v>1398</v>
      </c>
      <c r="C287" s="93" t="s">
        <v>1435</v>
      </c>
      <c r="D287" s="108" t="s">
        <v>760</v>
      </c>
      <c r="E287" s="21" t="s">
        <v>1169</v>
      </c>
      <c r="F287" s="21" t="s">
        <v>1169</v>
      </c>
      <c r="G287" s="21" t="s">
        <v>788</v>
      </c>
    </row>
    <row r="288" spans="1:7" ht="39.950000000000003" customHeight="1">
      <c r="A288" s="93"/>
      <c r="B288" s="21"/>
      <c r="C288" s="169" t="s">
        <v>1436</v>
      </c>
      <c r="D288" s="108" t="s">
        <v>760</v>
      </c>
      <c r="E288" s="32" t="s">
        <v>1437</v>
      </c>
      <c r="F288" s="32" t="s">
        <v>1438</v>
      </c>
      <c r="G288" s="32" t="s">
        <v>1439</v>
      </c>
    </row>
    <row r="289" spans="1:7" ht="39.950000000000003" customHeight="1">
      <c r="A289" s="93"/>
      <c r="B289" s="21"/>
      <c r="C289" s="169" t="s">
        <v>1436</v>
      </c>
      <c r="D289" s="108" t="s">
        <v>760</v>
      </c>
      <c r="E289" s="32" t="s">
        <v>783</v>
      </c>
      <c r="F289" s="32" t="s">
        <v>1440</v>
      </c>
      <c r="G289" s="32" t="s">
        <v>1441</v>
      </c>
    </row>
    <row r="290" spans="1:7" ht="39.950000000000003" customHeight="1">
      <c r="A290" s="93"/>
      <c r="B290" s="21"/>
      <c r="C290" s="169" t="s">
        <v>1436</v>
      </c>
      <c r="D290" s="108" t="s">
        <v>760</v>
      </c>
      <c r="E290" s="32" t="s">
        <v>1442</v>
      </c>
      <c r="F290" s="32" t="s">
        <v>1443</v>
      </c>
      <c r="G290" s="32" t="s">
        <v>978</v>
      </c>
    </row>
    <row r="291" spans="1:7" ht="39.950000000000003" customHeight="1">
      <c r="A291" s="93"/>
      <c r="B291" s="21"/>
      <c r="C291" s="169" t="s">
        <v>1436</v>
      </c>
      <c r="D291" s="108" t="s">
        <v>760</v>
      </c>
      <c r="E291" s="32" t="s">
        <v>1361</v>
      </c>
      <c r="F291" s="32" t="s">
        <v>962</v>
      </c>
      <c r="G291" s="32" t="s">
        <v>1444</v>
      </c>
    </row>
    <row r="292" spans="1:7" ht="39.950000000000003" customHeight="1">
      <c r="A292" s="93"/>
      <c r="B292" s="21"/>
      <c r="C292" s="169" t="s">
        <v>1436</v>
      </c>
      <c r="D292" s="108" t="s">
        <v>760</v>
      </c>
      <c r="E292" s="32" t="s">
        <v>995</v>
      </c>
      <c r="F292" s="32" t="s">
        <v>1389</v>
      </c>
      <c r="G292" s="32" t="s">
        <v>1267</v>
      </c>
    </row>
    <row r="293" spans="1:7" ht="39.950000000000003" customHeight="1">
      <c r="A293" s="93"/>
      <c r="B293" s="21"/>
      <c r="C293" s="169" t="s">
        <v>1436</v>
      </c>
      <c r="D293" s="108" t="s">
        <v>760</v>
      </c>
      <c r="E293" s="32" t="s">
        <v>1445</v>
      </c>
      <c r="F293" s="32" t="s">
        <v>1446</v>
      </c>
      <c r="G293" s="32" t="s">
        <v>1447</v>
      </c>
    </row>
    <row r="294" spans="1:7" ht="39.950000000000003" customHeight="1">
      <c r="A294" s="93"/>
      <c r="B294" s="21"/>
      <c r="C294" s="169" t="s">
        <v>1436</v>
      </c>
      <c r="D294" s="108" t="s">
        <v>760</v>
      </c>
      <c r="E294" s="32" t="s">
        <v>1211</v>
      </c>
      <c r="F294" s="32" t="s">
        <v>1448</v>
      </c>
      <c r="G294" s="32" t="s">
        <v>1449</v>
      </c>
    </row>
    <row r="295" spans="1:7" ht="39.950000000000003" customHeight="1">
      <c r="A295" s="93"/>
      <c r="B295" s="21"/>
      <c r="C295" s="169" t="s">
        <v>1436</v>
      </c>
      <c r="D295" s="108" t="s">
        <v>760</v>
      </c>
      <c r="E295" s="32" t="s">
        <v>1451</v>
      </c>
      <c r="F295" s="32" t="s">
        <v>1452</v>
      </c>
      <c r="G295" s="32" t="s">
        <v>797</v>
      </c>
    </row>
    <row r="296" spans="1:7" ht="39.950000000000003" customHeight="1">
      <c r="A296" s="93"/>
      <c r="B296" s="21"/>
      <c r="C296" s="169" t="s">
        <v>1436</v>
      </c>
      <c r="D296" s="108" t="s">
        <v>760</v>
      </c>
      <c r="E296" s="32" t="s">
        <v>782</v>
      </c>
      <c r="F296" s="32" t="s">
        <v>1119</v>
      </c>
      <c r="G296" s="32" t="s">
        <v>1112</v>
      </c>
    </row>
    <row r="297" spans="1:7" ht="39.950000000000003" customHeight="1">
      <c r="A297" s="93"/>
      <c r="B297" s="21"/>
      <c r="C297" s="169" t="s">
        <v>1436</v>
      </c>
      <c r="D297" s="108" t="s">
        <v>760</v>
      </c>
      <c r="E297" s="32" t="s">
        <v>1453</v>
      </c>
      <c r="F297" s="32" t="s">
        <v>1408</v>
      </c>
      <c r="G297" s="32" t="s">
        <v>1184</v>
      </c>
    </row>
    <row r="298" spans="1:7" ht="39.950000000000003" customHeight="1">
      <c r="A298" s="93"/>
      <c r="B298" s="21"/>
      <c r="C298" s="169" t="s">
        <v>1436</v>
      </c>
      <c r="D298" s="108" t="s">
        <v>760</v>
      </c>
      <c r="E298" s="32" t="s">
        <v>1454</v>
      </c>
      <c r="F298" s="32" t="s">
        <v>1455</v>
      </c>
      <c r="G298" s="32" t="s">
        <v>1456</v>
      </c>
    </row>
    <row r="299" spans="1:7" ht="39.950000000000003" customHeight="1">
      <c r="A299" s="93"/>
      <c r="B299" s="21"/>
      <c r="C299" s="169" t="s">
        <v>1436</v>
      </c>
      <c r="D299" s="108" t="s">
        <v>760</v>
      </c>
      <c r="E299" s="32" t="s">
        <v>1457</v>
      </c>
      <c r="F299" s="32" t="s">
        <v>902</v>
      </c>
      <c r="G299" s="32" t="s">
        <v>1458</v>
      </c>
    </row>
    <row r="300" spans="1:7" ht="39.950000000000003" customHeight="1">
      <c r="A300" s="108" t="s">
        <v>850</v>
      </c>
      <c r="B300" s="32" t="s">
        <v>1460</v>
      </c>
      <c r="C300" s="108" t="s">
        <v>1501</v>
      </c>
      <c r="D300" s="108" t="s">
        <v>1461</v>
      </c>
      <c r="E300" s="32" t="s">
        <v>1462</v>
      </c>
      <c r="F300" s="32" t="s">
        <v>1463</v>
      </c>
      <c r="G300" s="32" t="s">
        <v>1464</v>
      </c>
    </row>
    <row r="301" spans="1:7" ht="39.950000000000003" customHeight="1">
      <c r="A301" s="108" t="s">
        <v>850</v>
      </c>
      <c r="B301" s="32" t="s">
        <v>1465</v>
      </c>
      <c r="C301" s="108" t="s">
        <v>1501</v>
      </c>
      <c r="D301" s="108" t="s">
        <v>1461</v>
      </c>
      <c r="E301" s="32" t="s">
        <v>1153</v>
      </c>
      <c r="F301" s="32" t="s">
        <v>1466</v>
      </c>
      <c r="G301" s="32" t="s">
        <v>1044</v>
      </c>
    </row>
    <row r="302" spans="1:7" ht="39.950000000000003" customHeight="1">
      <c r="A302" s="108" t="s">
        <v>1467</v>
      </c>
      <c r="B302" s="32" t="s">
        <v>1460</v>
      </c>
      <c r="C302" s="108" t="s">
        <v>1501</v>
      </c>
      <c r="D302" s="108" t="s">
        <v>1461</v>
      </c>
      <c r="E302" s="32" t="s">
        <v>1468</v>
      </c>
      <c r="F302" s="32" t="s">
        <v>829</v>
      </c>
      <c r="G302" s="32" t="s">
        <v>1469</v>
      </c>
    </row>
    <row r="303" spans="1:7" ht="39.950000000000003" customHeight="1">
      <c r="A303" s="108" t="s">
        <v>850</v>
      </c>
      <c r="B303" s="32" t="s">
        <v>1465</v>
      </c>
      <c r="C303" s="108" t="s">
        <v>1501</v>
      </c>
      <c r="D303" s="108" t="s">
        <v>1461</v>
      </c>
      <c r="E303" s="32" t="s">
        <v>1470</v>
      </c>
      <c r="F303" s="32" t="s">
        <v>1471</v>
      </c>
      <c r="G303" s="32" t="s">
        <v>1472</v>
      </c>
    </row>
    <row r="304" spans="1:7" ht="39.950000000000003" customHeight="1">
      <c r="A304" s="170" t="s">
        <v>850</v>
      </c>
      <c r="B304" s="171" t="s">
        <v>1460</v>
      </c>
      <c r="C304" s="108" t="s">
        <v>1501</v>
      </c>
      <c r="D304" s="170" t="s">
        <v>961</v>
      </c>
      <c r="E304" s="171" t="s">
        <v>1473</v>
      </c>
      <c r="F304" s="171" t="s">
        <v>1474</v>
      </c>
      <c r="G304" s="171" t="s">
        <v>841</v>
      </c>
    </row>
    <row r="305" spans="1:7" ht="39.950000000000003" customHeight="1">
      <c r="A305" s="170" t="s">
        <v>850</v>
      </c>
      <c r="B305" s="171" t="s">
        <v>1460</v>
      </c>
      <c r="C305" s="108" t="s">
        <v>1501</v>
      </c>
      <c r="D305" s="170" t="s">
        <v>961</v>
      </c>
      <c r="E305" s="171" t="s">
        <v>1153</v>
      </c>
      <c r="F305" s="171" t="s">
        <v>1471</v>
      </c>
      <c r="G305" s="171" t="s">
        <v>1475</v>
      </c>
    </row>
    <row r="306" spans="1:7" ht="39.950000000000003" customHeight="1">
      <c r="A306" s="170" t="s">
        <v>1476</v>
      </c>
      <c r="B306" s="171" t="s">
        <v>1460</v>
      </c>
      <c r="C306" s="108" t="s">
        <v>1501</v>
      </c>
      <c r="D306" s="170" t="s">
        <v>961</v>
      </c>
      <c r="E306" s="171" t="s">
        <v>1477</v>
      </c>
      <c r="F306" s="171" t="s">
        <v>1478</v>
      </c>
      <c r="G306" s="171" t="s">
        <v>836</v>
      </c>
    </row>
    <row r="307" spans="1:7" ht="39.950000000000003" customHeight="1">
      <c r="A307" s="170" t="s">
        <v>1479</v>
      </c>
      <c r="B307" s="171" t="s">
        <v>1460</v>
      </c>
      <c r="C307" s="108" t="s">
        <v>1501</v>
      </c>
      <c r="D307" s="170" t="s">
        <v>764</v>
      </c>
      <c r="E307" s="171" t="s">
        <v>1480</v>
      </c>
      <c r="F307" s="171" t="s">
        <v>1381</v>
      </c>
      <c r="G307" s="171" t="s">
        <v>1481</v>
      </c>
    </row>
    <row r="308" spans="1:7" ht="39.950000000000003" customHeight="1">
      <c r="A308" s="170" t="s">
        <v>850</v>
      </c>
      <c r="B308" s="171" t="s">
        <v>1465</v>
      </c>
      <c r="C308" s="108" t="s">
        <v>1501</v>
      </c>
      <c r="D308" s="170" t="s">
        <v>764</v>
      </c>
      <c r="E308" s="171" t="s">
        <v>1482</v>
      </c>
      <c r="F308" s="171" t="s">
        <v>1478</v>
      </c>
      <c r="G308" s="171" t="s">
        <v>1483</v>
      </c>
    </row>
    <row r="309" spans="1:7" ht="39.950000000000003" customHeight="1">
      <c r="A309" s="170" t="s">
        <v>850</v>
      </c>
      <c r="B309" s="171" t="s">
        <v>1465</v>
      </c>
      <c r="C309" s="108" t="s">
        <v>1501</v>
      </c>
      <c r="D309" s="170" t="s">
        <v>764</v>
      </c>
      <c r="E309" s="171" t="s">
        <v>1477</v>
      </c>
      <c r="F309" s="171" t="s">
        <v>1466</v>
      </c>
      <c r="G309" s="171" t="s">
        <v>1484</v>
      </c>
    </row>
    <row r="310" spans="1:7" ht="39.950000000000003" customHeight="1">
      <c r="A310" s="170" t="s">
        <v>850</v>
      </c>
      <c r="B310" s="171" t="s">
        <v>1460</v>
      </c>
      <c r="C310" s="108" t="s">
        <v>1501</v>
      </c>
      <c r="D310" s="170" t="s">
        <v>764</v>
      </c>
      <c r="E310" s="171" t="s">
        <v>1485</v>
      </c>
      <c r="F310" s="171" t="s">
        <v>761</v>
      </c>
      <c r="G310" s="171" t="s">
        <v>1486</v>
      </c>
    </row>
    <row r="311" spans="1:7" ht="39.950000000000003" customHeight="1">
      <c r="A311" s="170" t="s">
        <v>850</v>
      </c>
      <c r="B311" s="171" t="s">
        <v>1460</v>
      </c>
      <c r="C311" s="108" t="s">
        <v>1501</v>
      </c>
      <c r="D311" s="170" t="s">
        <v>764</v>
      </c>
      <c r="E311" s="171" t="s">
        <v>1153</v>
      </c>
      <c r="F311" s="171" t="s">
        <v>1487</v>
      </c>
      <c r="G311" s="171" t="s">
        <v>1488</v>
      </c>
    </row>
    <row r="312" spans="1:7" ht="39.950000000000003" customHeight="1">
      <c r="A312" s="170" t="s">
        <v>850</v>
      </c>
      <c r="B312" s="171" t="s">
        <v>1460</v>
      </c>
      <c r="C312" s="108" t="s">
        <v>1501</v>
      </c>
      <c r="D312" s="170" t="s">
        <v>764</v>
      </c>
      <c r="E312" s="171" t="s">
        <v>1478</v>
      </c>
      <c r="F312" s="171" t="s">
        <v>1474</v>
      </c>
      <c r="G312" s="171" t="s">
        <v>1489</v>
      </c>
    </row>
    <row r="313" spans="1:7" ht="39.950000000000003" customHeight="1">
      <c r="A313" s="170" t="s">
        <v>1490</v>
      </c>
      <c r="B313" s="171" t="s">
        <v>1465</v>
      </c>
      <c r="C313" s="108" t="s">
        <v>1501</v>
      </c>
      <c r="D313" s="170" t="s">
        <v>764</v>
      </c>
      <c r="E313" s="171" t="s">
        <v>1491</v>
      </c>
      <c r="F313" s="171" t="s">
        <v>1492</v>
      </c>
      <c r="G313" s="171" t="s">
        <v>1366</v>
      </c>
    </row>
    <row r="314" spans="1:7" ht="39.950000000000003" customHeight="1">
      <c r="A314" s="170" t="s">
        <v>1493</v>
      </c>
      <c r="B314" s="171" t="s">
        <v>1465</v>
      </c>
      <c r="C314" s="108" t="s">
        <v>1501</v>
      </c>
      <c r="D314" s="170" t="s">
        <v>764</v>
      </c>
      <c r="E314" s="171" t="s">
        <v>1494</v>
      </c>
      <c r="F314" s="171" t="s">
        <v>1153</v>
      </c>
      <c r="G314" s="171" t="s">
        <v>1213</v>
      </c>
    </row>
    <row r="315" spans="1:7" ht="39.950000000000003" customHeight="1">
      <c r="A315" s="170" t="s">
        <v>850</v>
      </c>
      <c r="B315" s="171" t="s">
        <v>1465</v>
      </c>
      <c r="C315" s="108" t="s">
        <v>1501</v>
      </c>
      <c r="D315" s="170" t="s">
        <v>764</v>
      </c>
      <c r="E315" s="171" t="s">
        <v>1470</v>
      </c>
      <c r="F315" s="171" t="s">
        <v>1478</v>
      </c>
      <c r="G315" s="171" t="s">
        <v>839</v>
      </c>
    </row>
    <row r="316" spans="1:7" ht="39.950000000000003" customHeight="1">
      <c r="A316" s="170" t="s">
        <v>850</v>
      </c>
      <c r="B316" s="171" t="s">
        <v>1465</v>
      </c>
      <c r="C316" s="108" t="s">
        <v>1501</v>
      </c>
      <c r="D316" s="170" t="s">
        <v>764</v>
      </c>
      <c r="E316" s="171" t="s">
        <v>1496</v>
      </c>
      <c r="F316" s="171" t="s">
        <v>1480</v>
      </c>
      <c r="G316" s="171" t="s">
        <v>839</v>
      </c>
    </row>
    <row r="317" spans="1:7" ht="39.950000000000003" customHeight="1">
      <c r="A317" s="170" t="s">
        <v>850</v>
      </c>
      <c r="B317" s="171" t="s">
        <v>1465</v>
      </c>
      <c r="C317" s="108" t="s">
        <v>1501</v>
      </c>
      <c r="D317" s="170" t="s">
        <v>764</v>
      </c>
      <c r="E317" s="171" t="s">
        <v>1494</v>
      </c>
      <c r="F317" s="171" t="s">
        <v>1497</v>
      </c>
      <c r="G317" s="171" t="s">
        <v>1498</v>
      </c>
    </row>
    <row r="318" spans="1:7" ht="39.950000000000003" customHeight="1">
      <c r="A318" s="170" t="s">
        <v>850</v>
      </c>
      <c r="B318" s="171" t="s">
        <v>1465</v>
      </c>
      <c r="C318" s="108" t="s">
        <v>1501</v>
      </c>
      <c r="D318" s="170" t="s">
        <v>764</v>
      </c>
      <c r="E318" s="171" t="s">
        <v>1499</v>
      </c>
      <c r="F318" s="171" t="s">
        <v>1497</v>
      </c>
      <c r="G318" s="171" t="s">
        <v>1500</v>
      </c>
    </row>
    <row r="319" spans="1:7" ht="39.950000000000003" customHeight="1">
      <c r="A319" s="93" t="s">
        <v>1502</v>
      </c>
      <c r="B319" s="21" t="s">
        <v>1503</v>
      </c>
      <c r="C319" s="93" t="s">
        <v>1541</v>
      </c>
      <c r="D319" s="108" t="s">
        <v>760</v>
      </c>
      <c r="E319" s="172" t="s">
        <v>1285</v>
      </c>
      <c r="F319" s="21" t="s">
        <v>1504</v>
      </c>
      <c r="G319" s="21" t="s">
        <v>1177</v>
      </c>
    </row>
    <row r="320" spans="1:7" ht="39.950000000000003" customHeight="1">
      <c r="A320" s="93" t="s">
        <v>1505</v>
      </c>
      <c r="B320" s="21" t="s">
        <v>1503</v>
      </c>
      <c r="C320" s="93" t="s">
        <v>1541</v>
      </c>
      <c r="D320" s="108" t="s">
        <v>760</v>
      </c>
      <c r="E320" s="173" t="s">
        <v>1506</v>
      </c>
      <c r="F320" s="21" t="s">
        <v>1355</v>
      </c>
      <c r="G320" s="21" t="s">
        <v>1507</v>
      </c>
    </row>
    <row r="321" spans="1:7" ht="39.950000000000003" customHeight="1">
      <c r="A321" s="93" t="s">
        <v>1508</v>
      </c>
      <c r="B321" s="21" t="s">
        <v>1503</v>
      </c>
      <c r="C321" s="93" t="s">
        <v>1541</v>
      </c>
      <c r="D321" s="108" t="s">
        <v>760</v>
      </c>
      <c r="E321" s="172" t="s">
        <v>775</v>
      </c>
      <c r="F321" s="21" t="s">
        <v>1509</v>
      </c>
      <c r="G321" s="21" t="s">
        <v>1087</v>
      </c>
    </row>
    <row r="322" spans="1:7" ht="39.950000000000003" customHeight="1">
      <c r="A322" s="93"/>
      <c r="B322" s="21" t="s">
        <v>1503</v>
      </c>
      <c r="C322" s="93" t="s">
        <v>1541</v>
      </c>
      <c r="D322" s="108" t="s">
        <v>760</v>
      </c>
      <c r="E322" s="173" t="s">
        <v>1395</v>
      </c>
      <c r="F322" s="21" t="s">
        <v>932</v>
      </c>
      <c r="G322" s="21" t="s">
        <v>1344</v>
      </c>
    </row>
    <row r="323" spans="1:7" ht="39.950000000000003" customHeight="1">
      <c r="A323" s="93" t="s">
        <v>1510</v>
      </c>
      <c r="B323" s="21" t="s">
        <v>1503</v>
      </c>
      <c r="C323" s="93" t="s">
        <v>1541</v>
      </c>
      <c r="D323" s="108" t="s">
        <v>760</v>
      </c>
      <c r="E323" s="172" t="s">
        <v>1511</v>
      </c>
      <c r="F323" s="21" t="s">
        <v>1512</v>
      </c>
      <c r="G323" s="21" t="s">
        <v>1513</v>
      </c>
    </row>
    <row r="324" spans="1:7" ht="39.950000000000003" customHeight="1">
      <c r="A324" s="93"/>
      <c r="B324" s="21" t="s">
        <v>1515</v>
      </c>
      <c r="C324" s="93" t="s">
        <v>1541</v>
      </c>
      <c r="D324" s="108" t="s">
        <v>760</v>
      </c>
      <c r="E324" s="173" t="s">
        <v>1516</v>
      </c>
      <c r="F324" s="21" t="s">
        <v>949</v>
      </c>
      <c r="G324" s="21" t="s">
        <v>1517</v>
      </c>
    </row>
    <row r="325" spans="1:7" ht="39.950000000000003" customHeight="1">
      <c r="A325" s="93"/>
      <c r="B325" s="21" t="s">
        <v>1503</v>
      </c>
      <c r="C325" s="93" t="s">
        <v>1541</v>
      </c>
      <c r="D325" s="108" t="s">
        <v>760</v>
      </c>
      <c r="E325" s="174" t="s">
        <v>1518</v>
      </c>
      <c r="F325" s="21" t="s">
        <v>1519</v>
      </c>
      <c r="G325" s="21" t="s">
        <v>1520</v>
      </c>
    </row>
    <row r="326" spans="1:7" ht="39.950000000000003" customHeight="1">
      <c r="A326" s="93"/>
      <c r="B326" s="21" t="s">
        <v>1503</v>
      </c>
      <c r="C326" s="93" t="s">
        <v>1541</v>
      </c>
      <c r="D326" s="108" t="s">
        <v>760</v>
      </c>
      <c r="E326" s="173" t="s">
        <v>1518</v>
      </c>
      <c r="F326" s="21" t="s">
        <v>1521</v>
      </c>
      <c r="G326" s="21" t="s">
        <v>1522</v>
      </c>
    </row>
    <row r="327" spans="1:7" ht="39.950000000000003" customHeight="1">
      <c r="A327" s="93"/>
      <c r="B327" s="21" t="s">
        <v>1503</v>
      </c>
      <c r="C327" s="93" t="s">
        <v>1541</v>
      </c>
      <c r="D327" s="108" t="s">
        <v>760</v>
      </c>
      <c r="E327" s="173" t="s">
        <v>1523</v>
      </c>
      <c r="F327" s="21" t="s">
        <v>1524</v>
      </c>
      <c r="G327" s="21" t="s">
        <v>1035</v>
      </c>
    </row>
    <row r="328" spans="1:7" ht="39.950000000000003" customHeight="1">
      <c r="A328" s="93"/>
      <c r="B328" s="21" t="s">
        <v>1503</v>
      </c>
      <c r="C328" s="93" t="s">
        <v>1541</v>
      </c>
      <c r="D328" s="108" t="s">
        <v>760</v>
      </c>
      <c r="E328" s="173" t="s">
        <v>1526</v>
      </c>
      <c r="F328" s="21" t="s">
        <v>1527</v>
      </c>
      <c r="G328" s="21" t="s">
        <v>1528</v>
      </c>
    </row>
    <row r="329" spans="1:7" ht="39.950000000000003" customHeight="1">
      <c r="A329" s="93"/>
      <c r="B329" s="21" t="s">
        <v>1503</v>
      </c>
      <c r="C329" s="93" t="s">
        <v>1541</v>
      </c>
      <c r="D329" s="108" t="s">
        <v>760</v>
      </c>
      <c r="E329" s="173" t="s">
        <v>1529</v>
      </c>
      <c r="F329" s="21" t="s">
        <v>941</v>
      </c>
      <c r="G329" s="21" t="s">
        <v>1486</v>
      </c>
    </row>
    <row r="330" spans="1:7" ht="39.950000000000003" customHeight="1">
      <c r="A330" s="93"/>
      <c r="B330" s="21" t="s">
        <v>1503</v>
      </c>
      <c r="C330" s="93" t="s">
        <v>1541</v>
      </c>
      <c r="D330" s="108" t="s">
        <v>760</v>
      </c>
      <c r="E330" s="173" t="s">
        <v>1527</v>
      </c>
      <c r="F330" s="21" t="s">
        <v>765</v>
      </c>
      <c r="G330" s="21" t="s">
        <v>1530</v>
      </c>
    </row>
    <row r="331" spans="1:7" ht="39.950000000000003" customHeight="1">
      <c r="A331" s="93"/>
      <c r="B331" s="21" t="s">
        <v>1503</v>
      </c>
      <c r="C331" s="93" t="s">
        <v>1541</v>
      </c>
      <c r="D331" s="108" t="s">
        <v>760</v>
      </c>
      <c r="E331" s="173" t="s">
        <v>1532</v>
      </c>
      <c r="F331" s="21" t="s">
        <v>1533</v>
      </c>
      <c r="G331" s="21" t="s">
        <v>1534</v>
      </c>
    </row>
    <row r="332" spans="1:7" ht="39.950000000000003" customHeight="1">
      <c r="A332" s="93"/>
      <c r="B332" s="21" t="s">
        <v>1503</v>
      </c>
      <c r="C332" s="93" t="s">
        <v>1541</v>
      </c>
      <c r="D332" s="108" t="s">
        <v>760</v>
      </c>
      <c r="E332" s="173" t="s">
        <v>1535</v>
      </c>
      <c r="F332" s="21" t="s">
        <v>1096</v>
      </c>
      <c r="G332" s="21" t="s">
        <v>771</v>
      </c>
    </row>
    <row r="333" spans="1:7" ht="39.950000000000003" customHeight="1">
      <c r="A333" s="93"/>
      <c r="B333" s="21" t="s">
        <v>1503</v>
      </c>
      <c r="C333" s="93" t="s">
        <v>1541</v>
      </c>
      <c r="D333" s="108" t="s">
        <v>760</v>
      </c>
      <c r="E333" s="173" t="s">
        <v>1536</v>
      </c>
      <c r="F333" s="21" t="s">
        <v>1325</v>
      </c>
      <c r="G333" s="21" t="s">
        <v>1537</v>
      </c>
    </row>
    <row r="334" spans="1:7" ht="39.950000000000003" customHeight="1">
      <c r="A334" s="93"/>
      <c r="B334" s="21" t="s">
        <v>1503</v>
      </c>
      <c r="C334" s="93" t="s">
        <v>1541</v>
      </c>
      <c r="D334" s="108" t="s">
        <v>760</v>
      </c>
      <c r="E334" s="173" t="s">
        <v>1519</v>
      </c>
      <c r="F334" s="21" t="s">
        <v>1519</v>
      </c>
      <c r="G334" s="21" t="s">
        <v>883</v>
      </c>
    </row>
    <row r="335" spans="1:7" ht="39.950000000000003" customHeight="1">
      <c r="A335" s="93"/>
      <c r="B335" s="21"/>
      <c r="C335" s="93" t="s">
        <v>1541</v>
      </c>
      <c r="D335" s="108" t="s">
        <v>760</v>
      </c>
      <c r="E335" s="21" t="s">
        <v>1275</v>
      </c>
      <c r="F335" s="21" t="s">
        <v>1326</v>
      </c>
      <c r="G335" s="21" t="s">
        <v>929</v>
      </c>
    </row>
    <row r="336" spans="1:7" ht="39.950000000000003" customHeight="1">
      <c r="A336" s="93"/>
      <c r="B336" s="21"/>
      <c r="C336" s="93" t="s">
        <v>1541</v>
      </c>
      <c r="D336" s="108" t="s">
        <v>760</v>
      </c>
      <c r="E336" s="21" t="s">
        <v>1542</v>
      </c>
      <c r="F336" s="21" t="s">
        <v>1543</v>
      </c>
      <c r="G336" s="21" t="s">
        <v>807</v>
      </c>
    </row>
    <row r="337" spans="1:7" ht="39.950000000000003" customHeight="1">
      <c r="A337" s="93"/>
      <c r="B337" s="21"/>
      <c r="C337" s="93" t="s">
        <v>1541</v>
      </c>
      <c r="D337" s="108" t="s">
        <v>760</v>
      </c>
      <c r="E337" s="21" t="s">
        <v>1182</v>
      </c>
      <c r="F337" s="21" t="s">
        <v>1544</v>
      </c>
      <c r="G337" s="21" t="s">
        <v>883</v>
      </c>
    </row>
    <row r="338" spans="1:7" ht="39.950000000000003" customHeight="1">
      <c r="A338" s="93"/>
      <c r="B338" s="21"/>
      <c r="C338" s="93" t="s">
        <v>1541</v>
      </c>
      <c r="D338" s="108" t="s">
        <v>760</v>
      </c>
      <c r="E338" s="21" t="s">
        <v>1545</v>
      </c>
      <c r="F338" s="21" t="s">
        <v>914</v>
      </c>
      <c r="G338" s="21" t="s">
        <v>1125</v>
      </c>
    </row>
    <row r="339" spans="1:7" ht="39.950000000000003" customHeight="1">
      <c r="A339" s="93"/>
      <c r="B339" s="21"/>
      <c r="C339" s="93" t="s">
        <v>1541</v>
      </c>
      <c r="D339" s="108" t="s">
        <v>760</v>
      </c>
      <c r="E339" s="21" t="s">
        <v>1527</v>
      </c>
      <c r="F339" s="21" t="s">
        <v>1546</v>
      </c>
      <c r="G339" s="21" t="s">
        <v>898</v>
      </c>
    </row>
    <row r="340" spans="1:7" ht="39.950000000000003" customHeight="1">
      <c r="A340" s="93"/>
      <c r="B340" s="21"/>
      <c r="C340" s="93" t="s">
        <v>1541</v>
      </c>
      <c r="D340" s="108" t="s">
        <v>760</v>
      </c>
      <c r="E340" s="21" t="s">
        <v>1061</v>
      </c>
      <c r="F340" s="21" t="s">
        <v>1533</v>
      </c>
      <c r="G340" s="21" t="s">
        <v>1125</v>
      </c>
    </row>
    <row r="341" spans="1:7" ht="39.950000000000003" customHeight="1">
      <c r="A341" s="93"/>
      <c r="B341" s="21"/>
      <c r="C341" s="93" t="s">
        <v>1541</v>
      </c>
      <c r="D341" s="108" t="s">
        <v>760</v>
      </c>
      <c r="E341" s="21" t="s">
        <v>1547</v>
      </c>
      <c r="F341" s="21" t="s">
        <v>1548</v>
      </c>
      <c r="G341" s="21" t="s">
        <v>1549</v>
      </c>
    </row>
    <row r="342" spans="1:7" ht="39.950000000000003" customHeight="1">
      <c r="A342" s="93"/>
      <c r="B342" s="21"/>
      <c r="C342" s="93" t="s">
        <v>1541</v>
      </c>
      <c r="D342" s="108" t="s">
        <v>760</v>
      </c>
      <c r="E342" s="21" t="s">
        <v>1061</v>
      </c>
      <c r="F342" s="21" t="s">
        <v>928</v>
      </c>
      <c r="G342" s="21" t="s">
        <v>1550</v>
      </c>
    </row>
    <row r="343" spans="1:7" ht="39.950000000000003" customHeight="1">
      <c r="A343" s="93" t="s">
        <v>1551</v>
      </c>
      <c r="B343" s="21"/>
      <c r="C343" s="93" t="s">
        <v>1541</v>
      </c>
      <c r="D343" s="108" t="s">
        <v>760</v>
      </c>
      <c r="E343" s="21" t="s">
        <v>1552</v>
      </c>
      <c r="F343" s="21" t="s">
        <v>1553</v>
      </c>
      <c r="G343" s="21" t="s">
        <v>1554</v>
      </c>
    </row>
    <row r="344" spans="1:7" ht="39.950000000000003" customHeight="1">
      <c r="A344" s="93"/>
      <c r="B344" s="21"/>
      <c r="C344" s="93" t="s">
        <v>1541</v>
      </c>
      <c r="D344" s="108" t="s">
        <v>760</v>
      </c>
      <c r="E344" s="21" t="s">
        <v>978</v>
      </c>
      <c r="F344" s="21" t="s">
        <v>944</v>
      </c>
      <c r="G344" s="21" t="s">
        <v>963</v>
      </c>
    </row>
    <row r="345" spans="1:7" ht="39.950000000000003" customHeight="1">
      <c r="A345" s="93" t="s">
        <v>1555</v>
      </c>
      <c r="B345" s="21"/>
      <c r="C345" s="93" t="s">
        <v>1541</v>
      </c>
      <c r="D345" s="108" t="s">
        <v>760</v>
      </c>
      <c r="E345" s="21" t="s">
        <v>981</v>
      </c>
      <c r="F345" s="21" t="s">
        <v>905</v>
      </c>
      <c r="G345" s="21" t="s">
        <v>1556</v>
      </c>
    </row>
    <row r="346" spans="1:7" ht="39.950000000000003" customHeight="1">
      <c r="A346" s="93"/>
      <c r="B346" s="21"/>
      <c r="C346" s="93" t="s">
        <v>1541</v>
      </c>
      <c r="D346" s="108" t="s">
        <v>760</v>
      </c>
      <c r="E346" s="21" t="s">
        <v>1557</v>
      </c>
      <c r="F346" s="21" t="s">
        <v>1558</v>
      </c>
      <c r="G346" s="21" t="s">
        <v>771</v>
      </c>
    </row>
    <row r="347" spans="1:7" ht="39.950000000000003" customHeight="1">
      <c r="A347" s="93"/>
      <c r="B347" s="21"/>
      <c r="C347" s="93" t="s">
        <v>1541</v>
      </c>
      <c r="D347" s="108" t="s">
        <v>760</v>
      </c>
      <c r="E347" s="21" t="s">
        <v>1547</v>
      </c>
      <c r="F347" s="21" t="s">
        <v>1265</v>
      </c>
      <c r="G347" s="21" t="s">
        <v>1559</v>
      </c>
    </row>
    <row r="348" spans="1:7" ht="39.950000000000003" customHeight="1">
      <c r="A348" s="93" t="s">
        <v>1560</v>
      </c>
      <c r="B348" s="21"/>
      <c r="C348" s="93" t="s">
        <v>1541</v>
      </c>
      <c r="D348" s="108" t="s">
        <v>760</v>
      </c>
      <c r="E348" s="21" t="s">
        <v>1561</v>
      </c>
      <c r="F348" s="21" t="s">
        <v>1562</v>
      </c>
      <c r="G348" s="21" t="s">
        <v>1563</v>
      </c>
    </row>
    <row r="349" spans="1:7" ht="39.950000000000003" customHeight="1">
      <c r="A349" s="93"/>
      <c r="B349" s="21"/>
      <c r="C349" s="93" t="s">
        <v>1541</v>
      </c>
      <c r="D349" s="108" t="s">
        <v>760</v>
      </c>
      <c r="E349" s="21" t="s">
        <v>780</v>
      </c>
      <c r="F349" s="21" t="s">
        <v>881</v>
      </c>
      <c r="G349" s="21" t="s">
        <v>1564</v>
      </c>
    </row>
    <row r="350" spans="1:7" ht="39.950000000000003" customHeight="1">
      <c r="A350" s="93"/>
      <c r="B350" s="21"/>
      <c r="C350" s="93" t="s">
        <v>1541</v>
      </c>
      <c r="D350" s="108" t="s">
        <v>760</v>
      </c>
      <c r="E350" s="21" t="s">
        <v>1565</v>
      </c>
      <c r="F350" s="21" t="s">
        <v>1566</v>
      </c>
      <c r="G350" s="21" t="s">
        <v>1060</v>
      </c>
    </row>
    <row r="351" spans="1:7" ht="39.950000000000003" customHeight="1">
      <c r="A351" s="93"/>
      <c r="B351" s="21"/>
      <c r="C351" s="93" t="s">
        <v>1541</v>
      </c>
      <c r="D351" s="108" t="s">
        <v>760</v>
      </c>
      <c r="E351" s="21" t="s">
        <v>1565</v>
      </c>
      <c r="F351" s="21" t="s">
        <v>1566</v>
      </c>
      <c r="G351" s="21" t="s">
        <v>1567</v>
      </c>
    </row>
    <row r="352" spans="1:7" ht="39.950000000000003" customHeight="1">
      <c r="A352" s="93"/>
      <c r="B352" s="21"/>
      <c r="C352" s="93" t="s">
        <v>1541</v>
      </c>
      <c r="D352" s="108" t="s">
        <v>760</v>
      </c>
      <c r="E352" s="21" t="s">
        <v>1568</v>
      </c>
      <c r="F352" s="21" t="s">
        <v>1569</v>
      </c>
      <c r="G352" s="21" t="s">
        <v>771</v>
      </c>
    </row>
    <row r="353" spans="1:7" ht="39.950000000000003" customHeight="1">
      <c r="A353" s="93"/>
      <c r="B353" s="21"/>
      <c r="C353" s="93" t="s">
        <v>1541</v>
      </c>
      <c r="D353" s="108" t="s">
        <v>760</v>
      </c>
      <c r="E353" s="21" t="s">
        <v>1527</v>
      </c>
      <c r="F353" s="21" t="s">
        <v>1570</v>
      </c>
      <c r="G353" s="21" t="s">
        <v>1571</v>
      </c>
    </row>
    <row r="354" spans="1:7" ht="39.950000000000003" customHeight="1">
      <c r="A354" s="93"/>
      <c r="B354" s="21"/>
      <c r="C354" s="93" t="s">
        <v>1541</v>
      </c>
      <c r="D354" s="108" t="s">
        <v>760</v>
      </c>
      <c r="E354" s="21" t="s">
        <v>1565</v>
      </c>
      <c r="F354" s="21" t="s">
        <v>1566</v>
      </c>
      <c r="G354" s="21" t="s">
        <v>818</v>
      </c>
    </row>
    <row r="355" spans="1:7" ht="39.950000000000003" customHeight="1">
      <c r="A355" s="93"/>
      <c r="B355" s="21"/>
      <c r="C355" s="93" t="s">
        <v>1541</v>
      </c>
      <c r="D355" s="108" t="s">
        <v>760</v>
      </c>
      <c r="E355" s="21" t="s">
        <v>1061</v>
      </c>
      <c r="F355" s="21" t="s">
        <v>1572</v>
      </c>
      <c r="G355" s="21" t="s">
        <v>1060</v>
      </c>
    </row>
    <row r="356" spans="1:7" ht="39.950000000000003" customHeight="1">
      <c r="A356" s="93"/>
      <c r="B356" s="21"/>
      <c r="C356" s="93" t="s">
        <v>1541</v>
      </c>
      <c r="D356" s="108" t="s">
        <v>760</v>
      </c>
      <c r="E356" s="21" t="s">
        <v>945</v>
      </c>
      <c r="F356" s="21" t="s">
        <v>949</v>
      </c>
      <c r="G356" s="21" t="s">
        <v>1397</v>
      </c>
    </row>
    <row r="357" spans="1:7" ht="39.950000000000003" customHeight="1">
      <c r="A357" s="93"/>
      <c r="B357" s="21"/>
      <c r="C357" s="93" t="s">
        <v>1541</v>
      </c>
      <c r="D357" s="108" t="s">
        <v>760</v>
      </c>
      <c r="E357" s="21" t="s">
        <v>1527</v>
      </c>
      <c r="F357" s="21" t="s">
        <v>1504</v>
      </c>
      <c r="G357" s="21" t="s">
        <v>778</v>
      </c>
    </row>
    <row r="358" spans="1:7" ht="39.950000000000003" customHeight="1">
      <c r="A358" s="93"/>
      <c r="B358" s="21"/>
      <c r="C358" s="93" t="s">
        <v>1541</v>
      </c>
      <c r="D358" s="108" t="s">
        <v>760</v>
      </c>
      <c r="E358" s="21" t="s">
        <v>1574</v>
      </c>
      <c r="F358" s="21" t="s">
        <v>881</v>
      </c>
      <c r="G358" s="21" t="s">
        <v>1035</v>
      </c>
    </row>
    <row r="359" spans="1:7" ht="39.950000000000003" customHeight="1">
      <c r="A359" s="93"/>
      <c r="B359" s="21"/>
      <c r="C359" s="93" t="s">
        <v>1541</v>
      </c>
      <c r="D359" s="108" t="s">
        <v>760</v>
      </c>
      <c r="E359" s="21" t="s">
        <v>1576</v>
      </c>
      <c r="F359" s="21" t="s">
        <v>1577</v>
      </c>
      <c r="G359" s="21" t="s">
        <v>927</v>
      </c>
    </row>
    <row r="360" spans="1:7" ht="39.950000000000003" customHeight="1">
      <c r="A360" s="93"/>
      <c r="B360" s="21"/>
      <c r="C360" s="93" t="s">
        <v>1541</v>
      </c>
      <c r="D360" s="108" t="s">
        <v>760</v>
      </c>
      <c r="E360" s="21" t="s">
        <v>1578</v>
      </c>
      <c r="F360" s="21" t="s">
        <v>1578</v>
      </c>
      <c r="G360" s="21" t="s">
        <v>946</v>
      </c>
    </row>
    <row r="361" spans="1:7" ht="39.950000000000003" customHeight="1">
      <c r="A361" s="93"/>
      <c r="B361" s="21"/>
      <c r="C361" s="93" t="s">
        <v>1541</v>
      </c>
      <c r="D361" s="108" t="s">
        <v>760</v>
      </c>
      <c r="E361" s="21" t="s">
        <v>1580</v>
      </c>
      <c r="F361" s="21" t="s">
        <v>928</v>
      </c>
      <c r="G361" s="21" t="s">
        <v>1352</v>
      </c>
    </row>
    <row r="362" spans="1:7" ht="39.950000000000003" customHeight="1">
      <c r="A362" s="93"/>
      <c r="B362" s="21"/>
      <c r="C362" s="93" t="s">
        <v>1541</v>
      </c>
      <c r="D362" s="108" t="s">
        <v>760</v>
      </c>
      <c r="E362" s="21" t="s">
        <v>1581</v>
      </c>
      <c r="F362" s="21" t="s">
        <v>1582</v>
      </c>
      <c r="G362" s="21" t="s">
        <v>1583</v>
      </c>
    </row>
    <row r="363" spans="1:7" ht="39.950000000000003" customHeight="1">
      <c r="A363" s="93"/>
      <c r="B363" s="21"/>
      <c r="C363" s="93" t="s">
        <v>1541</v>
      </c>
      <c r="D363" s="108" t="s">
        <v>760</v>
      </c>
      <c r="E363" s="21" t="s">
        <v>1585</v>
      </c>
      <c r="F363" s="21" t="s">
        <v>1586</v>
      </c>
      <c r="G363" s="21" t="s">
        <v>1587</v>
      </c>
    </row>
    <row r="364" spans="1:7" ht="39.950000000000003" customHeight="1">
      <c r="A364" s="93"/>
      <c r="B364" s="21"/>
      <c r="C364" s="93" t="s">
        <v>1541</v>
      </c>
      <c r="D364" s="108" t="s">
        <v>760</v>
      </c>
      <c r="E364" s="21" t="s">
        <v>799</v>
      </c>
      <c r="F364" s="21" t="s">
        <v>1319</v>
      </c>
      <c r="G364" s="21" t="s">
        <v>1588</v>
      </c>
    </row>
    <row r="365" spans="1:7" ht="39.950000000000003" customHeight="1">
      <c r="A365" s="93"/>
      <c r="B365" s="21"/>
      <c r="C365" s="93" t="s">
        <v>1541</v>
      </c>
      <c r="D365" s="108" t="s">
        <v>760</v>
      </c>
      <c r="E365" s="21" t="s">
        <v>1096</v>
      </c>
      <c r="F365" s="21" t="s">
        <v>1260</v>
      </c>
      <c r="G365" s="21" t="s">
        <v>1590</v>
      </c>
    </row>
    <row r="366" spans="1:7" ht="39.950000000000003" customHeight="1">
      <c r="A366" s="93"/>
      <c r="B366" s="21"/>
      <c r="C366" s="93" t="s">
        <v>1541</v>
      </c>
      <c r="D366" s="108" t="s">
        <v>760</v>
      </c>
      <c r="E366" s="21" t="s">
        <v>1576</v>
      </c>
      <c r="F366" s="21" t="s">
        <v>1591</v>
      </c>
      <c r="G366" s="21" t="s">
        <v>883</v>
      </c>
    </row>
    <row r="367" spans="1:7" ht="39.950000000000003" customHeight="1">
      <c r="A367" s="93"/>
      <c r="B367" s="21"/>
      <c r="C367" s="93" t="s">
        <v>1541</v>
      </c>
      <c r="D367" s="108" t="s">
        <v>760</v>
      </c>
      <c r="E367" s="21" t="s">
        <v>1580</v>
      </c>
      <c r="F367" s="21" t="s">
        <v>1592</v>
      </c>
      <c r="G367" s="21" t="s">
        <v>1593</v>
      </c>
    </row>
    <row r="368" spans="1:7" ht="39.950000000000003" customHeight="1">
      <c r="A368" s="93"/>
      <c r="B368" s="21"/>
      <c r="C368" s="93" t="s">
        <v>1541</v>
      </c>
      <c r="D368" s="108" t="s">
        <v>760</v>
      </c>
      <c r="E368" s="21" t="s">
        <v>1594</v>
      </c>
      <c r="F368" s="21" t="s">
        <v>1595</v>
      </c>
      <c r="G368" s="21" t="s">
        <v>1596</v>
      </c>
    </row>
    <row r="369" spans="1:7" ht="39.950000000000003" customHeight="1">
      <c r="A369" s="93"/>
      <c r="B369" s="21"/>
      <c r="C369" s="93" t="s">
        <v>1541</v>
      </c>
      <c r="D369" s="108" t="s">
        <v>760</v>
      </c>
      <c r="E369" s="21" t="s">
        <v>1597</v>
      </c>
      <c r="F369" s="21" t="s">
        <v>1516</v>
      </c>
      <c r="G369" s="21" t="s">
        <v>1598</v>
      </c>
    </row>
    <row r="370" spans="1:7" ht="39.950000000000003" customHeight="1">
      <c r="A370" s="93"/>
      <c r="B370" s="21"/>
      <c r="C370" s="93" t="s">
        <v>1541</v>
      </c>
      <c r="D370" s="108" t="s">
        <v>760</v>
      </c>
      <c r="E370" s="21" t="s">
        <v>918</v>
      </c>
      <c r="F370" s="21" t="s">
        <v>1599</v>
      </c>
      <c r="G370" s="21" t="s">
        <v>1600</v>
      </c>
    </row>
    <row r="371" spans="1:7" ht="39.950000000000003" customHeight="1">
      <c r="A371" s="93"/>
      <c r="B371" s="21"/>
      <c r="C371" s="93" t="s">
        <v>1541</v>
      </c>
      <c r="D371" s="108" t="s">
        <v>760</v>
      </c>
      <c r="E371" s="21" t="s">
        <v>1601</v>
      </c>
      <c r="F371" s="21" t="s">
        <v>1096</v>
      </c>
      <c r="G371" s="21" t="s">
        <v>1602</v>
      </c>
    </row>
    <row r="372" spans="1:7" ht="39.950000000000003" customHeight="1">
      <c r="A372" s="32"/>
      <c r="B372" s="32" t="s">
        <v>1603</v>
      </c>
      <c r="C372" s="32" t="s">
        <v>1797</v>
      </c>
      <c r="D372" s="108" t="s">
        <v>953</v>
      </c>
      <c r="E372" s="175" t="s">
        <v>962</v>
      </c>
      <c r="F372" s="175" t="s">
        <v>1604</v>
      </c>
      <c r="G372" s="175" t="s">
        <v>883</v>
      </c>
    </row>
    <row r="373" spans="1:7" ht="39.950000000000003" customHeight="1">
      <c r="A373" s="32"/>
      <c r="B373" s="32" t="s">
        <v>1603</v>
      </c>
      <c r="C373" s="32" t="s">
        <v>1797</v>
      </c>
      <c r="D373" s="32" t="s">
        <v>953</v>
      </c>
      <c r="E373" s="175" t="s">
        <v>962</v>
      </c>
      <c r="F373" s="175" t="s">
        <v>1605</v>
      </c>
      <c r="G373" s="175" t="s">
        <v>1606</v>
      </c>
    </row>
    <row r="374" spans="1:7" ht="39.950000000000003" customHeight="1">
      <c r="A374" s="32"/>
      <c r="B374" s="32" t="s">
        <v>1603</v>
      </c>
      <c r="C374" s="32" t="s">
        <v>1797</v>
      </c>
      <c r="D374" s="32" t="s">
        <v>953</v>
      </c>
      <c r="E374" s="175" t="s">
        <v>1607</v>
      </c>
      <c r="F374" s="175" t="s">
        <v>1608</v>
      </c>
      <c r="G374" s="175" t="s">
        <v>1215</v>
      </c>
    </row>
    <row r="375" spans="1:7" ht="39.950000000000003" customHeight="1">
      <c r="A375" s="32"/>
      <c r="B375" s="32" t="s">
        <v>1603</v>
      </c>
      <c r="C375" s="32" t="s">
        <v>1797</v>
      </c>
      <c r="D375" s="32" t="s">
        <v>953</v>
      </c>
      <c r="E375" s="175" t="s">
        <v>908</v>
      </c>
      <c r="F375" s="175" t="s">
        <v>868</v>
      </c>
      <c r="G375" s="175" t="s">
        <v>1609</v>
      </c>
    </row>
    <row r="376" spans="1:7" ht="39.950000000000003" customHeight="1">
      <c r="A376" s="32"/>
      <c r="B376" s="32" t="s">
        <v>1603</v>
      </c>
      <c r="C376" s="32" t="s">
        <v>1797</v>
      </c>
      <c r="D376" s="32" t="s">
        <v>953</v>
      </c>
      <c r="E376" s="175" t="s">
        <v>829</v>
      </c>
      <c r="F376" s="175" t="s">
        <v>829</v>
      </c>
      <c r="G376" s="175" t="s">
        <v>788</v>
      </c>
    </row>
    <row r="377" spans="1:7" ht="39.950000000000003" customHeight="1">
      <c r="A377" s="32"/>
      <c r="B377" s="32" t="s">
        <v>1603</v>
      </c>
      <c r="C377" s="32" t="s">
        <v>1797</v>
      </c>
      <c r="D377" s="32" t="s">
        <v>953</v>
      </c>
      <c r="E377" s="175" t="s">
        <v>779</v>
      </c>
      <c r="F377" s="175" t="s">
        <v>1610</v>
      </c>
      <c r="G377" s="175" t="s">
        <v>1175</v>
      </c>
    </row>
    <row r="378" spans="1:7" ht="39.950000000000003" customHeight="1">
      <c r="A378" s="32"/>
      <c r="B378" s="32" t="s">
        <v>1603</v>
      </c>
      <c r="C378" s="32" t="s">
        <v>1797</v>
      </c>
      <c r="D378" s="32" t="s">
        <v>953</v>
      </c>
      <c r="E378" s="175" t="s">
        <v>1611</v>
      </c>
      <c r="F378" s="175" t="s">
        <v>1001</v>
      </c>
      <c r="G378" s="175" t="s">
        <v>1584</v>
      </c>
    </row>
    <row r="379" spans="1:7" ht="39.950000000000003" customHeight="1">
      <c r="A379" s="32"/>
      <c r="B379" s="32" t="s">
        <v>1603</v>
      </c>
      <c r="C379" s="32" t="s">
        <v>1797</v>
      </c>
      <c r="D379" s="32" t="s">
        <v>953</v>
      </c>
      <c r="E379" s="175" t="s">
        <v>941</v>
      </c>
      <c r="F379" s="175" t="s">
        <v>1612</v>
      </c>
      <c r="G379" s="175" t="s">
        <v>1060</v>
      </c>
    </row>
    <row r="380" spans="1:7" ht="39.950000000000003" customHeight="1">
      <c r="A380" s="32"/>
      <c r="B380" s="32" t="s">
        <v>1603</v>
      </c>
      <c r="C380" s="32" t="s">
        <v>1797</v>
      </c>
      <c r="D380" s="32" t="s">
        <v>953</v>
      </c>
      <c r="E380" s="175" t="s">
        <v>1614</v>
      </c>
      <c r="F380" s="175" t="s">
        <v>962</v>
      </c>
      <c r="G380" s="175" t="s">
        <v>978</v>
      </c>
    </row>
    <row r="381" spans="1:7" ht="39.950000000000003" customHeight="1">
      <c r="A381" s="32"/>
      <c r="B381" s="32" t="s">
        <v>1603</v>
      </c>
      <c r="C381" s="32" t="s">
        <v>1797</v>
      </c>
      <c r="D381" s="32" t="s">
        <v>953</v>
      </c>
      <c r="E381" s="175" t="s">
        <v>1615</v>
      </c>
      <c r="F381" s="175" t="s">
        <v>1616</v>
      </c>
      <c r="G381" s="175" t="s">
        <v>1617</v>
      </c>
    </row>
    <row r="382" spans="1:7" ht="39.950000000000003" customHeight="1">
      <c r="A382" s="32" t="s">
        <v>1619</v>
      </c>
      <c r="B382" s="32" t="s">
        <v>1603</v>
      </c>
      <c r="C382" s="32" t="s">
        <v>1797</v>
      </c>
      <c r="D382" s="32" t="s">
        <v>760</v>
      </c>
      <c r="E382" s="175" t="s">
        <v>1266</v>
      </c>
      <c r="F382" s="175" t="s">
        <v>1620</v>
      </c>
      <c r="G382" s="175" t="s">
        <v>1621</v>
      </c>
    </row>
    <row r="383" spans="1:7" ht="39.950000000000003" customHeight="1">
      <c r="A383" s="32" t="s">
        <v>1619</v>
      </c>
      <c r="B383" s="32" t="s">
        <v>1603</v>
      </c>
      <c r="C383" s="32" t="s">
        <v>1797</v>
      </c>
      <c r="D383" s="32" t="s">
        <v>760</v>
      </c>
      <c r="E383" s="175" t="s">
        <v>838</v>
      </c>
      <c r="F383" s="175" t="s">
        <v>838</v>
      </c>
      <c r="G383" s="175" t="s">
        <v>1622</v>
      </c>
    </row>
    <row r="384" spans="1:7" ht="39.950000000000003" customHeight="1">
      <c r="A384" s="32"/>
      <c r="B384" s="32" t="s">
        <v>1603</v>
      </c>
      <c r="C384" s="32" t="s">
        <v>1797</v>
      </c>
      <c r="D384" s="32" t="s">
        <v>953</v>
      </c>
      <c r="E384" s="175" t="s">
        <v>928</v>
      </c>
      <c r="F384" s="175" t="s">
        <v>1623</v>
      </c>
      <c r="G384" s="175" t="s">
        <v>1624</v>
      </c>
    </row>
    <row r="385" spans="1:7" ht="39.950000000000003" customHeight="1">
      <c r="A385" s="32"/>
      <c r="B385" s="32" t="s">
        <v>1603</v>
      </c>
      <c r="C385" s="32" t="s">
        <v>1797</v>
      </c>
      <c r="D385" s="32" t="s">
        <v>953</v>
      </c>
      <c r="E385" s="175" t="s">
        <v>1625</v>
      </c>
      <c r="F385" s="32"/>
      <c r="G385" s="175" t="s">
        <v>1374</v>
      </c>
    </row>
    <row r="386" spans="1:7" ht="39.950000000000003" customHeight="1">
      <c r="A386" s="32"/>
      <c r="B386" s="32" t="s">
        <v>1603</v>
      </c>
      <c r="C386" s="32" t="s">
        <v>1797</v>
      </c>
      <c r="D386" s="32" t="s">
        <v>953</v>
      </c>
      <c r="E386" s="175" t="s">
        <v>873</v>
      </c>
      <c r="F386" s="32"/>
      <c r="G386" s="175" t="s">
        <v>798</v>
      </c>
    </row>
    <row r="387" spans="1:7" ht="39.950000000000003" customHeight="1">
      <c r="A387" s="32"/>
      <c r="B387" s="32" t="s">
        <v>1603</v>
      </c>
      <c r="C387" s="32" t="s">
        <v>1797</v>
      </c>
      <c r="D387" s="32" t="s">
        <v>953</v>
      </c>
      <c r="E387" s="175" t="s">
        <v>873</v>
      </c>
      <c r="F387" s="175" t="s">
        <v>1004</v>
      </c>
      <c r="G387" s="175" t="s">
        <v>1626</v>
      </c>
    </row>
    <row r="388" spans="1:7" ht="39.950000000000003" customHeight="1">
      <c r="A388" s="32"/>
      <c r="B388" s="32" t="s">
        <v>1603</v>
      </c>
      <c r="C388" s="32" t="s">
        <v>1797</v>
      </c>
      <c r="D388" s="32" t="s">
        <v>953</v>
      </c>
      <c r="E388" s="175" t="s">
        <v>962</v>
      </c>
      <c r="F388" s="175" t="s">
        <v>1628</v>
      </c>
      <c r="G388" s="175" t="s">
        <v>1007</v>
      </c>
    </row>
    <row r="389" spans="1:7" ht="39.950000000000003" customHeight="1">
      <c r="A389" s="32"/>
      <c r="B389" s="32" t="s">
        <v>1603</v>
      </c>
      <c r="C389" s="32" t="s">
        <v>1797</v>
      </c>
      <c r="D389" s="32" t="s">
        <v>953</v>
      </c>
      <c r="E389" s="175" t="s">
        <v>1629</v>
      </c>
      <c r="F389" s="175" t="s">
        <v>962</v>
      </c>
      <c r="G389" s="175" t="s">
        <v>1630</v>
      </c>
    </row>
    <row r="390" spans="1:7" ht="39.950000000000003" customHeight="1">
      <c r="A390" s="32"/>
      <c r="B390" s="32" t="s">
        <v>1603</v>
      </c>
      <c r="C390" s="32" t="s">
        <v>1797</v>
      </c>
      <c r="D390" s="32" t="s">
        <v>953</v>
      </c>
      <c r="E390" s="175" t="s">
        <v>881</v>
      </c>
      <c r="F390" s="175" t="s">
        <v>981</v>
      </c>
      <c r="G390" s="175" t="s">
        <v>1631</v>
      </c>
    </row>
    <row r="391" spans="1:7" ht="39.950000000000003" customHeight="1">
      <c r="A391" s="32"/>
      <c r="B391" s="32" t="s">
        <v>1603</v>
      </c>
      <c r="C391" s="32" t="s">
        <v>1797</v>
      </c>
      <c r="D391" s="32" t="s">
        <v>953</v>
      </c>
      <c r="E391" s="175" t="s">
        <v>780</v>
      </c>
      <c r="F391" s="175" t="s">
        <v>962</v>
      </c>
      <c r="G391" s="175" t="s">
        <v>1632</v>
      </c>
    </row>
    <row r="392" spans="1:7" ht="39.950000000000003" customHeight="1">
      <c r="A392" s="32"/>
      <c r="B392" s="32" t="s">
        <v>1603</v>
      </c>
      <c r="C392" s="32" t="s">
        <v>1797</v>
      </c>
      <c r="D392" s="32" t="s">
        <v>953</v>
      </c>
      <c r="E392" s="175" t="s">
        <v>1229</v>
      </c>
      <c r="F392" s="175" t="s">
        <v>1011</v>
      </c>
      <c r="G392" s="175" t="s">
        <v>1634</v>
      </c>
    </row>
    <row r="393" spans="1:7" ht="39.950000000000003" customHeight="1">
      <c r="A393" s="32"/>
      <c r="B393" s="32" t="s">
        <v>1603</v>
      </c>
      <c r="C393" s="32" t="s">
        <v>1797</v>
      </c>
      <c r="D393" s="32" t="s">
        <v>953</v>
      </c>
      <c r="E393" s="175" t="s">
        <v>1157</v>
      </c>
      <c r="F393" s="175" t="s">
        <v>1165</v>
      </c>
      <c r="G393" s="175" t="s">
        <v>1635</v>
      </c>
    </row>
    <row r="394" spans="1:7" ht="39.950000000000003" customHeight="1">
      <c r="A394" s="32"/>
      <c r="B394" s="32" t="s">
        <v>1603</v>
      </c>
      <c r="C394" s="32" t="s">
        <v>1797</v>
      </c>
      <c r="D394" s="108"/>
      <c r="E394" s="175" t="s">
        <v>780</v>
      </c>
      <c r="F394" s="175" t="s">
        <v>780</v>
      </c>
      <c r="G394" s="175" t="s">
        <v>1120</v>
      </c>
    </row>
    <row r="395" spans="1:7" ht="39.950000000000003" customHeight="1">
      <c r="A395" s="32"/>
      <c r="B395" s="32" t="s">
        <v>1603</v>
      </c>
      <c r="C395" s="32" t="s">
        <v>1797</v>
      </c>
      <c r="D395" s="32" t="s">
        <v>953</v>
      </c>
      <c r="E395" s="175" t="s">
        <v>1636</v>
      </c>
      <c r="F395" s="175" t="s">
        <v>1637</v>
      </c>
      <c r="G395" s="175" t="s">
        <v>1267</v>
      </c>
    </row>
    <row r="396" spans="1:7" ht="39.950000000000003" customHeight="1">
      <c r="A396" s="32"/>
      <c r="B396" s="32" t="s">
        <v>1603</v>
      </c>
      <c r="C396" s="32" t="s">
        <v>1797</v>
      </c>
      <c r="D396" s="32" t="s">
        <v>953</v>
      </c>
      <c r="E396" s="175" t="s">
        <v>1096</v>
      </c>
      <c r="F396" s="175" t="s">
        <v>1092</v>
      </c>
      <c r="G396" s="175" t="s">
        <v>1007</v>
      </c>
    </row>
    <row r="397" spans="1:7" ht="39.950000000000003" customHeight="1">
      <c r="A397" s="32"/>
      <c r="B397" s="32" t="s">
        <v>1603</v>
      </c>
      <c r="C397" s="32" t="s">
        <v>1797</v>
      </c>
      <c r="D397" s="32" t="s">
        <v>953</v>
      </c>
      <c r="E397" s="175" t="s">
        <v>1638</v>
      </c>
      <c r="F397" s="175" t="s">
        <v>928</v>
      </c>
      <c r="G397" s="175" t="s">
        <v>1639</v>
      </c>
    </row>
    <row r="398" spans="1:7" ht="39.950000000000003" customHeight="1">
      <c r="A398" s="32"/>
      <c r="B398" s="32" t="s">
        <v>1603</v>
      </c>
      <c r="C398" s="32" t="s">
        <v>1797</v>
      </c>
      <c r="D398" s="32" t="s">
        <v>953</v>
      </c>
      <c r="E398" s="175" t="s">
        <v>1346</v>
      </c>
      <c r="F398" s="175" t="s">
        <v>949</v>
      </c>
      <c r="G398" s="175" t="s">
        <v>1583</v>
      </c>
    </row>
    <row r="399" spans="1:7" ht="39.950000000000003" customHeight="1">
      <c r="A399" s="32"/>
      <c r="B399" s="32" t="s">
        <v>1603</v>
      </c>
      <c r="C399" s="32" t="s">
        <v>1797</v>
      </c>
      <c r="D399" s="32" t="s">
        <v>953</v>
      </c>
      <c r="E399" s="175" t="s">
        <v>1640</v>
      </c>
      <c r="F399" s="175" t="s">
        <v>1641</v>
      </c>
      <c r="G399" s="175" t="s">
        <v>1633</v>
      </c>
    </row>
    <row r="400" spans="1:7" ht="39.950000000000003" customHeight="1">
      <c r="A400" s="32"/>
      <c r="B400" s="32" t="s">
        <v>1603</v>
      </c>
      <c r="C400" s="32" t="s">
        <v>1797</v>
      </c>
      <c r="D400" s="32" t="s">
        <v>953</v>
      </c>
      <c r="E400" s="175" t="s">
        <v>1001</v>
      </c>
      <c r="F400" s="175" t="s">
        <v>1616</v>
      </c>
      <c r="G400" s="175" t="s">
        <v>1642</v>
      </c>
    </row>
    <row r="401" spans="1:7" ht="39.950000000000003" customHeight="1">
      <c r="A401" s="32"/>
      <c r="B401" s="32" t="s">
        <v>1603</v>
      </c>
      <c r="C401" s="32" t="s">
        <v>1797</v>
      </c>
      <c r="D401" s="32" t="s">
        <v>953</v>
      </c>
      <c r="E401" s="175" t="s">
        <v>1643</v>
      </c>
      <c r="F401" s="175" t="s">
        <v>1005</v>
      </c>
      <c r="G401" s="175" t="s">
        <v>1644</v>
      </c>
    </row>
    <row r="402" spans="1:7" ht="39.950000000000003" customHeight="1">
      <c r="A402" s="32"/>
      <c r="B402" s="32" t="s">
        <v>1603</v>
      </c>
      <c r="C402" s="32" t="s">
        <v>1797</v>
      </c>
      <c r="D402" s="32" t="s">
        <v>953</v>
      </c>
      <c r="E402" s="175" t="s">
        <v>1645</v>
      </c>
      <c r="F402" s="175" t="s">
        <v>1286</v>
      </c>
      <c r="G402" s="175" t="s">
        <v>986</v>
      </c>
    </row>
    <row r="403" spans="1:7" ht="39.950000000000003" customHeight="1">
      <c r="A403" s="32" t="s">
        <v>1646</v>
      </c>
      <c r="B403" s="32" t="s">
        <v>1603</v>
      </c>
      <c r="C403" s="32" t="s">
        <v>1797</v>
      </c>
      <c r="D403" s="32" t="s">
        <v>953</v>
      </c>
      <c r="E403" s="175" t="s">
        <v>1647</v>
      </c>
      <c r="F403" s="175" t="s">
        <v>1211</v>
      </c>
      <c r="G403" s="175" t="s">
        <v>1648</v>
      </c>
    </row>
    <row r="404" spans="1:7" ht="39.950000000000003" customHeight="1">
      <c r="A404" s="32"/>
      <c r="B404" s="32" t="s">
        <v>1603</v>
      </c>
      <c r="C404" s="32" t="s">
        <v>1797</v>
      </c>
      <c r="D404" s="32" t="s">
        <v>953</v>
      </c>
      <c r="E404" s="175" t="s">
        <v>1123</v>
      </c>
      <c r="F404" s="175" t="s">
        <v>1281</v>
      </c>
      <c r="G404" s="175" t="s">
        <v>1649</v>
      </c>
    </row>
    <row r="405" spans="1:7" ht="39.950000000000003" customHeight="1">
      <c r="A405" s="32"/>
      <c r="B405" s="32" t="s">
        <v>1603</v>
      </c>
      <c r="C405" s="32" t="s">
        <v>1797</v>
      </c>
      <c r="D405" s="32" t="s">
        <v>953</v>
      </c>
      <c r="E405" s="175" t="s">
        <v>815</v>
      </c>
      <c r="F405" s="175" t="s">
        <v>1651</v>
      </c>
      <c r="G405" s="175" t="s">
        <v>1154</v>
      </c>
    </row>
    <row r="406" spans="1:7" ht="39.950000000000003" customHeight="1">
      <c r="A406" s="32"/>
      <c r="B406" s="32" t="s">
        <v>1603</v>
      </c>
      <c r="C406" s="32" t="s">
        <v>1797</v>
      </c>
      <c r="D406" s="32" t="s">
        <v>953</v>
      </c>
      <c r="E406" s="175" t="s">
        <v>780</v>
      </c>
      <c r="F406" s="175" t="s">
        <v>1652</v>
      </c>
      <c r="G406" s="175" t="s">
        <v>1653</v>
      </c>
    </row>
    <row r="407" spans="1:7" ht="39.950000000000003" customHeight="1">
      <c r="A407" s="32"/>
      <c r="B407" s="32" t="s">
        <v>1603</v>
      </c>
      <c r="C407" s="32" t="s">
        <v>1797</v>
      </c>
      <c r="D407" s="32" t="s">
        <v>953</v>
      </c>
      <c r="E407" s="175" t="s">
        <v>810</v>
      </c>
      <c r="F407" s="175" t="s">
        <v>1654</v>
      </c>
      <c r="G407" s="175" t="s">
        <v>1282</v>
      </c>
    </row>
    <row r="408" spans="1:7" ht="39.950000000000003" customHeight="1">
      <c r="A408" s="32"/>
      <c r="B408" s="32" t="s">
        <v>1603</v>
      </c>
      <c r="C408" s="32" t="s">
        <v>1797</v>
      </c>
      <c r="D408" s="32" t="s">
        <v>953</v>
      </c>
      <c r="E408" s="175" t="s">
        <v>1616</v>
      </c>
      <c r="F408" s="175" t="s">
        <v>1655</v>
      </c>
      <c r="G408" s="175" t="s">
        <v>1028</v>
      </c>
    </row>
    <row r="409" spans="1:7" ht="39.950000000000003" customHeight="1">
      <c r="A409" s="32"/>
      <c r="B409" s="32" t="s">
        <v>1603</v>
      </c>
      <c r="C409" s="32" t="s">
        <v>1797</v>
      </c>
      <c r="D409" s="32" t="s">
        <v>953</v>
      </c>
      <c r="E409" s="175" t="s">
        <v>1656</v>
      </c>
      <c r="F409" s="175" t="s">
        <v>1096</v>
      </c>
      <c r="G409" s="175" t="s">
        <v>788</v>
      </c>
    </row>
    <row r="410" spans="1:7" ht="39.950000000000003" customHeight="1">
      <c r="A410" s="32"/>
      <c r="B410" s="32" t="s">
        <v>1603</v>
      </c>
      <c r="C410" s="32" t="s">
        <v>1797</v>
      </c>
      <c r="D410" s="32" t="s">
        <v>953</v>
      </c>
      <c r="E410" s="175" t="s">
        <v>1657</v>
      </c>
      <c r="F410" s="175" t="s">
        <v>1658</v>
      </c>
      <c r="G410" s="175" t="s">
        <v>878</v>
      </c>
    </row>
    <row r="411" spans="1:7" ht="39.950000000000003" customHeight="1">
      <c r="A411" s="32" t="s">
        <v>1659</v>
      </c>
      <c r="B411" s="32" t="s">
        <v>1603</v>
      </c>
      <c r="C411" s="32" t="s">
        <v>1797</v>
      </c>
      <c r="D411" s="32" t="s">
        <v>953</v>
      </c>
      <c r="E411" s="175" t="s">
        <v>1660</v>
      </c>
      <c r="F411" s="175" t="s">
        <v>1214</v>
      </c>
      <c r="G411" s="175" t="s">
        <v>1661</v>
      </c>
    </row>
    <row r="412" spans="1:7" ht="39.950000000000003" customHeight="1">
      <c r="A412" s="32"/>
      <c r="B412" s="32" t="s">
        <v>1603</v>
      </c>
      <c r="C412" s="32" t="s">
        <v>1797</v>
      </c>
      <c r="D412" s="32" t="s">
        <v>953</v>
      </c>
      <c r="E412" s="175" t="s">
        <v>1662</v>
      </c>
      <c r="F412" s="175" t="s">
        <v>928</v>
      </c>
      <c r="G412" s="175" t="s">
        <v>771</v>
      </c>
    </row>
    <row r="413" spans="1:7" ht="39.950000000000003" customHeight="1">
      <c r="A413" s="32"/>
      <c r="B413" s="32" t="s">
        <v>1603</v>
      </c>
      <c r="C413" s="32" t="s">
        <v>1797</v>
      </c>
      <c r="D413" s="32" t="s">
        <v>953</v>
      </c>
      <c r="E413" s="175" t="s">
        <v>775</v>
      </c>
      <c r="F413" s="175" t="s">
        <v>1663</v>
      </c>
      <c r="G413" s="175" t="s">
        <v>1664</v>
      </c>
    </row>
    <row r="414" spans="1:7" ht="39.950000000000003" customHeight="1">
      <c r="A414" s="32"/>
      <c r="B414" s="32" t="s">
        <v>1603</v>
      </c>
      <c r="C414" s="32" t="s">
        <v>1797</v>
      </c>
      <c r="D414" s="32" t="s">
        <v>953</v>
      </c>
      <c r="E414" s="175" t="s">
        <v>949</v>
      </c>
      <c r="F414" s="175" t="s">
        <v>1665</v>
      </c>
      <c r="G414" s="175" t="s">
        <v>1666</v>
      </c>
    </row>
    <row r="415" spans="1:7" ht="39.950000000000003" customHeight="1">
      <c r="A415" s="32"/>
      <c r="B415" s="32" t="s">
        <v>1603</v>
      </c>
      <c r="C415" s="32" t="s">
        <v>1797</v>
      </c>
      <c r="D415" s="32" t="s">
        <v>953</v>
      </c>
      <c r="E415" s="175" t="s">
        <v>1668</v>
      </c>
      <c r="F415" s="175" t="s">
        <v>1669</v>
      </c>
      <c r="G415" s="175" t="s">
        <v>927</v>
      </c>
    </row>
    <row r="416" spans="1:7" ht="39.950000000000003" customHeight="1">
      <c r="A416" s="32"/>
      <c r="B416" s="32" t="s">
        <v>1603</v>
      </c>
      <c r="C416" s="32" t="s">
        <v>1797</v>
      </c>
      <c r="D416" s="32" t="s">
        <v>953</v>
      </c>
      <c r="E416" s="175" t="s">
        <v>1276</v>
      </c>
      <c r="F416" s="175" t="s">
        <v>928</v>
      </c>
      <c r="G416" s="175" t="s">
        <v>1415</v>
      </c>
    </row>
    <row r="417" spans="1:7" ht="39.950000000000003" customHeight="1">
      <c r="A417" s="32"/>
      <c r="B417" s="32" t="s">
        <v>1603</v>
      </c>
      <c r="C417" s="32" t="s">
        <v>1797</v>
      </c>
      <c r="D417" s="32" t="s">
        <v>953</v>
      </c>
      <c r="E417" s="175" t="s">
        <v>1670</v>
      </c>
      <c r="F417" s="175" t="s">
        <v>1251</v>
      </c>
      <c r="G417" s="175" t="s">
        <v>1671</v>
      </c>
    </row>
    <row r="418" spans="1:7" ht="39.950000000000003" customHeight="1">
      <c r="A418" s="32"/>
      <c r="B418" s="32" t="s">
        <v>1603</v>
      </c>
      <c r="C418" s="32" t="s">
        <v>1797</v>
      </c>
      <c r="D418" s="32" t="s">
        <v>953</v>
      </c>
      <c r="E418" s="175" t="s">
        <v>1408</v>
      </c>
      <c r="F418" s="175" t="s">
        <v>1620</v>
      </c>
      <c r="G418" s="175" t="s">
        <v>1672</v>
      </c>
    </row>
    <row r="419" spans="1:7" ht="39.950000000000003" customHeight="1">
      <c r="A419" s="32"/>
      <c r="B419" s="32" t="s">
        <v>1603</v>
      </c>
      <c r="C419" s="32" t="s">
        <v>1797</v>
      </c>
      <c r="D419" s="32" t="s">
        <v>953</v>
      </c>
      <c r="E419" s="32" t="s">
        <v>915</v>
      </c>
      <c r="F419" s="32" t="s">
        <v>1673</v>
      </c>
      <c r="G419" s="32" t="s">
        <v>798</v>
      </c>
    </row>
    <row r="420" spans="1:7" ht="39.950000000000003" customHeight="1">
      <c r="A420" s="32" t="s">
        <v>1674</v>
      </c>
      <c r="B420" s="32" t="s">
        <v>1603</v>
      </c>
      <c r="C420" s="32" t="s">
        <v>1797</v>
      </c>
      <c r="D420" s="32" t="s">
        <v>953</v>
      </c>
      <c r="E420" s="175" t="s">
        <v>1499</v>
      </c>
      <c r="F420" s="175" t="s">
        <v>1675</v>
      </c>
      <c r="G420" s="175" t="s">
        <v>1500</v>
      </c>
    </row>
    <row r="421" spans="1:7" ht="39.950000000000003" customHeight="1">
      <c r="A421" s="32"/>
      <c r="B421" s="32" t="s">
        <v>1603</v>
      </c>
      <c r="C421" s="32" t="s">
        <v>1797</v>
      </c>
      <c r="D421" s="32" t="s">
        <v>953</v>
      </c>
      <c r="E421" s="175" t="s">
        <v>1616</v>
      </c>
      <c r="F421" s="175" t="s">
        <v>1616</v>
      </c>
      <c r="G421" s="175" t="s">
        <v>1386</v>
      </c>
    </row>
    <row r="422" spans="1:7" ht="39.950000000000003" customHeight="1">
      <c r="A422" s="32"/>
      <c r="B422" s="32" t="s">
        <v>1603</v>
      </c>
      <c r="C422" s="32" t="s">
        <v>1797</v>
      </c>
      <c r="D422" s="32" t="s">
        <v>953</v>
      </c>
      <c r="E422" s="175" t="s">
        <v>1676</v>
      </c>
      <c r="F422" s="175" t="s">
        <v>1677</v>
      </c>
      <c r="G422" s="175" t="s">
        <v>807</v>
      </c>
    </row>
    <row r="423" spans="1:7" ht="39.950000000000003" customHeight="1">
      <c r="A423" s="32"/>
      <c r="B423" s="32" t="s">
        <v>1603</v>
      </c>
      <c r="C423" s="32" t="s">
        <v>1797</v>
      </c>
      <c r="D423" s="32" t="s">
        <v>953</v>
      </c>
      <c r="E423" s="175" t="s">
        <v>941</v>
      </c>
      <c r="F423" s="175" t="s">
        <v>780</v>
      </c>
      <c r="G423" s="175" t="s">
        <v>818</v>
      </c>
    </row>
    <row r="424" spans="1:7" ht="39.950000000000003" customHeight="1">
      <c r="A424" s="32"/>
      <c r="B424" s="32" t="s">
        <v>1603</v>
      </c>
      <c r="C424" s="32" t="s">
        <v>1797</v>
      </c>
      <c r="D424" s="32" t="s">
        <v>953</v>
      </c>
      <c r="E424" s="175" t="s">
        <v>1678</v>
      </c>
      <c r="F424" s="175" t="s">
        <v>1679</v>
      </c>
      <c r="G424" s="175" t="s">
        <v>1394</v>
      </c>
    </row>
    <row r="425" spans="1:7" ht="39.950000000000003" customHeight="1">
      <c r="A425" s="32"/>
      <c r="B425" s="32" t="s">
        <v>1603</v>
      </c>
      <c r="C425" s="32" t="s">
        <v>1797</v>
      </c>
      <c r="D425" s="32" t="s">
        <v>953</v>
      </c>
      <c r="E425" s="175" t="s">
        <v>1680</v>
      </c>
      <c r="F425" s="175" t="s">
        <v>1205</v>
      </c>
      <c r="G425" s="175" t="s">
        <v>812</v>
      </c>
    </row>
    <row r="426" spans="1:7" ht="39.950000000000003" customHeight="1">
      <c r="A426" s="32"/>
      <c r="B426" s="32" t="s">
        <v>1603</v>
      </c>
      <c r="C426" s="32" t="s">
        <v>1797</v>
      </c>
      <c r="D426" s="32" t="s">
        <v>953</v>
      </c>
      <c r="E426" s="175" t="s">
        <v>1682</v>
      </c>
      <c r="F426" s="175" t="s">
        <v>1683</v>
      </c>
      <c r="G426" s="175" t="s">
        <v>839</v>
      </c>
    </row>
    <row r="427" spans="1:7" ht="39.950000000000003" customHeight="1">
      <c r="A427" s="32"/>
      <c r="B427" s="32" t="s">
        <v>1603</v>
      </c>
      <c r="C427" s="32" t="s">
        <v>1797</v>
      </c>
      <c r="D427" s="32" t="s">
        <v>953</v>
      </c>
      <c r="E427" s="175" t="s">
        <v>981</v>
      </c>
      <c r="F427" s="175" t="s">
        <v>1457</v>
      </c>
      <c r="G427" s="175" t="s">
        <v>1189</v>
      </c>
    </row>
    <row r="428" spans="1:7" ht="39.950000000000003" customHeight="1">
      <c r="A428" s="32"/>
      <c r="B428" s="32" t="s">
        <v>1603</v>
      </c>
      <c r="C428" s="32" t="s">
        <v>1797</v>
      </c>
      <c r="D428" s="32" t="s">
        <v>953</v>
      </c>
      <c r="E428" s="175" t="s">
        <v>1684</v>
      </c>
      <c r="F428" s="175" t="s">
        <v>1685</v>
      </c>
      <c r="G428" s="175" t="s">
        <v>796</v>
      </c>
    </row>
    <row r="429" spans="1:7" ht="39.950000000000003" customHeight="1">
      <c r="A429" s="32"/>
      <c r="B429" s="32" t="s">
        <v>1603</v>
      </c>
      <c r="C429" s="32" t="s">
        <v>1797</v>
      </c>
      <c r="D429" s="32" t="s">
        <v>953</v>
      </c>
      <c r="E429" s="175" t="s">
        <v>928</v>
      </c>
      <c r="F429" s="175" t="s">
        <v>928</v>
      </c>
      <c r="G429" s="175" t="s">
        <v>1686</v>
      </c>
    </row>
    <row r="430" spans="1:7" ht="39.950000000000003" customHeight="1">
      <c r="A430" s="176" t="s">
        <v>1687</v>
      </c>
      <c r="B430" s="32" t="s">
        <v>1603</v>
      </c>
      <c r="C430" s="32" t="s">
        <v>1797</v>
      </c>
      <c r="D430" s="32" t="s">
        <v>953</v>
      </c>
      <c r="E430" s="175" t="s">
        <v>1688</v>
      </c>
      <c r="F430" s="175" t="s">
        <v>1408</v>
      </c>
      <c r="G430" s="175" t="s">
        <v>1689</v>
      </c>
    </row>
    <row r="431" spans="1:7" ht="39.950000000000003" customHeight="1">
      <c r="A431" s="32"/>
      <c r="B431" s="32" t="s">
        <v>1603</v>
      </c>
      <c r="C431" s="32" t="s">
        <v>1797</v>
      </c>
      <c r="D431" s="32" t="s">
        <v>953</v>
      </c>
      <c r="E431" s="175" t="s">
        <v>780</v>
      </c>
      <c r="F431" s="175" t="s">
        <v>962</v>
      </c>
      <c r="G431" s="175" t="s">
        <v>1690</v>
      </c>
    </row>
    <row r="432" spans="1:7" ht="39.950000000000003" customHeight="1">
      <c r="A432" s="32"/>
      <c r="B432" s="32" t="s">
        <v>1603</v>
      </c>
      <c r="C432" s="32" t="s">
        <v>1797</v>
      </c>
      <c r="D432" s="32" t="s">
        <v>953</v>
      </c>
      <c r="E432" s="175" t="s">
        <v>779</v>
      </c>
      <c r="F432" s="175" t="s">
        <v>815</v>
      </c>
      <c r="G432" s="175" t="s">
        <v>1522</v>
      </c>
    </row>
    <row r="433" spans="1:7" ht="39.950000000000003" customHeight="1">
      <c r="A433" s="177"/>
      <c r="B433" s="32" t="s">
        <v>1603</v>
      </c>
      <c r="C433" s="32" t="s">
        <v>1797</v>
      </c>
      <c r="D433" s="178" t="s">
        <v>953</v>
      </c>
      <c r="E433" s="175" t="s">
        <v>1691</v>
      </c>
      <c r="F433" s="175" t="s">
        <v>981</v>
      </c>
      <c r="G433" s="175" t="s">
        <v>1080</v>
      </c>
    </row>
    <row r="434" spans="1:7" ht="39.950000000000003" customHeight="1">
      <c r="A434" s="32"/>
      <c r="B434" s="32" t="s">
        <v>1603</v>
      </c>
      <c r="C434" s="32" t="s">
        <v>1797</v>
      </c>
      <c r="D434" s="32" t="s">
        <v>953</v>
      </c>
      <c r="E434" s="175" t="s">
        <v>1677</v>
      </c>
      <c r="F434" s="175" t="s">
        <v>780</v>
      </c>
      <c r="G434" s="175" t="s">
        <v>1692</v>
      </c>
    </row>
    <row r="435" spans="1:7" ht="39.950000000000003" customHeight="1">
      <c r="A435" s="32"/>
      <c r="B435" s="32" t="s">
        <v>1603</v>
      </c>
      <c r="C435" s="32" t="s">
        <v>1797</v>
      </c>
      <c r="D435" s="32" t="s">
        <v>953</v>
      </c>
      <c r="E435" s="175" t="s">
        <v>981</v>
      </c>
      <c r="F435" s="175" t="s">
        <v>867</v>
      </c>
      <c r="G435" s="175" t="s">
        <v>1693</v>
      </c>
    </row>
    <row r="436" spans="1:7" ht="39.950000000000003" customHeight="1">
      <c r="A436" s="32"/>
      <c r="B436" s="32" t="s">
        <v>1603</v>
      </c>
      <c r="C436" s="32" t="s">
        <v>1797</v>
      </c>
      <c r="D436" s="32" t="s">
        <v>953</v>
      </c>
      <c r="E436" s="175" t="s">
        <v>1694</v>
      </c>
      <c r="F436" s="175" t="s">
        <v>1683</v>
      </c>
      <c r="G436" s="175" t="s">
        <v>929</v>
      </c>
    </row>
    <row r="437" spans="1:7" ht="39.950000000000003" customHeight="1">
      <c r="A437" s="32"/>
      <c r="B437" s="32" t="s">
        <v>1603</v>
      </c>
      <c r="C437" s="32" t="s">
        <v>1797</v>
      </c>
      <c r="D437" s="32" t="s">
        <v>953</v>
      </c>
      <c r="E437" s="175" t="s">
        <v>962</v>
      </c>
      <c r="F437" s="175" t="s">
        <v>942</v>
      </c>
      <c r="G437" s="175" t="s">
        <v>1695</v>
      </c>
    </row>
    <row r="438" spans="1:7" ht="39.950000000000003" customHeight="1">
      <c r="A438" s="32"/>
      <c r="B438" s="32" t="s">
        <v>1603</v>
      </c>
      <c r="C438" s="32" t="s">
        <v>1797</v>
      </c>
      <c r="D438" s="32" t="s">
        <v>953</v>
      </c>
      <c r="E438" s="175" t="s">
        <v>988</v>
      </c>
      <c r="F438" s="175" t="s">
        <v>923</v>
      </c>
      <c r="G438" s="175" t="s">
        <v>1018</v>
      </c>
    </row>
    <row r="439" spans="1:7" ht="39.950000000000003" customHeight="1">
      <c r="A439" s="32"/>
      <c r="B439" s="32" t="s">
        <v>1603</v>
      </c>
      <c r="C439" s="32" t="s">
        <v>1797</v>
      </c>
      <c r="D439" s="32" t="s">
        <v>953</v>
      </c>
      <c r="E439" s="175" t="s">
        <v>1696</v>
      </c>
      <c r="F439" s="175" t="s">
        <v>1697</v>
      </c>
      <c r="G439" s="175" t="s">
        <v>1698</v>
      </c>
    </row>
    <row r="440" spans="1:7" ht="39.950000000000003" customHeight="1">
      <c r="A440" s="32"/>
      <c r="B440" s="32" t="s">
        <v>1603</v>
      </c>
      <c r="C440" s="32" t="s">
        <v>1797</v>
      </c>
      <c r="D440" s="32" t="s">
        <v>953</v>
      </c>
      <c r="E440" s="32" t="s">
        <v>1699</v>
      </c>
      <c r="F440" s="32" t="s">
        <v>815</v>
      </c>
      <c r="G440" s="32" t="s">
        <v>1700</v>
      </c>
    </row>
    <row r="441" spans="1:7" ht="39.950000000000003" customHeight="1">
      <c r="A441" s="32"/>
      <c r="B441" s="32" t="s">
        <v>1603</v>
      </c>
      <c r="C441" s="32" t="s">
        <v>1797</v>
      </c>
      <c r="D441" s="32" t="s">
        <v>953</v>
      </c>
      <c r="E441" s="32" t="s">
        <v>1470</v>
      </c>
      <c r="F441" s="32" t="s">
        <v>1701</v>
      </c>
      <c r="G441" s="32" t="s">
        <v>1702</v>
      </c>
    </row>
    <row r="442" spans="1:7" ht="39.950000000000003" customHeight="1">
      <c r="A442" s="32"/>
      <c r="B442" s="32" t="s">
        <v>1603</v>
      </c>
      <c r="C442" s="32" t="s">
        <v>1797</v>
      </c>
      <c r="D442" s="32" t="s">
        <v>953</v>
      </c>
      <c r="E442" s="32" t="s">
        <v>1677</v>
      </c>
      <c r="F442" s="32" t="s">
        <v>1669</v>
      </c>
      <c r="G442" s="32" t="s">
        <v>1703</v>
      </c>
    </row>
    <row r="443" spans="1:7" ht="39.950000000000003" customHeight="1">
      <c r="A443" s="177"/>
      <c r="B443" s="32" t="s">
        <v>1603</v>
      </c>
      <c r="C443" s="32" t="s">
        <v>1797</v>
      </c>
      <c r="D443" s="178" t="s">
        <v>953</v>
      </c>
      <c r="E443" s="177" t="s">
        <v>1704</v>
      </c>
      <c r="F443" s="177" t="s">
        <v>779</v>
      </c>
      <c r="G443" s="177" t="s">
        <v>1705</v>
      </c>
    </row>
    <row r="444" spans="1:7" ht="39.950000000000003" customHeight="1">
      <c r="A444" s="32"/>
      <c r="B444" s="32" t="s">
        <v>1603</v>
      </c>
      <c r="C444" s="32" t="s">
        <v>1797</v>
      </c>
      <c r="D444" s="32" t="s">
        <v>953</v>
      </c>
      <c r="E444" s="32" t="s">
        <v>909</v>
      </c>
      <c r="F444" s="32" t="s">
        <v>780</v>
      </c>
      <c r="G444" s="32" t="s">
        <v>986</v>
      </c>
    </row>
    <row r="445" spans="1:7" ht="39.950000000000003" customHeight="1">
      <c r="A445" s="176" t="s">
        <v>1707</v>
      </c>
      <c r="B445" s="32" t="s">
        <v>1603</v>
      </c>
      <c r="C445" s="32" t="s">
        <v>1797</v>
      </c>
      <c r="D445" s="108" t="s">
        <v>953</v>
      </c>
      <c r="E445" s="32" t="s">
        <v>1153</v>
      </c>
      <c r="F445" s="32" t="s">
        <v>1708</v>
      </c>
      <c r="G445" s="32" t="s">
        <v>1709</v>
      </c>
    </row>
    <row r="446" spans="1:7" ht="39.950000000000003" customHeight="1">
      <c r="A446" s="32"/>
      <c r="B446" s="32" t="s">
        <v>1603</v>
      </c>
      <c r="C446" s="32" t="s">
        <v>1797</v>
      </c>
      <c r="D446" s="108" t="s">
        <v>953</v>
      </c>
      <c r="E446" s="32" t="s">
        <v>1710</v>
      </c>
      <c r="F446" s="32" t="s">
        <v>775</v>
      </c>
      <c r="G446" s="32" t="s">
        <v>1513</v>
      </c>
    </row>
    <row r="447" spans="1:7" ht="39.950000000000003" customHeight="1">
      <c r="A447" s="32"/>
      <c r="B447" s="32" t="s">
        <v>1603</v>
      </c>
      <c r="C447" s="32" t="s">
        <v>1797</v>
      </c>
      <c r="D447" s="108" t="s">
        <v>953</v>
      </c>
      <c r="E447" s="32" t="s">
        <v>949</v>
      </c>
      <c r="F447" s="32" t="s">
        <v>1281</v>
      </c>
      <c r="G447" s="32" t="s">
        <v>1305</v>
      </c>
    </row>
    <row r="448" spans="1:7" ht="39.950000000000003" customHeight="1">
      <c r="A448" s="32"/>
      <c r="B448" s="32" t="s">
        <v>1603</v>
      </c>
      <c r="C448" s="32" t="s">
        <v>1797</v>
      </c>
      <c r="D448" s="108" t="s">
        <v>953</v>
      </c>
      <c r="E448" s="32" t="s">
        <v>1211</v>
      </c>
      <c r="F448" s="32" t="s">
        <v>967</v>
      </c>
      <c r="G448" s="32" t="s">
        <v>788</v>
      </c>
    </row>
    <row r="449" spans="1:7" ht="39.950000000000003" customHeight="1">
      <c r="A449" s="32"/>
      <c r="B449" s="32" t="s">
        <v>1603</v>
      </c>
      <c r="C449" s="32" t="s">
        <v>1797</v>
      </c>
      <c r="D449" s="108" t="s">
        <v>953</v>
      </c>
      <c r="E449" s="32" t="s">
        <v>932</v>
      </c>
      <c r="F449" s="32" t="s">
        <v>981</v>
      </c>
      <c r="G449" s="32" t="s">
        <v>1711</v>
      </c>
    </row>
    <row r="450" spans="1:7" ht="39.950000000000003" customHeight="1">
      <c r="A450" s="32"/>
      <c r="B450" s="32" t="s">
        <v>1603</v>
      </c>
      <c r="C450" s="32" t="s">
        <v>1797</v>
      </c>
      <c r="D450" s="108" t="s">
        <v>953</v>
      </c>
      <c r="E450" s="175" t="s">
        <v>848</v>
      </c>
      <c r="F450" s="175" t="s">
        <v>815</v>
      </c>
      <c r="G450" s="175" t="s">
        <v>1712</v>
      </c>
    </row>
    <row r="451" spans="1:7" ht="39.950000000000003" customHeight="1">
      <c r="A451" s="32"/>
      <c r="B451" s="32" t="s">
        <v>1603</v>
      </c>
      <c r="C451" s="32" t="s">
        <v>1797</v>
      </c>
      <c r="D451" s="108" t="s">
        <v>953</v>
      </c>
      <c r="E451" s="32" t="s">
        <v>1319</v>
      </c>
      <c r="F451" s="32" t="s">
        <v>780</v>
      </c>
      <c r="G451" s="32" t="s">
        <v>1713</v>
      </c>
    </row>
    <row r="452" spans="1:7" ht="39.950000000000003" customHeight="1">
      <c r="A452" s="177"/>
      <c r="B452" s="32" t="s">
        <v>1603</v>
      </c>
      <c r="C452" s="32" t="s">
        <v>1797</v>
      </c>
      <c r="D452" s="177" t="s">
        <v>953</v>
      </c>
      <c r="E452" s="177" t="s">
        <v>914</v>
      </c>
      <c r="F452" s="177" t="s">
        <v>1576</v>
      </c>
      <c r="G452" s="177" t="s">
        <v>1714</v>
      </c>
    </row>
    <row r="453" spans="1:7" ht="39.950000000000003" customHeight="1">
      <c r="A453" s="32"/>
      <c r="B453" s="32" t="s">
        <v>1603</v>
      </c>
      <c r="C453" s="32" t="s">
        <v>1797</v>
      </c>
      <c r="D453" s="108" t="s">
        <v>953</v>
      </c>
      <c r="E453" s="32" t="s">
        <v>1715</v>
      </c>
      <c r="F453" s="32" t="s">
        <v>1716</v>
      </c>
      <c r="G453" s="32" t="s">
        <v>1520</v>
      </c>
    </row>
    <row r="454" spans="1:7" ht="39.950000000000003" customHeight="1">
      <c r="A454" s="32"/>
      <c r="B454" s="32" t="s">
        <v>1603</v>
      </c>
      <c r="C454" s="32" t="s">
        <v>1797</v>
      </c>
      <c r="D454" s="108" t="s">
        <v>953</v>
      </c>
      <c r="E454" s="32" t="s">
        <v>1717</v>
      </c>
      <c r="F454" s="32" t="s">
        <v>928</v>
      </c>
      <c r="G454" s="32" t="s">
        <v>1718</v>
      </c>
    </row>
    <row r="455" spans="1:7" ht="39.950000000000003" customHeight="1">
      <c r="A455" s="32"/>
      <c r="B455" s="32" t="s">
        <v>1603</v>
      </c>
      <c r="C455" s="32" t="s">
        <v>1797</v>
      </c>
      <c r="D455" s="108" t="s">
        <v>953</v>
      </c>
      <c r="E455" s="32" t="s">
        <v>1720</v>
      </c>
      <c r="F455" s="32" t="s">
        <v>815</v>
      </c>
      <c r="G455" s="32" t="s">
        <v>1340</v>
      </c>
    </row>
    <row r="456" spans="1:7" ht="39.950000000000003" customHeight="1">
      <c r="A456" s="32"/>
      <c r="B456" s="32" t="s">
        <v>1603</v>
      </c>
      <c r="C456" s="32" t="s">
        <v>1797</v>
      </c>
      <c r="D456" s="108" t="s">
        <v>953</v>
      </c>
      <c r="E456" s="32" t="s">
        <v>834</v>
      </c>
      <c r="F456" s="32" t="s">
        <v>822</v>
      </c>
      <c r="G456" s="32" t="s">
        <v>1721</v>
      </c>
    </row>
    <row r="457" spans="1:7" ht="39.950000000000003" customHeight="1">
      <c r="A457" s="32"/>
      <c r="B457" s="32" t="s">
        <v>1603</v>
      </c>
      <c r="C457" s="32" t="s">
        <v>1797</v>
      </c>
      <c r="D457" s="108" t="s">
        <v>953</v>
      </c>
      <c r="E457" s="175" t="s">
        <v>1722</v>
      </c>
      <c r="F457" s="175" t="s">
        <v>1723</v>
      </c>
      <c r="G457" s="175" t="s">
        <v>1724</v>
      </c>
    </row>
    <row r="458" spans="1:7" ht="39.950000000000003" customHeight="1">
      <c r="A458" s="32"/>
      <c r="B458" s="32" t="s">
        <v>1603</v>
      </c>
      <c r="C458" s="32" t="s">
        <v>1797</v>
      </c>
      <c r="D458" s="108" t="s">
        <v>953</v>
      </c>
      <c r="E458" s="32" t="s">
        <v>1047</v>
      </c>
      <c r="F458" s="32" t="s">
        <v>1725</v>
      </c>
      <c r="G458" s="32" t="s">
        <v>1425</v>
      </c>
    </row>
    <row r="459" spans="1:7" ht="39.950000000000003" customHeight="1">
      <c r="A459" s="32"/>
      <c r="B459" s="32" t="s">
        <v>1603</v>
      </c>
      <c r="C459" s="32" t="s">
        <v>1797</v>
      </c>
      <c r="D459" s="108" t="s">
        <v>953</v>
      </c>
      <c r="E459" s="32" t="s">
        <v>981</v>
      </c>
      <c r="F459" s="32" t="s">
        <v>970</v>
      </c>
      <c r="G459" s="32" t="s">
        <v>1726</v>
      </c>
    </row>
    <row r="460" spans="1:7" ht="39.950000000000003" customHeight="1">
      <c r="A460" s="32"/>
      <c r="B460" s="32" t="s">
        <v>1603</v>
      </c>
      <c r="C460" s="32" t="s">
        <v>1797</v>
      </c>
      <c r="D460" s="108" t="s">
        <v>953</v>
      </c>
      <c r="E460" s="32" t="s">
        <v>970</v>
      </c>
      <c r="F460" s="32" t="s">
        <v>993</v>
      </c>
      <c r="G460" s="32" t="s">
        <v>916</v>
      </c>
    </row>
    <row r="461" spans="1:7" ht="39.950000000000003" customHeight="1">
      <c r="A461" s="32"/>
      <c r="B461" s="32" t="s">
        <v>1728</v>
      </c>
      <c r="C461" s="32" t="s">
        <v>1797</v>
      </c>
      <c r="D461" s="108" t="s">
        <v>953</v>
      </c>
      <c r="E461" s="32" t="s">
        <v>1729</v>
      </c>
      <c r="F461" s="32" t="s">
        <v>1730</v>
      </c>
      <c r="G461" s="32" t="s">
        <v>1018</v>
      </c>
    </row>
    <row r="462" spans="1:7" ht="39.950000000000003" customHeight="1">
      <c r="A462" s="32"/>
      <c r="B462" s="32" t="s">
        <v>1603</v>
      </c>
      <c r="C462" s="32" t="s">
        <v>1797</v>
      </c>
      <c r="D462" s="108" t="s">
        <v>953</v>
      </c>
      <c r="E462" s="32" t="s">
        <v>1731</v>
      </c>
      <c r="F462" s="32" t="s">
        <v>909</v>
      </c>
      <c r="G462" s="32" t="s">
        <v>1125</v>
      </c>
    </row>
    <row r="463" spans="1:7" ht="39.950000000000003" customHeight="1">
      <c r="A463" s="32"/>
      <c r="B463" s="32" t="s">
        <v>1603</v>
      </c>
      <c r="C463" s="32" t="s">
        <v>1797</v>
      </c>
      <c r="D463" s="108" t="s">
        <v>953</v>
      </c>
      <c r="E463" s="32" t="s">
        <v>829</v>
      </c>
      <c r="F463" s="32" t="s">
        <v>775</v>
      </c>
      <c r="G463" s="32" t="s">
        <v>1112</v>
      </c>
    </row>
    <row r="464" spans="1:7" ht="39.950000000000003" customHeight="1">
      <c r="A464" s="32"/>
      <c r="B464" s="32" t="s">
        <v>1603</v>
      </c>
      <c r="C464" s="32" t="s">
        <v>1797</v>
      </c>
      <c r="D464" s="108"/>
      <c r="E464" s="175" t="s">
        <v>1202</v>
      </c>
      <c r="F464" s="175" t="s">
        <v>1127</v>
      </c>
      <c r="G464" s="175" t="s">
        <v>1732</v>
      </c>
    </row>
    <row r="465" spans="1:7" ht="39.950000000000003" customHeight="1">
      <c r="A465" s="32"/>
      <c r="B465" s="32" t="s">
        <v>1603</v>
      </c>
      <c r="C465" s="32" t="s">
        <v>1797</v>
      </c>
      <c r="D465" s="108" t="s">
        <v>953</v>
      </c>
      <c r="E465" s="175" t="s">
        <v>1733</v>
      </c>
      <c r="F465" s="175" t="s">
        <v>1733</v>
      </c>
      <c r="G465" s="175" t="s">
        <v>1060</v>
      </c>
    </row>
    <row r="466" spans="1:7" ht="39.950000000000003" customHeight="1">
      <c r="A466" s="32"/>
      <c r="B466" s="32" t="s">
        <v>1603</v>
      </c>
      <c r="C466" s="32" t="s">
        <v>1797</v>
      </c>
      <c r="D466" s="108" t="s">
        <v>953</v>
      </c>
      <c r="E466" s="32" t="s">
        <v>769</v>
      </c>
      <c r="F466" s="32" t="s">
        <v>902</v>
      </c>
      <c r="G466" s="32" t="s">
        <v>1735</v>
      </c>
    </row>
    <row r="467" spans="1:7" ht="39.950000000000003" customHeight="1">
      <c r="A467" s="32"/>
      <c r="B467" s="32" t="s">
        <v>1603</v>
      </c>
      <c r="C467" s="32" t="s">
        <v>1797</v>
      </c>
      <c r="D467" s="108" t="s">
        <v>953</v>
      </c>
      <c r="E467" s="175" t="s">
        <v>1576</v>
      </c>
      <c r="F467" s="175" t="s">
        <v>1011</v>
      </c>
      <c r="G467" s="175" t="s">
        <v>1736</v>
      </c>
    </row>
    <row r="468" spans="1:7" ht="39.950000000000003" customHeight="1">
      <c r="A468" s="32"/>
      <c r="B468" s="32" t="s">
        <v>1603</v>
      </c>
      <c r="C468" s="32" t="s">
        <v>1797</v>
      </c>
      <c r="D468" s="108" t="s">
        <v>953</v>
      </c>
      <c r="E468" s="175" t="s">
        <v>1576</v>
      </c>
      <c r="F468" s="175" t="s">
        <v>1737</v>
      </c>
      <c r="G468" s="175" t="s">
        <v>1738</v>
      </c>
    </row>
    <row r="469" spans="1:7" ht="39.950000000000003" customHeight="1">
      <c r="A469" s="32"/>
      <c r="B469" s="32" t="s">
        <v>1603</v>
      </c>
      <c r="C469" s="32" t="s">
        <v>1797</v>
      </c>
      <c r="D469" s="108" t="s">
        <v>953</v>
      </c>
      <c r="E469" s="175" t="s">
        <v>829</v>
      </c>
      <c r="F469" s="175" t="s">
        <v>1049</v>
      </c>
      <c r="G469" s="175" t="s">
        <v>1739</v>
      </c>
    </row>
    <row r="470" spans="1:7" ht="39.950000000000003" customHeight="1">
      <c r="A470" s="32"/>
      <c r="B470" s="32" t="s">
        <v>1603</v>
      </c>
      <c r="C470" s="32" t="s">
        <v>1797</v>
      </c>
      <c r="D470" s="108" t="s">
        <v>953</v>
      </c>
      <c r="E470" s="175" t="s">
        <v>1740</v>
      </c>
      <c r="F470" s="175" t="s">
        <v>1741</v>
      </c>
      <c r="G470" s="175" t="s">
        <v>798</v>
      </c>
    </row>
    <row r="471" spans="1:7" ht="39.950000000000003" customHeight="1">
      <c r="A471" s="32"/>
      <c r="B471" s="32" t="s">
        <v>1603</v>
      </c>
      <c r="C471" s="32" t="s">
        <v>1797</v>
      </c>
      <c r="D471" s="108" t="s">
        <v>953</v>
      </c>
      <c r="E471" s="175" t="s">
        <v>1636</v>
      </c>
      <c r="F471" s="175" t="s">
        <v>1103</v>
      </c>
      <c r="G471" s="175" t="s">
        <v>1200</v>
      </c>
    </row>
    <row r="472" spans="1:7" ht="39.950000000000003" customHeight="1">
      <c r="A472" s="32"/>
      <c r="B472" s="32" t="s">
        <v>1603</v>
      </c>
      <c r="C472" s="32" t="s">
        <v>1797</v>
      </c>
      <c r="D472" s="108" t="s">
        <v>953</v>
      </c>
      <c r="E472" s="175" t="s">
        <v>1720</v>
      </c>
      <c r="F472" s="175" t="s">
        <v>779</v>
      </c>
      <c r="G472" s="175" t="s">
        <v>1732</v>
      </c>
    </row>
    <row r="473" spans="1:7" ht="39.950000000000003" customHeight="1">
      <c r="A473" s="32"/>
      <c r="B473" s="32" t="s">
        <v>1198</v>
      </c>
      <c r="C473" s="32" t="s">
        <v>1797</v>
      </c>
      <c r="D473" s="108" t="s">
        <v>953</v>
      </c>
      <c r="E473" s="175" t="s">
        <v>867</v>
      </c>
      <c r="F473" s="175" t="s">
        <v>1742</v>
      </c>
      <c r="G473" s="175" t="s">
        <v>1743</v>
      </c>
    </row>
    <row r="474" spans="1:7" ht="39.950000000000003" customHeight="1">
      <c r="A474" s="177"/>
      <c r="B474" s="32" t="s">
        <v>1603</v>
      </c>
      <c r="C474" s="32" t="s">
        <v>1797</v>
      </c>
      <c r="D474" s="177" t="s">
        <v>953</v>
      </c>
      <c r="E474" s="175" t="s">
        <v>928</v>
      </c>
      <c r="F474" s="175" t="s">
        <v>1744</v>
      </c>
      <c r="G474" s="175" t="s">
        <v>1745</v>
      </c>
    </row>
    <row r="475" spans="1:7" ht="39.950000000000003" customHeight="1">
      <c r="A475" s="32"/>
      <c r="B475" s="32" t="s">
        <v>1603</v>
      </c>
      <c r="C475" s="32" t="s">
        <v>1797</v>
      </c>
      <c r="D475" s="108" t="s">
        <v>953</v>
      </c>
      <c r="E475" s="175" t="s">
        <v>1547</v>
      </c>
      <c r="F475" s="175" t="s">
        <v>1746</v>
      </c>
      <c r="G475" s="175" t="s">
        <v>1439</v>
      </c>
    </row>
    <row r="476" spans="1:7" ht="39.950000000000003" customHeight="1">
      <c r="A476" s="32"/>
      <c r="B476" s="32" t="s">
        <v>1603</v>
      </c>
      <c r="C476" s="32" t="s">
        <v>1797</v>
      </c>
      <c r="D476" s="108" t="s">
        <v>953</v>
      </c>
      <c r="E476" s="175" t="s">
        <v>1677</v>
      </c>
      <c r="F476" s="175" t="s">
        <v>962</v>
      </c>
      <c r="G476" s="175" t="s">
        <v>1747</v>
      </c>
    </row>
    <row r="477" spans="1:7" ht="39.950000000000003" customHeight="1">
      <c r="A477" s="32"/>
      <c r="B477" s="32" t="s">
        <v>1603</v>
      </c>
      <c r="C477" s="32" t="s">
        <v>1797</v>
      </c>
      <c r="D477" s="108" t="s">
        <v>953</v>
      </c>
      <c r="E477" s="175" t="s">
        <v>902</v>
      </c>
      <c r="F477" s="175" t="s">
        <v>1748</v>
      </c>
      <c r="G477" s="175" t="s">
        <v>818</v>
      </c>
    </row>
    <row r="478" spans="1:7" ht="39.950000000000003" customHeight="1">
      <c r="A478" s="32"/>
      <c r="B478" s="32" t="s">
        <v>1603</v>
      </c>
      <c r="C478" s="32" t="s">
        <v>1797</v>
      </c>
      <c r="D478" s="108" t="s">
        <v>953</v>
      </c>
      <c r="E478" s="175" t="s">
        <v>905</v>
      </c>
      <c r="F478" s="175" t="s">
        <v>1749</v>
      </c>
      <c r="G478" s="175" t="s">
        <v>1154</v>
      </c>
    </row>
    <row r="479" spans="1:7" ht="39.950000000000003" customHeight="1">
      <c r="A479" s="32"/>
      <c r="B479" s="32" t="s">
        <v>1603</v>
      </c>
      <c r="C479" s="32" t="s">
        <v>1797</v>
      </c>
      <c r="D479" s="108" t="s">
        <v>953</v>
      </c>
      <c r="E479" s="175" t="s">
        <v>873</v>
      </c>
      <c r="F479" s="175" t="s">
        <v>1750</v>
      </c>
      <c r="G479" s="175" t="s">
        <v>1035</v>
      </c>
    </row>
    <row r="480" spans="1:7" ht="39.950000000000003" customHeight="1">
      <c r="A480" s="32"/>
      <c r="B480" s="32" t="s">
        <v>1603</v>
      </c>
      <c r="C480" s="32" t="s">
        <v>1797</v>
      </c>
      <c r="D480" s="108" t="s">
        <v>953</v>
      </c>
      <c r="E480" s="175" t="s">
        <v>1730</v>
      </c>
      <c r="F480" s="175" t="s">
        <v>1127</v>
      </c>
      <c r="G480" s="175" t="s">
        <v>1752</v>
      </c>
    </row>
    <row r="481" spans="1:7" ht="39.950000000000003" customHeight="1">
      <c r="A481" s="32"/>
      <c r="B481" s="32" t="s">
        <v>1603</v>
      </c>
      <c r="C481" s="32" t="s">
        <v>1797</v>
      </c>
      <c r="D481" s="108" t="s">
        <v>953</v>
      </c>
      <c r="E481" s="175" t="s">
        <v>1753</v>
      </c>
      <c r="F481" s="175" t="s">
        <v>1754</v>
      </c>
      <c r="G481" s="175" t="s">
        <v>1520</v>
      </c>
    </row>
    <row r="482" spans="1:7" ht="39.950000000000003" customHeight="1">
      <c r="A482" s="32"/>
      <c r="B482" s="32" t="s">
        <v>1603</v>
      </c>
      <c r="C482" s="32" t="s">
        <v>1797</v>
      </c>
      <c r="D482" s="108" t="s">
        <v>953</v>
      </c>
      <c r="E482" s="175" t="s">
        <v>881</v>
      </c>
      <c r="F482" s="175" t="s">
        <v>1269</v>
      </c>
      <c r="G482" s="175" t="s">
        <v>807</v>
      </c>
    </row>
    <row r="483" spans="1:7" ht="39.950000000000003" customHeight="1">
      <c r="A483" s="32"/>
      <c r="B483" s="32" t="s">
        <v>1603</v>
      </c>
      <c r="C483" s="32" t="s">
        <v>1797</v>
      </c>
      <c r="D483" s="108" t="s">
        <v>953</v>
      </c>
      <c r="E483" s="175" t="s">
        <v>1755</v>
      </c>
      <c r="F483" s="175" t="s">
        <v>1756</v>
      </c>
      <c r="G483" s="175" t="s">
        <v>1000</v>
      </c>
    </row>
    <row r="484" spans="1:7" ht="39.950000000000003" customHeight="1">
      <c r="A484" s="32"/>
      <c r="B484" s="32" t="s">
        <v>1603</v>
      </c>
      <c r="C484" s="32" t="s">
        <v>1797</v>
      </c>
      <c r="D484" s="108" t="s">
        <v>953</v>
      </c>
      <c r="E484" s="175" t="s">
        <v>1682</v>
      </c>
      <c r="F484" s="175" t="s">
        <v>780</v>
      </c>
      <c r="G484" s="175" t="s">
        <v>1757</v>
      </c>
    </row>
    <row r="485" spans="1:7" ht="39.950000000000003" customHeight="1">
      <c r="A485" s="32"/>
      <c r="B485" s="32" t="s">
        <v>1603</v>
      </c>
      <c r="C485" s="32" t="s">
        <v>1797</v>
      </c>
      <c r="D485" s="108" t="s">
        <v>953</v>
      </c>
      <c r="E485" s="175" t="s">
        <v>867</v>
      </c>
      <c r="F485" s="175" t="s">
        <v>1758</v>
      </c>
      <c r="G485" s="175" t="s">
        <v>989</v>
      </c>
    </row>
    <row r="486" spans="1:7" ht="39.950000000000003" customHeight="1">
      <c r="A486" s="176" t="s">
        <v>1760</v>
      </c>
      <c r="B486" s="32" t="s">
        <v>1603</v>
      </c>
      <c r="C486" s="32" t="s">
        <v>1797</v>
      </c>
      <c r="D486" s="108" t="s">
        <v>953</v>
      </c>
      <c r="E486" s="175" t="s">
        <v>1761</v>
      </c>
      <c r="F486" s="175" t="s">
        <v>1762</v>
      </c>
      <c r="G486" s="175" t="s">
        <v>1046</v>
      </c>
    </row>
    <row r="487" spans="1:7" ht="39.950000000000003" customHeight="1">
      <c r="A487" s="32"/>
      <c r="B487" s="32" t="s">
        <v>1603</v>
      </c>
      <c r="C487" s="32" t="s">
        <v>1797</v>
      </c>
      <c r="D487" s="108" t="s">
        <v>953</v>
      </c>
      <c r="E487" s="175" t="s">
        <v>1611</v>
      </c>
      <c r="F487" s="175" t="s">
        <v>1763</v>
      </c>
      <c r="G487" s="175" t="s">
        <v>1764</v>
      </c>
    </row>
    <row r="488" spans="1:7" ht="39.950000000000003" customHeight="1">
      <c r="A488" s="32"/>
      <c r="B488" s="32" t="s">
        <v>1603</v>
      </c>
      <c r="C488" s="32" t="s">
        <v>1797</v>
      </c>
      <c r="D488" s="108" t="s">
        <v>953</v>
      </c>
      <c r="E488" s="175" t="s">
        <v>835</v>
      </c>
      <c r="F488" s="175" t="s">
        <v>962</v>
      </c>
      <c r="G488" s="175" t="s">
        <v>1765</v>
      </c>
    </row>
    <row r="489" spans="1:7" ht="39.950000000000003" customHeight="1">
      <c r="A489" s="32"/>
      <c r="B489" s="32" t="s">
        <v>1603</v>
      </c>
      <c r="C489" s="32" t="s">
        <v>1797</v>
      </c>
      <c r="D489" s="108" t="s">
        <v>953</v>
      </c>
      <c r="E489" s="175" t="s">
        <v>766</v>
      </c>
      <c r="F489" s="175" t="s">
        <v>1766</v>
      </c>
      <c r="G489" s="175" t="s">
        <v>1767</v>
      </c>
    </row>
    <row r="490" spans="1:7" ht="39.950000000000003" customHeight="1">
      <c r="A490" s="176" t="s">
        <v>1768</v>
      </c>
      <c r="B490" s="32" t="s">
        <v>1603</v>
      </c>
      <c r="C490" s="32" t="s">
        <v>1797</v>
      </c>
      <c r="D490" s="108" t="s">
        <v>953</v>
      </c>
      <c r="E490" s="175" t="s">
        <v>873</v>
      </c>
      <c r="F490" s="175" t="s">
        <v>886</v>
      </c>
      <c r="G490" s="175" t="s">
        <v>771</v>
      </c>
    </row>
    <row r="491" spans="1:7" ht="39.950000000000003" customHeight="1">
      <c r="A491" s="32"/>
      <c r="B491" s="32" t="s">
        <v>1603</v>
      </c>
      <c r="C491" s="32" t="s">
        <v>1797</v>
      </c>
      <c r="D491" s="108" t="s">
        <v>953</v>
      </c>
      <c r="E491" s="175" t="s">
        <v>1381</v>
      </c>
      <c r="F491" s="175" t="s">
        <v>1769</v>
      </c>
      <c r="G491" s="175" t="s">
        <v>771</v>
      </c>
    </row>
    <row r="492" spans="1:7" ht="39.950000000000003" customHeight="1">
      <c r="A492" s="32"/>
      <c r="B492" s="32" t="s">
        <v>1603</v>
      </c>
      <c r="C492" s="32" t="s">
        <v>1797</v>
      </c>
      <c r="D492" s="108" t="s">
        <v>953</v>
      </c>
      <c r="E492" s="175" t="s">
        <v>1770</v>
      </c>
      <c r="F492" s="175" t="s">
        <v>1763</v>
      </c>
      <c r="G492" s="175" t="s">
        <v>1771</v>
      </c>
    </row>
    <row r="493" spans="1:7" ht="39.950000000000003" customHeight="1">
      <c r="A493" s="32"/>
      <c r="B493" s="32" t="s">
        <v>1603</v>
      </c>
      <c r="C493" s="32" t="s">
        <v>1797</v>
      </c>
      <c r="D493" s="108" t="s">
        <v>953</v>
      </c>
      <c r="E493" s="175" t="s">
        <v>1773</v>
      </c>
      <c r="F493" s="175" t="s">
        <v>1774</v>
      </c>
      <c r="G493" s="175" t="s">
        <v>1775</v>
      </c>
    </row>
    <row r="494" spans="1:7" ht="39.950000000000003" customHeight="1">
      <c r="A494" s="32"/>
      <c r="B494" s="32" t="s">
        <v>1603</v>
      </c>
      <c r="C494" s="32" t="s">
        <v>1797</v>
      </c>
      <c r="D494" s="108" t="s">
        <v>953</v>
      </c>
      <c r="E494" s="175" t="s">
        <v>780</v>
      </c>
      <c r="F494" s="175" t="s">
        <v>1017</v>
      </c>
      <c r="G494" s="175" t="s">
        <v>1065</v>
      </c>
    </row>
    <row r="495" spans="1:7" ht="39.950000000000003" customHeight="1">
      <c r="A495" s="32"/>
      <c r="B495" s="32" t="s">
        <v>1603</v>
      </c>
      <c r="C495" s="32" t="s">
        <v>1797</v>
      </c>
      <c r="D495" s="108" t="s">
        <v>953</v>
      </c>
      <c r="E495" s="175" t="s">
        <v>1045</v>
      </c>
      <c r="F495" s="175" t="s">
        <v>1682</v>
      </c>
      <c r="G495" s="175" t="s">
        <v>1613</v>
      </c>
    </row>
    <row r="496" spans="1:7" ht="39.950000000000003" customHeight="1">
      <c r="A496" s="32" t="s">
        <v>1776</v>
      </c>
      <c r="B496" s="32" t="s">
        <v>1603</v>
      </c>
      <c r="C496" s="32" t="s">
        <v>1797</v>
      </c>
      <c r="D496" s="108" t="s">
        <v>953</v>
      </c>
      <c r="E496" s="175" t="s">
        <v>1699</v>
      </c>
      <c r="F496" s="175" t="s">
        <v>1620</v>
      </c>
      <c r="G496" s="175" t="s">
        <v>1777</v>
      </c>
    </row>
    <row r="497" spans="1:7" ht="39.950000000000003" customHeight="1">
      <c r="A497" s="32" t="s">
        <v>1776</v>
      </c>
      <c r="B497" s="32" t="s">
        <v>1603</v>
      </c>
      <c r="C497" s="32" t="s">
        <v>1797</v>
      </c>
      <c r="D497" s="108" t="s">
        <v>953</v>
      </c>
      <c r="E497" s="175" t="s">
        <v>848</v>
      </c>
      <c r="F497" s="175" t="s">
        <v>876</v>
      </c>
      <c r="G497" s="175" t="s">
        <v>978</v>
      </c>
    </row>
    <row r="498" spans="1:7" ht="39.950000000000003" customHeight="1">
      <c r="A498" s="32"/>
      <c r="B498" s="32" t="s">
        <v>1778</v>
      </c>
      <c r="C498" s="32" t="s">
        <v>1797</v>
      </c>
      <c r="D498" s="108" t="s">
        <v>953</v>
      </c>
      <c r="E498" s="175" t="s">
        <v>1779</v>
      </c>
      <c r="F498" s="175" t="s">
        <v>1014</v>
      </c>
      <c r="G498" s="175" t="s">
        <v>846</v>
      </c>
    </row>
    <row r="499" spans="1:7" ht="39.950000000000003" customHeight="1">
      <c r="A499" s="32"/>
      <c r="B499" s="32" t="s">
        <v>1778</v>
      </c>
      <c r="C499" s="32" t="s">
        <v>1797</v>
      </c>
      <c r="D499" s="108" t="s">
        <v>953</v>
      </c>
      <c r="E499" s="175" t="s">
        <v>1780</v>
      </c>
      <c r="F499" s="175" t="s">
        <v>1781</v>
      </c>
      <c r="G499" s="175" t="s">
        <v>1295</v>
      </c>
    </row>
    <row r="500" spans="1:7" ht="39.950000000000003" customHeight="1">
      <c r="A500" s="32"/>
      <c r="B500" s="32" t="s">
        <v>1603</v>
      </c>
      <c r="C500" s="32" t="s">
        <v>1797</v>
      </c>
      <c r="D500" s="108" t="s">
        <v>953</v>
      </c>
      <c r="E500" s="180" t="s">
        <v>1176</v>
      </c>
      <c r="F500" s="180" t="s">
        <v>1782</v>
      </c>
      <c r="G500" s="180" t="s">
        <v>1415</v>
      </c>
    </row>
    <row r="501" spans="1:7" ht="39.950000000000003" customHeight="1">
      <c r="A501" s="32"/>
      <c r="B501" s="32" t="s">
        <v>1603</v>
      </c>
      <c r="C501" s="32" t="s">
        <v>1797</v>
      </c>
      <c r="D501" s="108" t="s">
        <v>953</v>
      </c>
      <c r="E501" s="175" t="s">
        <v>1784</v>
      </c>
      <c r="F501" s="175" t="s">
        <v>1785</v>
      </c>
      <c r="G501" s="175" t="s">
        <v>1786</v>
      </c>
    </row>
    <row r="502" spans="1:7" ht="39.950000000000003" customHeight="1">
      <c r="A502" s="32"/>
      <c r="B502" s="32" t="s">
        <v>1603</v>
      </c>
      <c r="C502" s="32" t="s">
        <v>1797</v>
      </c>
      <c r="D502" s="108" t="s">
        <v>953</v>
      </c>
      <c r="E502" s="175" t="s">
        <v>1788</v>
      </c>
      <c r="F502" s="175" t="s">
        <v>1788</v>
      </c>
      <c r="G502" s="175" t="s">
        <v>883</v>
      </c>
    </row>
    <row r="503" spans="1:7" ht="39.950000000000003" customHeight="1">
      <c r="A503" s="32"/>
      <c r="B503" s="32" t="s">
        <v>1603</v>
      </c>
      <c r="C503" s="32" t="s">
        <v>1797</v>
      </c>
      <c r="D503" s="108" t="s">
        <v>953</v>
      </c>
      <c r="E503" s="175" t="s">
        <v>766</v>
      </c>
      <c r="F503" s="175" t="s">
        <v>766</v>
      </c>
      <c r="G503" s="175" t="s">
        <v>1313</v>
      </c>
    </row>
    <row r="504" spans="1:7" ht="39.950000000000003" customHeight="1">
      <c r="A504" s="32"/>
      <c r="B504" s="32" t="s">
        <v>1603</v>
      </c>
      <c r="C504" s="32" t="s">
        <v>1797</v>
      </c>
      <c r="D504" s="108" t="s">
        <v>953</v>
      </c>
      <c r="E504" s="175" t="s">
        <v>974</v>
      </c>
      <c r="F504" s="175" t="s">
        <v>876</v>
      </c>
      <c r="G504" s="175" t="s">
        <v>807</v>
      </c>
    </row>
    <row r="505" spans="1:7" ht="39.950000000000003" customHeight="1">
      <c r="A505" s="32"/>
      <c r="B505" s="32" t="s">
        <v>1603</v>
      </c>
      <c r="C505" s="32" t="s">
        <v>1797</v>
      </c>
      <c r="D505" s="108" t="s">
        <v>953</v>
      </c>
      <c r="E505" s="175" t="s">
        <v>815</v>
      </c>
      <c r="F505" s="175" t="s">
        <v>1789</v>
      </c>
      <c r="G505" s="175" t="s">
        <v>1650</v>
      </c>
    </row>
    <row r="506" spans="1:7" ht="39.950000000000003" customHeight="1">
      <c r="A506" s="32"/>
      <c r="B506" s="32" t="s">
        <v>1603</v>
      </c>
      <c r="C506" s="32" t="s">
        <v>1797</v>
      </c>
      <c r="D506" s="108" t="s">
        <v>953</v>
      </c>
      <c r="E506" s="175" t="s">
        <v>1790</v>
      </c>
      <c r="F506" s="175" t="s">
        <v>1791</v>
      </c>
      <c r="G506" s="175" t="s">
        <v>1145</v>
      </c>
    </row>
    <row r="507" spans="1:7" ht="39.950000000000003" customHeight="1">
      <c r="A507" s="32"/>
      <c r="B507" s="32" t="s">
        <v>1603</v>
      </c>
      <c r="C507" s="32" t="s">
        <v>1797</v>
      </c>
      <c r="D507" s="108" t="s">
        <v>953</v>
      </c>
      <c r="E507" s="175" t="s">
        <v>779</v>
      </c>
      <c r="F507" s="175" t="s">
        <v>826</v>
      </c>
      <c r="G507" s="175" t="s">
        <v>812</v>
      </c>
    </row>
    <row r="508" spans="1:7" ht="39.950000000000003" customHeight="1">
      <c r="A508" s="32"/>
      <c r="B508" s="32" t="s">
        <v>1603</v>
      </c>
      <c r="C508" s="32" t="s">
        <v>1797</v>
      </c>
      <c r="D508" s="108" t="s">
        <v>953</v>
      </c>
      <c r="E508" s="175" t="s">
        <v>1792</v>
      </c>
      <c r="F508" s="175" t="s">
        <v>1323</v>
      </c>
      <c r="G508" s="175" t="s">
        <v>777</v>
      </c>
    </row>
    <row r="509" spans="1:7" ht="39.950000000000003" customHeight="1">
      <c r="A509" s="32"/>
      <c r="B509" s="32" t="s">
        <v>1603</v>
      </c>
      <c r="C509" s="32" t="s">
        <v>1797</v>
      </c>
      <c r="D509" s="108" t="s">
        <v>953</v>
      </c>
      <c r="E509" s="175" t="s">
        <v>962</v>
      </c>
      <c r="F509" s="175" t="s">
        <v>1565</v>
      </c>
      <c r="G509" s="175" t="s">
        <v>1793</v>
      </c>
    </row>
    <row r="510" spans="1:7" ht="39.950000000000003" customHeight="1">
      <c r="A510" s="32"/>
      <c r="B510" s="32" t="s">
        <v>1603</v>
      </c>
      <c r="C510" s="32" t="s">
        <v>1797</v>
      </c>
      <c r="D510" s="108" t="s">
        <v>953</v>
      </c>
      <c r="E510" s="175" t="s">
        <v>1539</v>
      </c>
      <c r="F510" s="175" t="s">
        <v>1281</v>
      </c>
      <c r="G510" s="175" t="s">
        <v>788</v>
      </c>
    </row>
    <row r="511" spans="1:7" ht="39.950000000000003" customHeight="1">
      <c r="A511" s="32"/>
      <c r="B511" s="32" t="s">
        <v>1603</v>
      </c>
      <c r="C511" s="32" t="s">
        <v>1797</v>
      </c>
      <c r="D511" s="108" t="s">
        <v>953</v>
      </c>
      <c r="E511" s="175" t="s">
        <v>941</v>
      </c>
      <c r="F511" s="175" t="s">
        <v>1795</v>
      </c>
      <c r="G511" s="175" t="s">
        <v>1035</v>
      </c>
    </row>
    <row r="512" spans="1:7" ht="39.950000000000003" customHeight="1">
      <c r="A512" s="32"/>
      <c r="B512" s="32" t="s">
        <v>1603</v>
      </c>
      <c r="C512" s="32" t="s">
        <v>1797</v>
      </c>
      <c r="D512" s="108" t="s">
        <v>953</v>
      </c>
      <c r="E512" s="175" t="s">
        <v>1750</v>
      </c>
      <c r="F512" s="175" t="s">
        <v>1796</v>
      </c>
      <c r="G512" s="175" t="s">
        <v>1175</v>
      </c>
    </row>
    <row r="513" spans="1:7" ht="39.950000000000003" customHeight="1">
      <c r="A513" s="93"/>
      <c r="B513" s="21" t="s">
        <v>1798</v>
      </c>
      <c r="C513" s="93" t="s">
        <v>1863</v>
      </c>
      <c r="D513" s="108" t="s">
        <v>953</v>
      </c>
      <c r="E513" s="21" t="s">
        <v>1092</v>
      </c>
      <c r="F513" s="21" t="s">
        <v>1002</v>
      </c>
      <c r="G513" s="21" t="s">
        <v>839</v>
      </c>
    </row>
    <row r="514" spans="1:7" ht="39.950000000000003" customHeight="1">
      <c r="A514" s="93"/>
      <c r="B514" s="21" t="s">
        <v>1798</v>
      </c>
      <c r="C514" s="93" t="s">
        <v>1863</v>
      </c>
      <c r="D514" s="108" t="s">
        <v>953</v>
      </c>
      <c r="E514" s="21" t="s">
        <v>885</v>
      </c>
      <c r="F514" s="21" t="s">
        <v>993</v>
      </c>
      <c r="G514" s="21" t="s">
        <v>1340</v>
      </c>
    </row>
    <row r="515" spans="1:7" ht="39.950000000000003" customHeight="1">
      <c r="A515" s="93"/>
      <c r="B515" s="21" t="s">
        <v>1798</v>
      </c>
      <c r="C515" s="93" t="s">
        <v>1863</v>
      </c>
      <c r="D515" s="108" t="s">
        <v>953</v>
      </c>
      <c r="E515" s="21" t="s">
        <v>1799</v>
      </c>
      <c r="F515" s="21" t="s">
        <v>1691</v>
      </c>
      <c r="G515" s="21" t="s">
        <v>1340</v>
      </c>
    </row>
    <row r="516" spans="1:7" ht="39.950000000000003" customHeight="1">
      <c r="A516" s="93" t="s">
        <v>1800</v>
      </c>
      <c r="B516" s="21" t="s">
        <v>1798</v>
      </c>
      <c r="C516" s="93" t="s">
        <v>1863</v>
      </c>
      <c r="D516" s="108" t="s">
        <v>953</v>
      </c>
      <c r="E516" s="21" t="s">
        <v>1026</v>
      </c>
      <c r="F516" s="21" t="s">
        <v>1756</v>
      </c>
      <c r="G516" s="21" t="s">
        <v>1340</v>
      </c>
    </row>
    <row r="517" spans="1:7" ht="39.950000000000003" customHeight="1">
      <c r="A517" s="93" t="s">
        <v>1801</v>
      </c>
      <c r="B517" s="21" t="s">
        <v>1798</v>
      </c>
      <c r="C517" s="93" t="s">
        <v>1863</v>
      </c>
      <c r="D517" s="108" t="s">
        <v>953</v>
      </c>
      <c r="E517" s="21" t="s">
        <v>1578</v>
      </c>
      <c r="F517" s="21" t="s">
        <v>1638</v>
      </c>
      <c r="G517" s="21" t="s">
        <v>1802</v>
      </c>
    </row>
    <row r="518" spans="1:7" ht="39.950000000000003" customHeight="1">
      <c r="A518" s="93"/>
      <c r="B518" s="21" t="s">
        <v>1798</v>
      </c>
      <c r="C518" s="93" t="s">
        <v>1863</v>
      </c>
      <c r="D518" s="108" t="s">
        <v>953</v>
      </c>
      <c r="E518" s="21" t="s">
        <v>1803</v>
      </c>
      <c r="F518" s="21" t="s">
        <v>1804</v>
      </c>
      <c r="G518" s="21" t="s">
        <v>1177</v>
      </c>
    </row>
    <row r="519" spans="1:7" ht="39.950000000000003" customHeight="1">
      <c r="A519" s="93" t="s">
        <v>1805</v>
      </c>
      <c r="B519" s="21" t="s">
        <v>1798</v>
      </c>
      <c r="C519" s="93" t="s">
        <v>1863</v>
      </c>
      <c r="D519" s="108" t="s">
        <v>953</v>
      </c>
      <c r="E519" s="21" t="s">
        <v>1806</v>
      </c>
      <c r="F519" s="21" t="s">
        <v>1807</v>
      </c>
      <c r="G519" s="21" t="s">
        <v>1177</v>
      </c>
    </row>
    <row r="520" spans="1:7" ht="39.950000000000003" customHeight="1">
      <c r="A520" s="93" t="s">
        <v>1808</v>
      </c>
      <c r="B520" s="21" t="s">
        <v>1798</v>
      </c>
      <c r="C520" s="93" t="s">
        <v>1863</v>
      </c>
      <c r="D520" s="108" t="s">
        <v>953</v>
      </c>
      <c r="E520" s="21" t="s">
        <v>1326</v>
      </c>
      <c r="F520" s="21" t="s">
        <v>761</v>
      </c>
      <c r="G520" s="21" t="s">
        <v>771</v>
      </c>
    </row>
    <row r="521" spans="1:7" ht="39.950000000000003" customHeight="1">
      <c r="A521" s="93"/>
      <c r="B521" s="21" t="s">
        <v>1798</v>
      </c>
      <c r="C521" s="93" t="s">
        <v>1863</v>
      </c>
      <c r="D521" s="108" t="s">
        <v>953</v>
      </c>
      <c r="E521" s="21" t="s">
        <v>1809</v>
      </c>
      <c r="F521" s="21" t="s">
        <v>1604</v>
      </c>
      <c r="G521" s="21" t="s">
        <v>1810</v>
      </c>
    </row>
    <row r="522" spans="1:7" ht="39.950000000000003" customHeight="1">
      <c r="A522" s="93" t="s">
        <v>1811</v>
      </c>
      <c r="B522" s="21" t="s">
        <v>1798</v>
      </c>
      <c r="C522" s="93" t="s">
        <v>1863</v>
      </c>
      <c r="D522" s="108" t="s">
        <v>953</v>
      </c>
      <c r="E522" s="21" t="s">
        <v>1323</v>
      </c>
      <c r="F522" s="21" t="s">
        <v>1002</v>
      </c>
      <c r="G522" s="21" t="s">
        <v>1215</v>
      </c>
    </row>
    <row r="523" spans="1:7" ht="39.950000000000003" customHeight="1">
      <c r="A523" s="93" t="s">
        <v>1812</v>
      </c>
      <c r="B523" s="21" t="s">
        <v>1798</v>
      </c>
      <c r="C523" s="93" t="s">
        <v>1863</v>
      </c>
      <c r="D523" s="108" t="s">
        <v>953</v>
      </c>
      <c r="E523" s="21" t="s">
        <v>1813</v>
      </c>
      <c r="F523" s="21" t="s">
        <v>1814</v>
      </c>
      <c r="G523" s="21" t="s">
        <v>1815</v>
      </c>
    </row>
    <row r="524" spans="1:7" ht="39.950000000000003" customHeight="1">
      <c r="A524" s="93"/>
      <c r="B524" s="21" t="s">
        <v>1798</v>
      </c>
      <c r="C524" s="93" t="s">
        <v>1863</v>
      </c>
      <c r="D524" s="108" t="s">
        <v>953</v>
      </c>
      <c r="E524" s="21" t="s">
        <v>962</v>
      </c>
      <c r="F524" s="21" t="s">
        <v>1213</v>
      </c>
      <c r="G524" s="21" t="s">
        <v>1444</v>
      </c>
    </row>
    <row r="525" spans="1:7" ht="39.950000000000003" customHeight="1">
      <c r="A525" s="93"/>
      <c r="B525" s="21" t="s">
        <v>1798</v>
      </c>
      <c r="C525" s="93" t="s">
        <v>1863</v>
      </c>
      <c r="D525" s="108" t="s">
        <v>953</v>
      </c>
      <c r="E525" s="21" t="s">
        <v>1326</v>
      </c>
      <c r="F525" s="21" t="s">
        <v>1682</v>
      </c>
      <c r="G525" s="21" t="s">
        <v>1330</v>
      </c>
    </row>
    <row r="526" spans="1:7" ht="39.950000000000003" customHeight="1">
      <c r="A526" s="93" t="s">
        <v>1800</v>
      </c>
      <c r="B526" s="21" t="s">
        <v>1798</v>
      </c>
      <c r="C526" s="93" t="s">
        <v>1863</v>
      </c>
      <c r="D526" s="108" t="s">
        <v>953</v>
      </c>
      <c r="E526" s="21" t="s">
        <v>1580</v>
      </c>
      <c r="F526" s="21" t="s">
        <v>1816</v>
      </c>
      <c r="G526" s="21" t="s">
        <v>1534</v>
      </c>
    </row>
    <row r="527" spans="1:7" ht="39.950000000000003" customHeight="1">
      <c r="A527" s="93" t="s">
        <v>1817</v>
      </c>
      <c r="B527" s="21" t="s">
        <v>1798</v>
      </c>
      <c r="C527" s="93" t="s">
        <v>1863</v>
      </c>
      <c r="D527" s="108" t="s">
        <v>953</v>
      </c>
      <c r="E527" s="21" t="s">
        <v>1816</v>
      </c>
      <c r="F527" s="21" t="s">
        <v>1816</v>
      </c>
      <c r="G527" s="21" t="s">
        <v>1818</v>
      </c>
    </row>
    <row r="528" spans="1:7" ht="39.950000000000003" customHeight="1">
      <c r="A528" s="93" t="s">
        <v>1819</v>
      </c>
      <c r="B528" s="21" t="s">
        <v>1798</v>
      </c>
      <c r="C528" s="93" t="s">
        <v>1863</v>
      </c>
      <c r="D528" s="108" t="s">
        <v>953</v>
      </c>
      <c r="E528" s="21" t="s">
        <v>1576</v>
      </c>
      <c r="F528" s="21" t="s">
        <v>1326</v>
      </c>
      <c r="G528" s="21" t="s">
        <v>978</v>
      </c>
    </row>
    <row r="529" spans="1:7" ht="39.950000000000003" customHeight="1">
      <c r="A529" s="93" t="s">
        <v>1820</v>
      </c>
      <c r="B529" s="21" t="s">
        <v>1798</v>
      </c>
      <c r="C529" s="93" t="s">
        <v>1863</v>
      </c>
      <c r="D529" s="108" t="s">
        <v>953</v>
      </c>
      <c r="E529" s="21" t="s">
        <v>928</v>
      </c>
      <c r="F529" s="21" t="s">
        <v>909</v>
      </c>
      <c r="G529" s="21" t="s">
        <v>1821</v>
      </c>
    </row>
    <row r="530" spans="1:7" ht="39.950000000000003" customHeight="1">
      <c r="A530" s="93"/>
      <c r="B530" s="21" t="s">
        <v>1798</v>
      </c>
      <c r="C530" s="93" t="s">
        <v>1863</v>
      </c>
      <c r="D530" s="108" t="s">
        <v>953</v>
      </c>
      <c r="E530" s="21" t="s">
        <v>963</v>
      </c>
      <c r="F530" s="21" t="s">
        <v>1213</v>
      </c>
      <c r="G530" s="21" t="s">
        <v>1759</v>
      </c>
    </row>
    <row r="531" spans="1:7" ht="39.950000000000003" customHeight="1">
      <c r="A531" s="93" t="s">
        <v>1822</v>
      </c>
      <c r="B531" s="21" t="s">
        <v>1798</v>
      </c>
      <c r="C531" s="93" t="s">
        <v>1863</v>
      </c>
      <c r="D531" s="108" t="s">
        <v>953</v>
      </c>
      <c r="E531" s="21" t="s">
        <v>962</v>
      </c>
      <c r="F531" s="21" t="s">
        <v>1213</v>
      </c>
      <c r="G531" s="21" t="s">
        <v>1823</v>
      </c>
    </row>
    <row r="532" spans="1:7" ht="39.950000000000003" customHeight="1">
      <c r="A532" s="93"/>
      <c r="B532" s="21" t="s">
        <v>1798</v>
      </c>
      <c r="C532" s="93" t="s">
        <v>1863</v>
      </c>
      <c r="D532" s="108" t="s">
        <v>953</v>
      </c>
      <c r="E532" s="21" t="s">
        <v>1539</v>
      </c>
      <c r="F532" s="21" t="s">
        <v>1825</v>
      </c>
      <c r="G532" s="21" t="s">
        <v>1120</v>
      </c>
    </row>
    <row r="533" spans="1:7" ht="39.950000000000003" customHeight="1">
      <c r="A533" s="93"/>
      <c r="B533" s="21" t="s">
        <v>1798</v>
      </c>
      <c r="C533" s="93" t="s">
        <v>1863</v>
      </c>
      <c r="D533" s="108" t="s">
        <v>953</v>
      </c>
      <c r="E533" s="21" t="s">
        <v>1826</v>
      </c>
      <c r="F533" s="21" t="s">
        <v>1827</v>
      </c>
      <c r="G533" s="21" t="s">
        <v>916</v>
      </c>
    </row>
    <row r="534" spans="1:7" ht="39.950000000000003" customHeight="1">
      <c r="A534" s="93"/>
      <c r="B534" s="21" t="s">
        <v>1798</v>
      </c>
      <c r="C534" s="93" t="s">
        <v>1863</v>
      </c>
      <c r="D534" s="108" t="s">
        <v>953</v>
      </c>
      <c r="E534" s="21" t="s">
        <v>1638</v>
      </c>
      <c r="F534" s="21" t="s">
        <v>1002</v>
      </c>
      <c r="G534" s="21" t="s">
        <v>839</v>
      </c>
    </row>
    <row r="535" spans="1:7" ht="39.950000000000003" customHeight="1">
      <c r="A535" s="93" t="s">
        <v>1828</v>
      </c>
      <c r="B535" s="21" t="s">
        <v>1798</v>
      </c>
      <c r="C535" s="93" t="s">
        <v>1863</v>
      </c>
      <c r="D535" s="108" t="s">
        <v>953</v>
      </c>
      <c r="E535" s="21" t="s">
        <v>1816</v>
      </c>
      <c r="F535" s="21" t="s">
        <v>765</v>
      </c>
      <c r="G535" s="21" t="s">
        <v>1829</v>
      </c>
    </row>
    <row r="536" spans="1:7" ht="39.950000000000003" customHeight="1">
      <c r="A536" s="93"/>
      <c r="B536" s="21" t="s">
        <v>1798</v>
      </c>
      <c r="C536" s="93" t="s">
        <v>1863</v>
      </c>
      <c r="D536" s="108" t="s">
        <v>953</v>
      </c>
      <c r="E536" s="21" t="s">
        <v>1026</v>
      </c>
      <c r="F536" s="21" t="s">
        <v>1002</v>
      </c>
      <c r="G536" s="21" t="s">
        <v>1830</v>
      </c>
    </row>
    <row r="537" spans="1:7" ht="39.950000000000003" customHeight="1">
      <c r="A537" s="93"/>
      <c r="B537" s="21" t="s">
        <v>1798</v>
      </c>
      <c r="C537" s="93" t="s">
        <v>1863</v>
      </c>
      <c r="D537" s="108" t="s">
        <v>953</v>
      </c>
      <c r="E537" s="21" t="s">
        <v>1831</v>
      </c>
      <c r="F537" s="21" t="s">
        <v>838</v>
      </c>
      <c r="G537" s="21" t="s">
        <v>778</v>
      </c>
    </row>
    <row r="538" spans="1:7" ht="39.950000000000003" customHeight="1">
      <c r="A538" s="93"/>
      <c r="B538" s="21" t="s">
        <v>1798</v>
      </c>
      <c r="C538" s="93" t="s">
        <v>1863</v>
      </c>
      <c r="D538" s="108" t="s">
        <v>953</v>
      </c>
      <c r="E538" s="21" t="s">
        <v>1677</v>
      </c>
      <c r="F538" s="21" t="s">
        <v>1677</v>
      </c>
      <c r="G538" s="21" t="s">
        <v>771</v>
      </c>
    </row>
    <row r="539" spans="1:7" ht="39.950000000000003" customHeight="1">
      <c r="A539" s="93" t="s">
        <v>1832</v>
      </c>
      <c r="B539" s="21" t="s">
        <v>1798</v>
      </c>
      <c r="C539" s="93" t="s">
        <v>1863</v>
      </c>
      <c r="D539" s="108" t="s">
        <v>953</v>
      </c>
      <c r="E539" s="21" t="s">
        <v>1755</v>
      </c>
      <c r="F539" s="21" t="s">
        <v>1756</v>
      </c>
      <c r="G539" s="21" t="s">
        <v>1000</v>
      </c>
    </row>
    <row r="540" spans="1:7" ht="39.950000000000003" customHeight="1">
      <c r="A540" s="93"/>
      <c r="B540" s="21" t="s">
        <v>1798</v>
      </c>
      <c r="C540" s="93" t="s">
        <v>1863</v>
      </c>
      <c r="D540" s="108" t="s">
        <v>953</v>
      </c>
      <c r="E540" s="21" t="s">
        <v>1494</v>
      </c>
      <c r="F540" s="21" t="s">
        <v>1002</v>
      </c>
      <c r="G540" s="21" t="s">
        <v>1833</v>
      </c>
    </row>
    <row r="541" spans="1:7" ht="39.950000000000003" customHeight="1">
      <c r="A541" s="93"/>
      <c r="B541" s="21" t="s">
        <v>1798</v>
      </c>
      <c r="C541" s="93" t="s">
        <v>1863</v>
      </c>
      <c r="D541" s="108" t="s">
        <v>953</v>
      </c>
      <c r="E541" s="21" t="s">
        <v>765</v>
      </c>
      <c r="F541" s="21" t="s">
        <v>1834</v>
      </c>
      <c r="G541" s="21" t="s">
        <v>771</v>
      </c>
    </row>
    <row r="542" spans="1:7" ht="39.950000000000003" customHeight="1">
      <c r="A542" s="93"/>
      <c r="B542" s="21" t="s">
        <v>1798</v>
      </c>
      <c r="C542" s="93" t="s">
        <v>1863</v>
      </c>
      <c r="D542" s="108" t="s">
        <v>953</v>
      </c>
      <c r="E542" s="21" t="s">
        <v>962</v>
      </c>
      <c r="F542" s="21" t="s">
        <v>1638</v>
      </c>
      <c r="G542" s="21" t="s">
        <v>1007</v>
      </c>
    </row>
    <row r="543" spans="1:7" ht="39.950000000000003" customHeight="1">
      <c r="A543" s="93" t="s">
        <v>1835</v>
      </c>
      <c r="B543" s="21" t="s">
        <v>1798</v>
      </c>
      <c r="C543" s="93" t="s">
        <v>1863</v>
      </c>
      <c r="D543" s="108" t="s">
        <v>953</v>
      </c>
      <c r="E543" s="21" t="s">
        <v>1836</v>
      </c>
      <c r="F543" s="21" t="s">
        <v>1785</v>
      </c>
      <c r="G543" s="21" t="s">
        <v>1837</v>
      </c>
    </row>
    <row r="544" spans="1:7" ht="39.950000000000003" customHeight="1">
      <c r="A544" s="93"/>
      <c r="B544" s="21" t="s">
        <v>1798</v>
      </c>
      <c r="C544" s="93" t="s">
        <v>1863</v>
      </c>
      <c r="D544" s="108" t="s">
        <v>953</v>
      </c>
      <c r="E544" s="21" t="s">
        <v>838</v>
      </c>
      <c r="F544" s="21" t="s">
        <v>962</v>
      </c>
      <c r="G544" s="21" t="s">
        <v>916</v>
      </c>
    </row>
    <row r="545" spans="1:7" ht="39.950000000000003" customHeight="1">
      <c r="A545" s="93"/>
      <c r="B545" s="21" t="s">
        <v>1798</v>
      </c>
      <c r="C545" s="93" t="s">
        <v>1863</v>
      </c>
      <c r="D545" s="108" t="s">
        <v>953</v>
      </c>
      <c r="E545" s="21" t="s">
        <v>1002</v>
      </c>
      <c r="F545" s="21" t="s">
        <v>1756</v>
      </c>
      <c r="G545" s="21" t="s">
        <v>1019</v>
      </c>
    </row>
    <row r="546" spans="1:7" ht="39.950000000000003" customHeight="1">
      <c r="A546" s="93"/>
      <c r="B546" s="21" t="s">
        <v>1798</v>
      </c>
      <c r="C546" s="93" t="s">
        <v>1863</v>
      </c>
      <c r="D546" s="108" t="s">
        <v>953</v>
      </c>
      <c r="E546" s="21" t="s">
        <v>1677</v>
      </c>
      <c r="F546" s="21" t="s">
        <v>1838</v>
      </c>
      <c r="G546" s="21" t="s">
        <v>865</v>
      </c>
    </row>
    <row r="547" spans="1:7" ht="39.950000000000003" customHeight="1">
      <c r="A547" s="93" t="s">
        <v>1839</v>
      </c>
      <c r="B547" s="21" t="s">
        <v>1798</v>
      </c>
      <c r="C547" s="93" t="s">
        <v>1863</v>
      </c>
      <c r="D547" s="108" t="s">
        <v>953</v>
      </c>
      <c r="E547" s="21" t="s">
        <v>1803</v>
      </c>
      <c r="F547" s="21" t="s">
        <v>1804</v>
      </c>
      <c r="G547" s="21" t="s">
        <v>1534</v>
      </c>
    </row>
    <row r="548" spans="1:7" ht="39.950000000000003" customHeight="1">
      <c r="A548" s="93"/>
      <c r="B548" s="21" t="s">
        <v>1798</v>
      </c>
      <c r="C548" s="93" t="s">
        <v>1863</v>
      </c>
      <c r="D548" s="108" t="s">
        <v>953</v>
      </c>
      <c r="E548" s="21" t="s">
        <v>1323</v>
      </c>
      <c r="F548" s="21" t="s">
        <v>1840</v>
      </c>
      <c r="G548" s="21" t="s">
        <v>1841</v>
      </c>
    </row>
    <row r="549" spans="1:7" ht="39.950000000000003" customHeight="1">
      <c r="A549" s="93"/>
      <c r="B549" s="21" t="s">
        <v>1798</v>
      </c>
      <c r="C549" s="93" t="s">
        <v>1863</v>
      </c>
      <c r="D549" s="108" t="s">
        <v>953</v>
      </c>
      <c r="E549" s="21" t="s">
        <v>1816</v>
      </c>
      <c r="F549" s="21" t="s">
        <v>1816</v>
      </c>
      <c r="G549" s="21" t="s">
        <v>818</v>
      </c>
    </row>
    <row r="550" spans="1:7" ht="39.950000000000003" customHeight="1">
      <c r="A550" s="93"/>
      <c r="B550" s="21" t="s">
        <v>1798</v>
      </c>
      <c r="C550" s="93" t="s">
        <v>1863</v>
      </c>
      <c r="D550" s="108" t="s">
        <v>953</v>
      </c>
      <c r="E550" s="21" t="s">
        <v>1842</v>
      </c>
      <c r="F550" s="21" t="s">
        <v>1792</v>
      </c>
      <c r="G550" s="21" t="s">
        <v>1843</v>
      </c>
    </row>
    <row r="551" spans="1:7" ht="39.950000000000003" customHeight="1">
      <c r="A551" s="93"/>
      <c r="B551" s="21" t="s">
        <v>1798</v>
      </c>
      <c r="C551" s="93" t="s">
        <v>1863</v>
      </c>
      <c r="D551" s="108" t="s">
        <v>953</v>
      </c>
      <c r="E551" s="21" t="s">
        <v>1691</v>
      </c>
      <c r="F551" s="21" t="s">
        <v>1756</v>
      </c>
      <c r="G551" s="21" t="s">
        <v>916</v>
      </c>
    </row>
    <row r="552" spans="1:7" ht="39.950000000000003" customHeight="1">
      <c r="A552" s="93"/>
      <c r="B552" s="21" t="s">
        <v>1798</v>
      </c>
      <c r="C552" s="93" t="s">
        <v>1863</v>
      </c>
      <c r="D552" s="108" t="s">
        <v>953</v>
      </c>
      <c r="E552" s="21" t="s">
        <v>967</v>
      </c>
      <c r="F552" s="21" t="s">
        <v>1827</v>
      </c>
      <c r="G552" s="21" t="s">
        <v>1844</v>
      </c>
    </row>
    <row r="553" spans="1:7" ht="39.950000000000003" customHeight="1">
      <c r="A553" s="93" t="s">
        <v>1845</v>
      </c>
      <c r="B553" s="21" t="s">
        <v>1846</v>
      </c>
      <c r="C553" s="93" t="s">
        <v>1863</v>
      </c>
      <c r="D553" s="108" t="s">
        <v>760</v>
      </c>
      <c r="E553" s="21" t="s">
        <v>1847</v>
      </c>
      <c r="F553" s="21" t="s">
        <v>1848</v>
      </c>
      <c r="G553" s="21" t="s">
        <v>1849</v>
      </c>
    </row>
    <row r="554" spans="1:7" ht="39.950000000000003" customHeight="1">
      <c r="A554" s="93" t="s">
        <v>1845</v>
      </c>
      <c r="B554" s="21" t="s">
        <v>1846</v>
      </c>
      <c r="C554" s="93" t="s">
        <v>1863</v>
      </c>
      <c r="D554" s="108" t="s">
        <v>760</v>
      </c>
      <c r="E554" s="21" t="s">
        <v>1851</v>
      </c>
      <c r="F554" s="21" t="s">
        <v>1851</v>
      </c>
      <c r="G554" s="21" t="s">
        <v>1030</v>
      </c>
    </row>
    <row r="555" spans="1:7" ht="39.950000000000003" customHeight="1">
      <c r="A555" s="93" t="s">
        <v>1852</v>
      </c>
      <c r="B555" s="21" t="s">
        <v>1846</v>
      </c>
      <c r="C555" s="93" t="s">
        <v>1863</v>
      </c>
      <c r="D555" s="108" t="s">
        <v>760</v>
      </c>
      <c r="E555" s="21" t="s">
        <v>1308</v>
      </c>
      <c r="F555" s="21" t="s">
        <v>1047</v>
      </c>
      <c r="G555" s="21" t="s">
        <v>1531</v>
      </c>
    </row>
    <row r="556" spans="1:7" ht="39.950000000000003" customHeight="1">
      <c r="A556" s="93"/>
      <c r="B556" s="21" t="s">
        <v>1846</v>
      </c>
      <c r="C556" s="93" t="s">
        <v>1863</v>
      </c>
      <c r="D556" s="108" t="s">
        <v>760</v>
      </c>
      <c r="E556" s="21" t="s">
        <v>1853</v>
      </c>
      <c r="F556" s="21" t="s">
        <v>791</v>
      </c>
      <c r="G556" s="21" t="s">
        <v>878</v>
      </c>
    </row>
    <row r="557" spans="1:7" ht="39.950000000000003" customHeight="1">
      <c r="A557" s="93"/>
      <c r="B557" s="21" t="s">
        <v>1854</v>
      </c>
      <c r="C557" s="93" t="s">
        <v>1863</v>
      </c>
      <c r="D557" s="108" t="s">
        <v>1855</v>
      </c>
      <c r="E557" s="21" t="s">
        <v>1720</v>
      </c>
      <c r="F557" s="21" t="s">
        <v>1720</v>
      </c>
      <c r="G557" s="21" t="s">
        <v>1856</v>
      </c>
    </row>
    <row r="558" spans="1:7" ht="39.950000000000003" customHeight="1">
      <c r="A558" s="93"/>
      <c r="B558" s="21" t="s">
        <v>1854</v>
      </c>
      <c r="C558" s="93" t="s">
        <v>1863</v>
      </c>
      <c r="D558" s="108" t="s">
        <v>1855</v>
      </c>
      <c r="E558" s="21" t="s">
        <v>1683</v>
      </c>
      <c r="F558" s="21" t="s">
        <v>1683</v>
      </c>
      <c r="G558" s="21" t="s">
        <v>1857</v>
      </c>
    </row>
    <row r="559" spans="1:7" ht="39.950000000000003" customHeight="1">
      <c r="A559" s="93"/>
      <c r="B559" s="21" t="s">
        <v>1854</v>
      </c>
      <c r="C559" s="93" t="s">
        <v>1863</v>
      </c>
      <c r="D559" s="108" t="s">
        <v>1855</v>
      </c>
      <c r="E559" s="21" t="s">
        <v>1858</v>
      </c>
      <c r="F559" s="21" t="s">
        <v>1611</v>
      </c>
      <c r="G559" s="21" t="s">
        <v>1177</v>
      </c>
    </row>
    <row r="560" spans="1:7" ht="39.950000000000003" customHeight="1">
      <c r="A560" s="93"/>
      <c r="B560" s="21" t="s">
        <v>1854</v>
      </c>
      <c r="C560" s="93" t="s">
        <v>1863</v>
      </c>
      <c r="D560" s="108" t="s">
        <v>1855</v>
      </c>
      <c r="E560" s="21" t="s">
        <v>1859</v>
      </c>
      <c r="F560" s="21" t="s">
        <v>1763</v>
      </c>
      <c r="G560" s="21" t="s">
        <v>1860</v>
      </c>
    </row>
    <row r="561" spans="1:7" ht="39.950000000000003" customHeight="1">
      <c r="A561" s="93"/>
      <c r="B561" s="21" t="s">
        <v>1854</v>
      </c>
      <c r="C561" s="93" t="s">
        <v>1863</v>
      </c>
      <c r="D561" s="108" t="s">
        <v>1855</v>
      </c>
      <c r="E561" s="21" t="s">
        <v>1720</v>
      </c>
      <c r="F561" s="21" t="s">
        <v>1766</v>
      </c>
      <c r="G561" s="21" t="s">
        <v>916</v>
      </c>
    </row>
    <row r="562" spans="1:7" ht="39.950000000000003" customHeight="1">
      <c r="A562" s="93"/>
      <c r="B562" s="21" t="s">
        <v>1854</v>
      </c>
      <c r="C562" s="93" t="s">
        <v>1863</v>
      </c>
      <c r="D562" s="108" t="s">
        <v>1855</v>
      </c>
      <c r="E562" s="21" t="s">
        <v>779</v>
      </c>
      <c r="F562" s="21" t="s">
        <v>885</v>
      </c>
      <c r="G562" s="21" t="s">
        <v>1142</v>
      </c>
    </row>
    <row r="563" spans="1:7" ht="39.950000000000003" customHeight="1">
      <c r="A563" s="93" t="s">
        <v>1864</v>
      </c>
      <c r="B563" s="21"/>
      <c r="C563" s="93" t="s">
        <v>1924</v>
      </c>
      <c r="D563" s="108" t="s">
        <v>764</v>
      </c>
      <c r="E563" s="21" t="s">
        <v>815</v>
      </c>
      <c r="F563" s="21" t="s">
        <v>1865</v>
      </c>
      <c r="G563" s="21" t="s">
        <v>1007</v>
      </c>
    </row>
    <row r="564" spans="1:7" ht="39.950000000000003" customHeight="1">
      <c r="A564" s="93" t="s">
        <v>1866</v>
      </c>
      <c r="B564" s="21"/>
      <c r="C564" s="93" t="s">
        <v>1924</v>
      </c>
      <c r="D564" s="108" t="s">
        <v>760</v>
      </c>
      <c r="E564" s="21" t="s">
        <v>1202</v>
      </c>
      <c r="F564" s="21" t="s">
        <v>1867</v>
      </c>
      <c r="G564" s="21" t="s">
        <v>1868</v>
      </c>
    </row>
    <row r="565" spans="1:7" ht="39.950000000000003" customHeight="1">
      <c r="A565" s="93" t="s">
        <v>1869</v>
      </c>
      <c r="B565" s="21"/>
      <c r="C565" s="93" t="s">
        <v>1924</v>
      </c>
      <c r="D565" s="108" t="s">
        <v>760</v>
      </c>
      <c r="E565" s="21" t="s">
        <v>1669</v>
      </c>
      <c r="F565" s="21" t="s">
        <v>962</v>
      </c>
      <c r="G565" s="21" t="s">
        <v>1368</v>
      </c>
    </row>
    <row r="566" spans="1:7" ht="39.950000000000003" customHeight="1">
      <c r="A566" s="93"/>
      <c r="B566" s="21"/>
      <c r="C566" s="93" t="s">
        <v>1924</v>
      </c>
      <c r="D566" s="108" t="s">
        <v>760</v>
      </c>
      <c r="E566" s="21" t="s">
        <v>815</v>
      </c>
      <c r="F566" s="21" t="s">
        <v>780</v>
      </c>
      <c r="G566" s="21" t="s">
        <v>1046</v>
      </c>
    </row>
    <row r="567" spans="1:7" ht="39.950000000000003" customHeight="1">
      <c r="A567" s="93" t="s">
        <v>1870</v>
      </c>
      <c r="B567" s="21"/>
      <c r="C567" s="93" t="s">
        <v>1924</v>
      </c>
      <c r="D567" s="108" t="s">
        <v>760</v>
      </c>
      <c r="E567" s="21" t="s">
        <v>779</v>
      </c>
      <c r="F567" s="21" t="s">
        <v>815</v>
      </c>
      <c r="G567" s="21" t="s">
        <v>788</v>
      </c>
    </row>
    <row r="568" spans="1:7" ht="39.950000000000003" customHeight="1">
      <c r="A568" s="93" t="s">
        <v>1871</v>
      </c>
      <c r="B568" s="21"/>
      <c r="C568" s="93" t="s">
        <v>1924</v>
      </c>
      <c r="D568" s="108" t="s">
        <v>953</v>
      </c>
      <c r="E568" s="21" t="s">
        <v>779</v>
      </c>
      <c r="F568" s="21" t="s">
        <v>834</v>
      </c>
      <c r="G568" s="21" t="s">
        <v>1872</v>
      </c>
    </row>
    <row r="569" spans="1:7" ht="39.950000000000003" customHeight="1">
      <c r="A569" s="93" t="s">
        <v>1873</v>
      </c>
      <c r="B569" s="21"/>
      <c r="C569" s="93" t="s">
        <v>1924</v>
      </c>
      <c r="D569" s="108" t="s">
        <v>760</v>
      </c>
      <c r="E569" s="21" t="s">
        <v>1677</v>
      </c>
      <c r="F569" s="21" t="s">
        <v>828</v>
      </c>
      <c r="G569" s="21" t="s">
        <v>1874</v>
      </c>
    </row>
    <row r="570" spans="1:7" ht="39.950000000000003" customHeight="1">
      <c r="A570" s="93"/>
      <c r="B570" s="21"/>
      <c r="C570" s="93" t="s">
        <v>1924</v>
      </c>
      <c r="D570" s="108" t="s">
        <v>760</v>
      </c>
      <c r="E570" s="21" t="s">
        <v>780</v>
      </c>
      <c r="F570" s="21" t="s">
        <v>780</v>
      </c>
      <c r="G570" s="21" t="s">
        <v>1823</v>
      </c>
    </row>
    <row r="571" spans="1:7" ht="39.950000000000003" customHeight="1">
      <c r="A571" s="93" t="s">
        <v>1876</v>
      </c>
      <c r="B571" s="21"/>
      <c r="C571" s="93" t="s">
        <v>1924</v>
      </c>
      <c r="D571" s="108" t="s">
        <v>760</v>
      </c>
      <c r="E571" s="21" t="s">
        <v>826</v>
      </c>
      <c r="F571" s="21" t="s">
        <v>1001</v>
      </c>
      <c r="G571" s="21" t="s">
        <v>1877</v>
      </c>
    </row>
    <row r="572" spans="1:7" ht="39.950000000000003" customHeight="1">
      <c r="A572" s="93"/>
      <c r="B572" s="21"/>
      <c r="C572" s="93" t="s">
        <v>1924</v>
      </c>
      <c r="D572" s="108" t="s">
        <v>760</v>
      </c>
      <c r="E572" s="21" t="s">
        <v>1651</v>
      </c>
      <c r="F572" s="21" t="s">
        <v>815</v>
      </c>
      <c r="G572" s="21" t="s">
        <v>1060</v>
      </c>
    </row>
    <row r="573" spans="1:7" ht="39.950000000000003" customHeight="1">
      <c r="A573" s="93"/>
      <c r="B573" s="21"/>
      <c r="C573" s="93" t="s">
        <v>1924</v>
      </c>
      <c r="D573" s="108" t="s">
        <v>760</v>
      </c>
      <c r="E573" s="21" t="s">
        <v>815</v>
      </c>
      <c r="F573" s="21" t="s">
        <v>1651</v>
      </c>
      <c r="G573" s="21" t="s">
        <v>1878</v>
      </c>
    </row>
    <row r="574" spans="1:7" ht="39.950000000000003" customHeight="1">
      <c r="A574" s="93"/>
      <c r="B574" s="21"/>
      <c r="C574" s="93" t="s">
        <v>1924</v>
      </c>
      <c r="D574" s="108" t="s">
        <v>760</v>
      </c>
      <c r="E574" s="21" t="s">
        <v>1345</v>
      </c>
      <c r="F574" s="21" t="s">
        <v>1345</v>
      </c>
      <c r="G574" s="21" t="s">
        <v>1879</v>
      </c>
    </row>
    <row r="575" spans="1:7" ht="39.950000000000003" customHeight="1">
      <c r="A575" s="93" t="s">
        <v>1880</v>
      </c>
      <c r="B575" s="21"/>
      <c r="C575" s="93" t="s">
        <v>1924</v>
      </c>
      <c r="D575" s="108" t="s">
        <v>760</v>
      </c>
      <c r="E575" s="21" t="s">
        <v>780</v>
      </c>
      <c r="F575" s="21" t="s">
        <v>815</v>
      </c>
      <c r="G575" s="21" t="s">
        <v>1018</v>
      </c>
    </row>
    <row r="576" spans="1:7" ht="39.950000000000003" customHeight="1">
      <c r="A576" s="93" t="s">
        <v>1881</v>
      </c>
      <c r="B576" s="21"/>
      <c r="C576" s="93" t="s">
        <v>1924</v>
      </c>
      <c r="D576" s="108" t="s">
        <v>760</v>
      </c>
      <c r="E576" s="21" t="s">
        <v>780</v>
      </c>
      <c r="F576" s="21" t="s">
        <v>780</v>
      </c>
      <c r="G576" s="21" t="s">
        <v>1882</v>
      </c>
    </row>
    <row r="577" spans="1:7" ht="39.950000000000003" customHeight="1">
      <c r="A577" s="93" t="s">
        <v>1883</v>
      </c>
      <c r="B577" s="21"/>
      <c r="C577" s="93" t="s">
        <v>1924</v>
      </c>
      <c r="D577" s="108" t="s">
        <v>760</v>
      </c>
      <c r="E577" s="21" t="s">
        <v>942</v>
      </c>
      <c r="F577" s="21" t="s">
        <v>1127</v>
      </c>
      <c r="G577" s="21" t="s">
        <v>1860</v>
      </c>
    </row>
    <row r="578" spans="1:7" ht="39.950000000000003" customHeight="1">
      <c r="A578" s="93" t="s">
        <v>1883</v>
      </c>
      <c r="B578" s="21"/>
      <c r="C578" s="93" t="s">
        <v>1924</v>
      </c>
      <c r="D578" s="108" t="s">
        <v>760</v>
      </c>
      <c r="E578" s="21" t="s">
        <v>780</v>
      </c>
      <c r="F578" s="21" t="s">
        <v>1457</v>
      </c>
      <c r="G578" s="21" t="s">
        <v>1175</v>
      </c>
    </row>
    <row r="579" spans="1:7" ht="39.950000000000003" customHeight="1">
      <c r="A579" s="93"/>
      <c r="B579" s="21"/>
      <c r="C579" s="93" t="s">
        <v>1924</v>
      </c>
      <c r="D579" s="108" t="s">
        <v>760</v>
      </c>
      <c r="E579" s="21" t="s">
        <v>806</v>
      </c>
      <c r="F579" s="21" t="s">
        <v>779</v>
      </c>
      <c r="G579" s="21" t="s">
        <v>771</v>
      </c>
    </row>
    <row r="580" spans="1:7" ht="39.950000000000003" customHeight="1">
      <c r="A580" s="93" t="s">
        <v>1884</v>
      </c>
      <c r="B580" s="21"/>
      <c r="C580" s="93" t="s">
        <v>1924</v>
      </c>
      <c r="D580" s="108" t="s">
        <v>760</v>
      </c>
      <c r="E580" s="21" t="s">
        <v>962</v>
      </c>
      <c r="F580" s="21" t="s">
        <v>1704</v>
      </c>
      <c r="G580" s="21" t="s">
        <v>1885</v>
      </c>
    </row>
    <row r="581" spans="1:7" ht="39.950000000000003" customHeight="1">
      <c r="A581" s="93" t="s">
        <v>1884</v>
      </c>
      <c r="B581" s="21"/>
      <c r="C581" s="93" t="s">
        <v>1924</v>
      </c>
      <c r="D581" s="108" t="s">
        <v>760</v>
      </c>
      <c r="E581" s="21" t="s">
        <v>1604</v>
      </c>
      <c r="F581" s="21" t="s">
        <v>1071</v>
      </c>
      <c r="G581" s="21" t="s">
        <v>1862</v>
      </c>
    </row>
    <row r="582" spans="1:7" ht="39.950000000000003" customHeight="1">
      <c r="A582" s="93"/>
      <c r="B582" s="21"/>
      <c r="C582" s="93" t="s">
        <v>1924</v>
      </c>
      <c r="D582" s="108" t="s">
        <v>760</v>
      </c>
      <c r="E582" s="21" t="s">
        <v>1886</v>
      </c>
      <c r="F582" s="21" t="s">
        <v>1782</v>
      </c>
      <c r="G582" s="21" t="s">
        <v>1887</v>
      </c>
    </row>
    <row r="583" spans="1:7" ht="39.950000000000003" customHeight="1">
      <c r="A583" s="93"/>
      <c r="B583" s="21"/>
      <c r="C583" s="93" t="s">
        <v>1924</v>
      </c>
      <c r="D583" s="108" t="s">
        <v>760</v>
      </c>
      <c r="E583" s="21" t="s">
        <v>1888</v>
      </c>
      <c r="F583" s="21" t="s">
        <v>1889</v>
      </c>
      <c r="G583" s="21" t="s">
        <v>1305</v>
      </c>
    </row>
    <row r="584" spans="1:7" ht="39.950000000000003" customHeight="1">
      <c r="A584" s="93"/>
      <c r="B584" s="21"/>
      <c r="C584" s="93" t="s">
        <v>1924</v>
      </c>
      <c r="D584" s="108" t="s">
        <v>760</v>
      </c>
      <c r="E584" s="21" t="s">
        <v>806</v>
      </c>
      <c r="F584" s="21" t="s">
        <v>779</v>
      </c>
      <c r="G584" s="21" t="s">
        <v>1890</v>
      </c>
    </row>
    <row r="585" spans="1:7" ht="39.950000000000003" customHeight="1">
      <c r="A585" s="93"/>
      <c r="B585" s="21"/>
      <c r="C585" s="93" t="s">
        <v>1924</v>
      </c>
      <c r="D585" s="108" t="s">
        <v>760</v>
      </c>
      <c r="E585" s="21" t="s">
        <v>1202</v>
      </c>
      <c r="F585" s="21" t="s">
        <v>780</v>
      </c>
      <c r="G585" s="21" t="s">
        <v>1891</v>
      </c>
    </row>
    <row r="586" spans="1:7" ht="39.950000000000003" customHeight="1">
      <c r="A586" s="93"/>
      <c r="B586" s="21"/>
      <c r="C586" s="93" t="s">
        <v>1924</v>
      </c>
      <c r="D586" s="108" t="s">
        <v>760</v>
      </c>
      <c r="E586" s="21" t="s">
        <v>803</v>
      </c>
      <c r="F586" s="21" t="s">
        <v>769</v>
      </c>
      <c r="G586" s="21" t="s">
        <v>1892</v>
      </c>
    </row>
    <row r="587" spans="1:7" ht="39.950000000000003" customHeight="1">
      <c r="A587" s="93" t="s">
        <v>1893</v>
      </c>
      <c r="B587" s="21"/>
      <c r="C587" s="93" t="s">
        <v>1924</v>
      </c>
      <c r="D587" s="108" t="s">
        <v>760</v>
      </c>
      <c r="E587" s="21" t="s">
        <v>1651</v>
      </c>
      <c r="F587" s="21" t="s">
        <v>779</v>
      </c>
      <c r="G587" s="21" t="s">
        <v>1894</v>
      </c>
    </row>
    <row r="588" spans="1:7" ht="39.950000000000003" customHeight="1">
      <c r="A588" s="93"/>
      <c r="B588" s="21"/>
      <c r="C588" s="93" t="s">
        <v>1924</v>
      </c>
      <c r="D588" s="108" t="s">
        <v>760</v>
      </c>
      <c r="E588" s="21" t="s">
        <v>829</v>
      </c>
      <c r="F588" s="21" t="s">
        <v>829</v>
      </c>
      <c r="G588" s="21" t="s">
        <v>1235</v>
      </c>
    </row>
    <row r="589" spans="1:7" ht="39.950000000000003" customHeight="1">
      <c r="A589" s="93"/>
      <c r="B589" s="21"/>
      <c r="C589" s="93" t="s">
        <v>1924</v>
      </c>
      <c r="D589" s="108" t="s">
        <v>760</v>
      </c>
      <c r="E589" s="21" t="s">
        <v>1895</v>
      </c>
      <c r="F589" s="21" t="s">
        <v>1628</v>
      </c>
      <c r="G589" s="21" t="s">
        <v>1896</v>
      </c>
    </row>
    <row r="590" spans="1:7" ht="39.950000000000003" customHeight="1">
      <c r="A590" s="93"/>
      <c r="B590" s="21"/>
      <c r="C590" s="93" t="s">
        <v>1924</v>
      </c>
      <c r="D590" s="108" t="s">
        <v>760</v>
      </c>
      <c r="E590" s="21" t="s">
        <v>1651</v>
      </c>
      <c r="F590" s="21" t="s">
        <v>779</v>
      </c>
      <c r="G590" s="21" t="s">
        <v>1897</v>
      </c>
    </row>
    <row r="591" spans="1:7" ht="39.950000000000003" customHeight="1">
      <c r="A591" s="93" t="s">
        <v>1899</v>
      </c>
      <c r="B591" s="21"/>
      <c r="C591" s="93" t="s">
        <v>1924</v>
      </c>
      <c r="D591" s="108" t="s">
        <v>760</v>
      </c>
      <c r="E591" s="21" t="s">
        <v>815</v>
      </c>
      <c r="F591" s="21" t="s">
        <v>806</v>
      </c>
      <c r="G591" s="21" t="s">
        <v>1900</v>
      </c>
    </row>
    <row r="592" spans="1:7" ht="39.950000000000003" customHeight="1">
      <c r="A592" s="93" t="s">
        <v>1901</v>
      </c>
      <c r="B592" s="21"/>
      <c r="C592" s="93" t="s">
        <v>1924</v>
      </c>
      <c r="D592" s="108" t="s">
        <v>760</v>
      </c>
      <c r="E592" s="21" t="s">
        <v>1733</v>
      </c>
      <c r="F592" s="21" t="s">
        <v>1604</v>
      </c>
      <c r="G592" s="21" t="s">
        <v>1200</v>
      </c>
    </row>
    <row r="593" spans="1:7" ht="39.950000000000003" customHeight="1">
      <c r="A593" s="93"/>
      <c r="B593" s="21"/>
      <c r="C593" s="93" t="s">
        <v>1924</v>
      </c>
      <c r="D593" s="108" t="s">
        <v>760</v>
      </c>
      <c r="E593" s="21" t="s">
        <v>822</v>
      </c>
      <c r="F593" s="21" t="s">
        <v>1816</v>
      </c>
      <c r="G593" s="21" t="s">
        <v>1359</v>
      </c>
    </row>
    <row r="594" spans="1:7" ht="39.950000000000003" customHeight="1">
      <c r="A594" s="93"/>
      <c r="B594" s="21"/>
      <c r="C594" s="93" t="s">
        <v>1924</v>
      </c>
      <c r="D594" s="108" t="s">
        <v>760</v>
      </c>
      <c r="E594" s="21" t="s">
        <v>779</v>
      </c>
      <c r="F594" s="21" t="s">
        <v>779</v>
      </c>
      <c r="G594" s="21" t="s">
        <v>1902</v>
      </c>
    </row>
    <row r="595" spans="1:7" ht="39.950000000000003" customHeight="1">
      <c r="A595" s="93"/>
      <c r="B595" s="21"/>
      <c r="C595" s="93" t="s">
        <v>1924</v>
      </c>
      <c r="D595" s="108" t="s">
        <v>760</v>
      </c>
      <c r="E595" s="21" t="s">
        <v>1202</v>
      </c>
      <c r="F595" s="21" t="s">
        <v>1127</v>
      </c>
      <c r="G595" s="21" t="s">
        <v>1903</v>
      </c>
    </row>
    <row r="596" spans="1:7" ht="39.950000000000003" customHeight="1">
      <c r="A596" s="93"/>
      <c r="B596" s="21"/>
      <c r="C596" s="93" t="s">
        <v>1924</v>
      </c>
      <c r="D596" s="108" t="s">
        <v>760</v>
      </c>
      <c r="E596" s="21" t="s">
        <v>1904</v>
      </c>
      <c r="F596" s="21" t="s">
        <v>815</v>
      </c>
      <c r="G596" s="21" t="s">
        <v>1007</v>
      </c>
    </row>
    <row r="597" spans="1:7" ht="39.950000000000003" customHeight="1">
      <c r="A597" s="93" t="s">
        <v>1905</v>
      </c>
      <c r="B597" s="21"/>
      <c r="C597" s="93" t="s">
        <v>1924</v>
      </c>
      <c r="D597" s="108" t="s">
        <v>760</v>
      </c>
      <c r="E597" s="21" t="s">
        <v>779</v>
      </c>
      <c r="F597" s="21" t="s">
        <v>779</v>
      </c>
      <c r="G597" s="21" t="s">
        <v>1906</v>
      </c>
    </row>
    <row r="598" spans="1:7" ht="39.950000000000003" customHeight="1">
      <c r="A598" s="93" t="s">
        <v>1893</v>
      </c>
      <c r="B598" s="21"/>
      <c r="C598" s="93" t="s">
        <v>1924</v>
      </c>
      <c r="D598" s="108" t="s">
        <v>760</v>
      </c>
      <c r="E598" s="21" t="s">
        <v>993</v>
      </c>
      <c r="F598" s="21" t="s">
        <v>1652</v>
      </c>
      <c r="G598" s="21" t="s">
        <v>1235</v>
      </c>
    </row>
    <row r="599" spans="1:7" ht="39.950000000000003" customHeight="1">
      <c r="A599" s="93"/>
      <c r="B599" s="21"/>
      <c r="C599" s="93" t="s">
        <v>1924</v>
      </c>
      <c r="D599" s="108" t="s">
        <v>760</v>
      </c>
      <c r="E599" s="21" t="s">
        <v>962</v>
      </c>
      <c r="F599" s="21" t="s">
        <v>780</v>
      </c>
      <c r="G599" s="21" t="s">
        <v>778</v>
      </c>
    </row>
    <row r="600" spans="1:7" ht="39.950000000000003" customHeight="1">
      <c r="A600" s="93"/>
      <c r="B600" s="21"/>
      <c r="C600" s="93" t="s">
        <v>1924</v>
      </c>
      <c r="D600" s="108" t="s">
        <v>760</v>
      </c>
      <c r="E600" s="21" t="s">
        <v>780</v>
      </c>
      <c r="F600" s="21" t="s">
        <v>1604</v>
      </c>
      <c r="G600" s="21" t="s">
        <v>1757</v>
      </c>
    </row>
    <row r="601" spans="1:7" ht="39.950000000000003" customHeight="1">
      <c r="A601" s="93"/>
      <c r="B601" s="21"/>
      <c r="C601" s="93" t="s">
        <v>1924</v>
      </c>
      <c r="D601" s="108" t="s">
        <v>760</v>
      </c>
      <c r="E601" s="21" t="s">
        <v>1011</v>
      </c>
      <c r="F601" s="21" t="s">
        <v>1908</v>
      </c>
      <c r="G601" s="21" t="s">
        <v>878</v>
      </c>
    </row>
    <row r="602" spans="1:7" ht="39.950000000000003" customHeight="1">
      <c r="A602" s="93"/>
      <c r="B602" s="21"/>
      <c r="C602" s="93" t="s">
        <v>1924</v>
      </c>
      <c r="D602" s="108" t="s">
        <v>760</v>
      </c>
      <c r="E602" s="21" t="s">
        <v>1202</v>
      </c>
      <c r="F602" s="21" t="s">
        <v>1202</v>
      </c>
      <c r="G602" s="21" t="s">
        <v>788</v>
      </c>
    </row>
    <row r="603" spans="1:7" ht="39.950000000000003" customHeight="1">
      <c r="A603" s="93"/>
      <c r="B603" s="21"/>
      <c r="C603" s="93" t="s">
        <v>1924</v>
      </c>
      <c r="D603" s="108" t="s">
        <v>760</v>
      </c>
      <c r="E603" s="21" t="s">
        <v>1677</v>
      </c>
      <c r="F603" s="21" t="s">
        <v>1202</v>
      </c>
      <c r="G603" s="21" t="s">
        <v>1783</v>
      </c>
    </row>
    <row r="604" spans="1:7" ht="39.950000000000003" customHeight="1">
      <c r="A604" s="93" t="s">
        <v>1893</v>
      </c>
      <c r="B604" s="21"/>
      <c r="C604" s="93" t="s">
        <v>1924</v>
      </c>
      <c r="D604" s="108" t="s">
        <v>760</v>
      </c>
      <c r="E604" s="21" t="s">
        <v>779</v>
      </c>
      <c r="F604" s="21" t="s">
        <v>779</v>
      </c>
      <c r="G604" s="21" t="s">
        <v>1909</v>
      </c>
    </row>
    <row r="605" spans="1:7" ht="39.950000000000003" customHeight="1">
      <c r="A605" s="93"/>
      <c r="B605" s="21"/>
      <c r="C605" s="93" t="s">
        <v>1924</v>
      </c>
      <c r="D605" s="108" t="s">
        <v>760</v>
      </c>
      <c r="E605" s="21" t="s">
        <v>780</v>
      </c>
      <c r="F605" s="21" t="s">
        <v>780</v>
      </c>
      <c r="G605" s="21" t="s">
        <v>1069</v>
      </c>
    </row>
    <row r="606" spans="1:7" ht="39.950000000000003" customHeight="1">
      <c r="A606" s="93"/>
      <c r="B606" s="21"/>
      <c r="C606" s="93" t="s">
        <v>1924</v>
      </c>
      <c r="D606" s="108" t="s">
        <v>760</v>
      </c>
      <c r="E606" s="21" t="s">
        <v>962</v>
      </c>
      <c r="F606" s="21" t="s">
        <v>779</v>
      </c>
      <c r="G606" s="21" t="s">
        <v>1060</v>
      </c>
    </row>
    <row r="607" spans="1:7" ht="39.950000000000003" customHeight="1">
      <c r="A607" s="93"/>
      <c r="B607" s="21"/>
      <c r="C607" s="93" t="s">
        <v>1924</v>
      </c>
      <c r="D607" s="108" t="s">
        <v>760</v>
      </c>
      <c r="E607" s="21" t="s">
        <v>835</v>
      </c>
      <c r="F607" s="21" t="s">
        <v>1604</v>
      </c>
      <c r="G607" s="21" t="s">
        <v>1193</v>
      </c>
    </row>
    <row r="608" spans="1:7" ht="39.950000000000003" customHeight="1">
      <c r="A608" s="93"/>
      <c r="B608" s="21"/>
      <c r="C608" s="93" t="s">
        <v>1924</v>
      </c>
      <c r="D608" s="108" t="s">
        <v>760</v>
      </c>
      <c r="E608" s="21" t="s">
        <v>1611</v>
      </c>
      <c r="F608" s="21" t="s">
        <v>1763</v>
      </c>
      <c r="G608" s="21" t="s">
        <v>929</v>
      </c>
    </row>
    <row r="609" spans="1:7" ht="39.950000000000003" customHeight="1">
      <c r="A609" s="93" t="s">
        <v>1910</v>
      </c>
      <c r="B609" s="21" t="s">
        <v>1911</v>
      </c>
      <c r="C609" s="93" t="s">
        <v>1924</v>
      </c>
      <c r="D609" s="108" t="s">
        <v>760</v>
      </c>
      <c r="E609" s="21" t="s">
        <v>780</v>
      </c>
      <c r="F609" s="21" t="s">
        <v>1457</v>
      </c>
      <c r="G609" s="21" t="s">
        <v>883</v>
      </c>
    </row>
    <row r="610" spans="1:7" ht="39.950000000000003" customHeight="1">
      <c r="A610" s="93"/>
      <c r="B610" s="21"/>
      <c r="C610" s="93" t="s">
        <v>1924</v>
      </c>
      <c r="D610" s="108" t="s">
        <v>760</v>
      </c>
      <c r="E610" s="21" t="s">
        <v>815</v>
      </c>
      <c r="F610" s="21" t="s">
        <v>1604</v>
      </c>
      <c r="G610" s="21" t="s">
        <v>1913</v>
      </c>
    </row>
    <row r="611" spans="1:7" ht="39.950000000000003" customHeight="1">
      <c r="A611" s="93"/>
      <c r="B611" s="21"/>
      <c r="C611" s="93" t="s">
        <v>1924</v>
      </c>
      <c r="D611" s="108" t="s">
        <v>760</v>
      </c>
      <c r="E611" s="21" t="s">
        <v>779</v>
      </c>
      <c r="F611" s="21" t="s">
        <v>779</v>
      </c>
      <c r="G611" s="21" t="s">
        <v>1914</v>
      </c>
    </row>
    <row r="612" spans="1:7" ht="39.950000000000003" customHeight="1">
      <c r="A612" s="93"/>
      <c r="B612" s="21"/>
      <c r="C612" s="93" t="s">
        <v>1924</v>
      </c>
      <c r="D612" s="108" t="s">
        <v>760</v>
      </c>
      <c r="E612" s="21" t="s">
        <v>1457</v>
      </c>
      <c r="F612" s="21" t="s">
        <v>1604</v>
      </c>
      <c r="G612" s="21" t="s">
        <v>1915</v>
      </c>
    </row>
    <row r="613" spans="1:7" ht="39.950000000000003" customHeight="1">
      <c r="A613" s="93"/>
      <c r="B613" s="21"/>
      <c r="C613" s="93" t="s">
        <v>1924</v>
      </c>
      <c r="D613" s="108" t="s">
        <v>760</v>
      </c>
      <c r="E613" s="21" t="s">
        <v>815</v>
      </c>
      <c r="F613" s="21" t="s">
        <v>1651</v>
      </c>
      <c r="G613" s="21" t="s">
        <v>1916</v>
      </c>
    </row>
    <row r="614" spans="1:7" ht="39.950000000000003" customHeight="1">
      <c r="A614" s="93"/>
      <c r="B614" s="21"/>
      <c r="C614" s="93" t="s">
        <v>1924</v>
      </c>
      <c r="D614" s="108" t="s">
        <v>760</v>
      </c>
      <c r="E614" s="21" t="s">
        <v>962</v>
      </c>
      <c r="F614" s="21" t="s">
        <v>1677</v>
      </c>
      <c r="G614" s="21" t="s">
        <v>1916</v>
      </c>
    </row>
    <row r="615" spans="1:7" ht="39.950000000000003" customHeight="1">
      <c r="A615" s="93"/>
      <c r="B615" s="21"/>
      <c r="C615" s="93" t="s">
        <v>1924</v>
      </c>
      <c r="D615" s="108" t="s">
        <v>760</v>
      </c>
      <c r="E615" s="21" t="s">
        <v>962</v>
      </c>
      <c r="F615" s="21" t="s">
        <v>1917</v>
      </c>
      <c r="G615" s="21" t="s">
        <v>1823</v>
      </c>
    </row>
    <row r="616" spans="1:7" ht="39.950000000000003" customHeight="1">
      <c r="A616" s="93"/>
      <c r="B616" s="21"/>
      <c r="C616" s="93" t="s">
        <v>1924</v>
      </c>
      <c r="D616" s="108" t="s">
        <v>760</v>
      </c>
      <c r="E616" s="21" t="s">
        <v>1109</v>
      </c>
      <c r="F616" s="21" t="s">
        <v>815</v>
      </c>
      <c r="G616" s="21" t="s">
        <v>1340</v>
      </c>
    </row>
    <row r="617" spans="1:7" ht="39.950000000000003" customHeight="1">
      <c r="A617" s="93" t="s">
        <v>1918</v>
      </c>
      <c r="B617" s="21"/>
      <c r="C617" s="93" t="s">
        <v>1924</v>
      </c>
      <c r="D617" s="108" t="s">
        <v>760</v>
      </c>
      <c r="E617" s="21" t="s">
        <v>1917</v>
      </c>
      <c r="F617" s="21" t="s">
        <v>1669</v>
      </c>
      <c r="G617" s="21" t="s">
        <v>788</v>
      </c>
    </row>
    <row r="618" spans="1:7" ht="39.950000000000003" customHeight="1">
      <c r="A618" s="93"/>
      <c r="B618" s="21"/>
      <c r="C618" s="93" t="s">
        <v>1924</v>
      </c>
      <c r="D618" s="108" t="s">
        <v>760</v>
      </c>
      <c r="E618" s="21" t="s">
        <v>1604</v>
      </c>
      <c r="F618" s="21" t="s">
        <v>822</v>
      </c>
      <c r="G618" s="21" t="s">
        <v>1919</v>
      </c>
    </row>
    <row r="619" spans="1:7" ht="39.950000000000003" customHeight="1">
      <c r="A619" s="93"/>
      <c r="B619" s="21"/>
      <c r="C619" s="93" t="s">
        <v>1924</v>
      </c>
      <c r="D619" s="108" t="s">
        <v>760</v>
      </c>
      <c r="E619" s="21" t="s">
        <v>1457</v>
      </c>
      <c r="F619" s="21" t="s">
        <v>1677</v>
      </c>
      <c r="G619" s="21" t="s">
        <v>821</v>
      </c>
    </row>
    <row r="620" spans="1:7" ht="39.950000000000003" customHeight="1">
      <c r="A620" s="93"/>
      <c r="B620" s="21"/>
      <c r="C620" s="93" t="s">
        <v>1924</v>
      </c>
      <c r="D620" s="108" t="s">
        <v>760</v>
      </c>
      <c r="E620" s="21" t="s">
        <v>1202</v>
      </c>
      <c r="F620" s="21" t="s">
        <v>1202</v>
      </c>
      <c r="G620" s="21" t="s">
        <v>944</v>
      </c>
    </row>
    <row r="621" spans="1:7" ht="39.950000000000003" customHeight="1">
      <c r="A621" s="93"/>
      <c r="B621" s="21"/>
      <c r="C621" s="93" t="s">
        <v>1924</v>
      </c>
      <c r="D621" s="108" t="s">
        <v>760</v>
      </c>
      <c r="E621" s="21" t="s">
        <v>1782</v>
      </c>
      <c r="F621" s="21" t="s">
        <v>1816</v>
      </c>
      <c r="G621" s="21" t="s">
        <v>1920</v>
      </c>
    </row>
    <row r="622" spans="1:7" ht="39.950000000000003" customHeight="1">
      <c r="A622" s="93"/>
      <c r="B622" s="21"/>
      <c r="C622" s="93" t="s">
        <v>1924</v>
      </c>
      <c r="D622" s="108" t="s">
        <v>760</v>
      </c>
      <c r="E622" s="21" t="s">
        <v>780</v>
      </c>
      <c r="F622" s="21" t="s">
        <v>1457</v>
      </c>
      <c r="G622" s="21" t="s">
        <v>1035</v>
      </c>
    </row>
    <row r="623" spans="1:7" ht="39.950000000000003" customHeight="1">
      <c r="A623" s="93"/>
      <c r="B623" s="21"/>
      <c r="C623" s="93" t="s">
        <v>1924</v>
      </c>
      <c r="D623" s="108" t="s">
        <v>760</v>
      </c>
      <c r="E623" s="21" t="s">
        <v>780</v>
      </c>
      <c r="F623" s="21" t="s">
        <v>1677</v>
      </c>
      <c r="G623" s="21" t="s">
        <v>1087</v>
      </c>
    </row>
    <row r="624" spans="1:7" ht="39.950000000000003" customHeight="1">
      <c r="A624" s="93"/>
      <c r="B624" s="21"/>
      <c r="C624" s="93" t="s">
        <v>1924</v>
      </c>
      <c r="D624" s="108" t="s">
        <v>760</v>
      </c>
      <c r="E624" s="21" t="s">
        <v>1202</v>
      </c>
      <c r="F624" s="21" t="s">
        <v>1202</v>
      </c>
      <c r="G624" s="21" t="s">
        <v>933</v>
      </c>
    </row>
    <row r="625" spans="1:7" ht="39.950000000000003" customHeight="1">
      <c r="A625" s="93"/>
      <c r="B625" s="21"/>
      <c r="C625" s="93" t="s">
        <v>1924</v>
      </c>
      <c r="D625" s="108" t="s">
        <v>760</v>
      </c>
      <c r="E625" s="21" t="s">
        <v>779</v>
      </c>
      <c r="F625" s="21" t="s">
        <v>815</v>
      </c>
      <c r="G625" s="21" t="s">
        <v>888</v>
      </c>
    </row>
    <row r="626" spans="1:7" ht="39.950000000000003" customHeight="1">
      <c r="A626" s="93"/>
      <c r="B626" s="21"/>
      <c r="C626" s="93" t="s">
        <v>1924</v>
      </c>
      <c r="D626" s="108" t="s">
        <v>760</v>
      </c>
      <c r="E626" s="21" t="s">
        <v>780</v>
      </c>
      <c r="F626" s="21" t="s">
        <v>1677</v>
      </c>
      <c r="G626" s="21" t="s">
        <v>1057</v>
      </c>
    </row>
    <row r="627" spans="1:7" ht="39.950000000000003" customHeight="1">
      <c r="A627" s="93"/>
      <c r="B627" s="21"/>
      <c r="C627" s="93" t="s">
        <v>1924</v>
      </c>
      <c r="D627" s="108" t="s">
        <v>760</v>
      </c>
      <c r="E627" s="21" t="s">
        <v>815</v>
      </c>
      <c r="F627" s="21" t="s">
        <v>1669</v>
      </c>
      <c r="G627" s="21" t="s">
        <v>1921</v>
      </c>
    </row>
    <row r="628" spans="1:7" ht="39.950000000000003" customHeight="1">
      <c r="A628" s="93"/>
      <c r="B628" s="21"/>
      <c r="C628" s="93" t="s">
        <v>1924</v>
      </c>
      <c r="D628" s="108" t="s">
        <v>760</v>
      </c>
      <c r="E628" s="21" t="s">
        <v>780</v>
      </c>
      <c r="F628" s="21" t="s">
        <v>780</v>
      </c>
      <c r="G628" s="21" t="s">
        <v>1914</v>
      </c>
    </row>
    <row r="629" spans="1:7" ht="39.950000000000003" customHeight="1">
      <c r="A629" s="93"/>
      <c r="B629" s="21"/>
      <c r="C629" s="93" t="s">
        <v>1924</v>
      </c>
      <c r="D629" s="108" t="s">
        <v>760</v>
      </c>
      <c r="E629" s="21" t="s">
        <v>815</v>
      </c>
      <c r="F629" s="21" t="s">
        <v>780</v>
      </c>
      <c r="G629" s="21" t="s">
        <v>1036</v>
      </c>
    </row>
    <row r="630" spans="1:7" ht="39.950000000000003" customHeight="1">
      <c r="A630" s="93"/>
      <c r="B630" s="21" t="s">
        <v>1925</v>
      </c>
      <c r="C630" s="93" t="s">
        <v>1988</v>
      </c>
      <c r="D630" s="108" t="s">
        <v>760</v>
      </c>
      <c r="E630" s="21" t="s">
        <v>1926</v>
      </c>
      <c r="F630" s="21" t="s">
        <v>1302</v>
      </c>
      <c r="G630" s="21" t="s">
        <v>771</v>
      </c>
    </row>
    <row r="631" spans="1:7" ht="39.950000000000003" customHeight="1">
      <c r="A631" s="93"/>
      <c r="B631" s="21" t="s">
        <v>1925</v>
      </c>
      <c r="C631" s="93" t="s">
        <v>1988</v>
      </c>
      <c r="D631" s="108" t="s">
        <v>760</v>
      </c>
      <c r="E631" s="21" t="s">
        <v>1927</v>
      </c>
      <c r="F631" s="21" t="s">
        <v>1928</v>
      </c>
      <c r="G631" s="21" t="s">
        <v>1929</v>
      </c>
    </row>
    <row r="632" spans="1:7" ht="39.950000000000003" customHeight="1">
      <c r="A632" s="93"/>
      <c r="B632" s="21" t="s">
        <v>1925</v>
      </c>
      <c r="C632" s="93" t="s">
        <v>1988</v>
      </c>
      <c r="D632" s="108" t="s">
        <v>760</v>
      </c>
      <c r="E632" s="21" t="s">
        <v>1576</v>
      </c>
      <c r="F632" s="21" t="s">
        <v>1434</v>
      </c>
      <c r="G632" s="21" t="s">
        <v>1036</v>
      </c>
    </row>
    <row r="633" spans="1:7" ht="39.950000000000003" customHeight="1">
      <c r="A633" s="93" t="s">
        <v>1930</v>
      </c>
      <c r="B633" s="21" t="s">
        <v>1925</v>
      </c>
      <c r="C633" s="93" t="s">
        <v>1988</v>
      </c>
      <c r="D633" s="108" t="s">
        <v>760</v>
      </c>
      <c r="E633" s="21" t="s">
        <v>1931</v>
      </c>
      <c r="F633" s="21" t="s">
        <v>761</v>
      </c>
      <c r="G633" s="21" t="s">
        <v>1932</v>
      </c>
    </row>
    <row r="634" spans="1:7" ht="39.950000000000003" customHeight="1">
      <c r="A634" s="93" t="s">
        <v>1933</v>
      </c>
      <c r="B634" s="21" t="s">
        <v>1925</v>
      </c>
      <c r="C634" s="93" t="s">
        <v>1988</v>
      </c>
      <c r="D634" s="108" t="s">
        <v>760</v>
      </c>
      <c r="E634" s="21" t="s">
        <v>1351</v>
      </c>
      <c r="F634" s="21" t="s">
        <v>1169</v>
      </c>
      <c r="G634" s="21" t="s">
        <v>788</v>
      </c>
    </row>
    <row r="635" spans="1:7" ht="39.950000000000003" customHeight="1">
      <c r="A635" s="93" t="s">
        <v>1934</v>
      </c>
      <c r="B635" s="21" t="s">
        <v>1925</v>
      </c>
      <c r="C635" s="93" t="s">
        <v>1988</v>
      </c>
      <c r="D635" s="108" t="s">
        <v>760</v>
      </c>
      <c r="E635" s="21" t="s">
        <v>1935</v>
      </c>
      <c r="F635" s="21" t="s">
        <v>1936</v>
      </c>
      <c r="G635" s="21" t="s">
        <v>1937</v>
      </c>
    </row>
    <row r="636" spans="1:7" ht="39.950000000000003" customHeight="1">
      <c r="A636" s="93"/>
      <c r="B636" s="21" t="s">
        <v>1925</v>
      </c>
      <c r="C636" s="93" t="s">
        <v>1988</v>
      </c>
      <c r="D636" s="108" t="s">
        <v>760</v>
      </c>
      <c r="E636" s="21" t="s">
        <v>1938</v>
      </c>
      <c r="F636" s="21" t="s">
        <v>1939</v>
      </c>
      <c r="G636" s="21" t="s">
        <v>1298</v>
      </c>
    </row>
    <row r="637" spans="1:7" ht="39.950000000000003" customHeight="1">
      <c r="A637" s="93" t="s">
        <v>1940</v>
      </c>
      <c r="B637" s="21" t="s">
        <v>1925</v>
      </c>
      <c r="C637" s="93" t="s">
        <v>1988</v>
      </c>
      <c r="D637" s="108" t="s">
        <v>760</v>
      </c>
      <c r="E637" s="21" t="s">
        <v>1061</v>
      </c>
      <c r="F637" s="21" t="s">
        <v>795</v>
      </c>
      <c r="G637" s="21" t="s">
        <v>1941</v>
      </c>
    </row>
    <row r="638" spans="1:7" ht="39.950000000000003" customHeight="1">
      <c r="A638" s="93"/>
      <c r="B638" s="21" t="s">
        <v>1925</v>
      </c>
      <c r="C638" s="93" t="s">
        <v>1988</v>
      </c>
      <c r="D638" s="108" t="s">
        <v>760</v>
      </c>
      <c r="E638" s="21" t="s">
        <v>1942</v>
      </c>
      <c r="F638" s="21" t="s">
        <v>1943</v>
      </c>
      <c r="G638" s="21" t="s">
        <v>1175</v>
      </c>
    </row>
    <row r="639" spans="1:7" ht="39.950000000000003" customHeight="1">
      <c r="A639" s="93" t="s">
        <v>1944</v>
      </c>
      <c r="B639" s="21" t="s">
        <v>1925</v>
      </c>
      <c r="C639" s="93" t="s">
        <v>1988</v>
      </c>
      <c r="D639" s="108" t="s">
        <v>760</v>
      </c>
      <c r="E639" s="21" t="s">
        <v>780</v>
      </c>
      <c r="F639" s="21" t="s">
        <v>1392</v>
      </c>
      <c r="G639" s="21" t="s">
        <v>1945</v>
      </c>
    </row>
    <row r="640" spans="1:7" ht="39.950000000000003" customHeight="1">
      <c r="A640" s="93"/>
      <c r="B640" s="21" t="s">
        <v>1925</v>
      </c>
      <c r="C640" s="93" t="s">
        <v>1988</v>
      </c>
      <c r="D640" s="108" t="s">
        <v>760</v>
      </c>
      <c r="E640" s="21" t="s">
        <v>1946</v>
      </c>
      <c r="F640" s="21" t="s">
        <v>1947</v>
      </c>
      <c r="G640" s="21" t="s">
        <v>1948</v>
      </c>
    </row>
    <row r="641" spans="1:7" ht="39.950000000000003" customHeight="1">
      <c r="A641" s="93"/>
      <c r="B641" s="21" t="s">
        <v>1925</v>
      </c>
      <c r="C641" s="93" t="s">
        <v>1988</v>
      </c>
      <c r="D641" s="108" t="s">
        <v>760</v>
      </c>
      <c r="E641" s="21" t="s">
        <v>1949</v>
      </c>
      <c r="F641" s="21" t="s">
        <v>1950</v>
      </c>
      <c r="G641" s="21" t="s">
        <v>1215</v>
      </c>
    </row>
    <row r="642" spans="1:7" ht="39.950000000000003" customHeight="1">
      <c r="A642" s="93"/>
      <c r="B642" s="21" t="s">
        <v>1925</v>
      </c>
      <c r="C642" s="93" t="s">
        <v>1988</v>
      </c>
      <c r="D642" s="108" t="s">
        <v>760</v>
      </c>
      <c r="E642" s="21" t="s">
        <v>1494</v>
      </c>
      <c r="F642" s="21" t="s">
        <v>952</v>
      </c>
      <c r="G642" s="21" t="s">
        <v>1173</v>
      </c>
    </row>
    <row r="643" spans="1:7" ht="39.950000000000003" customHeight="1">
      <c r="A643" s="93" t="s">
        <v>1951</v>
      </c>
      <c r="B643" s="21" t="s">
        <v>1925</v>
      </c>
      <c r="C643" s="93" t="s">
        <v>1988</v>
      </c>
      <c r="D643" s="108" t="s">
        <v>760</v>
      </c>
      <c r="E643" s="21" t="s">
        <v>840</v>
      </c>
      <c r="F643" s="21" t="s">
        <v>795</v>
      </c>
      <c r="G643" s="21" t="s">
        <v>883</v>
      </c>
    </row>
    <row r="644" spans="1:7" ht="39.950000000000003" customHeight="1">
      <c r="A644" s="93"/>
      <c r="B644" s="21" t="s">
        <v>1925</v>
      </c>
      <c r="C644" s="93" t="s">
        <v>1988</v>
      </c>
      <c r="D644" s="108" t="s">
        <v>760</v>
      </c>
      <c r="E644" s="21" t="s">
        <v>829</v>
      </c>
      <c r="F644" s="21" t="s">
        <v>1952</v>
      </c>
      <c r="G644" s="21" t="s">
        <v>1953</v>
      </c>
    </row>
    <row r="645" spans="1:7" ht="39.950000000000003" customHeight="1">
      <c r="A645" s="93" t="s">
        <v>1954</v>
      </c>
      <c r="B645" s="21" t="s">
        <v>1925</v>
      </c>
      <c r="C645" s="93" t="s">
        <v>1988</v>
      </c>
      <c r="D645" s="108" t="s">
        <v>760</v>
      </c>
      <c r="E645" s="21" t="s">
        <v>847</v>
      </c>
      <c r="F645" s="21" t="s">
        <v>1955</v>
      </c>
      <c r="G645" s="21" t="s">
        <v>1415</v>
      </c>
    </row>
    <row r="646" spans="1:7" ht="39.950000000000003" customHeight="1">
      <c r="A646" s="93"/>
      <c r="B646" s="21" t="s">
        <v>1925</v>
      </c>
      <c r="C646" s="93" t="s">
        <v>1988</v>
      </c>
      <c r="D646" s="108" t="s">
        <v>760</v>
      </c>
      <c r="E646" s="21" t="s">
        <v>1956</v>
      </c>
      <c r="F646" s="21" t="s">
        <v>1011</v>
      </c>
      <c r="G646" s="21" t="s">
        <v>1183</v>
      </c>
    </row>
    <row r="647" spans="1:7" ht="39.950000000000003" customHeight="1">
      <c r="A647" s="93" t="s">
        <v>1957</v>
      </c>
      <c r="B647" s="21" t="s">
        <v>1925</v>
      </c>
      <c r="C647" s="93" t="s">
        <v>1988</v>
      </c>
      <c r="D647" s="108" t="s">
        <v>760</v>
      </c>
      <c r="E647" s="21" t="s">
        <v>993</v>
      </c>
      <c r="F647" s="21" t="s">
        <v>1958</v>
      </c>
      <c r="G647" s="21" t="s">
        <v>788</v>
      </c>
    </row>
    <row r="648" spans="1:7" ht="39.950000000000003" customHeight="1">
      <c r="A648" s="93" t="s">
        <v>1959</v>
      </c>
      <c r="B648" s="21" t="s">
        <v>1925</v>
      </c>
      <c r="C648" s="93" t="s">
        <v>1988</v>
      </c>
      <c r="D648" s="108" t="s">
        <v>760</v>
      </c>
      <c r="E648" s="21" t="s">
        <v>761</v>
      </c>
      <c r="F648" s="21" t="s">
        <v>1088</v>
      </c>
      <c r="G648" s="21" t="s">
        <v>1706</v>
      </c>
    </row>
    <row r="649" spans="1:7" ht="39.950000000000003" customHeight="1">
      <c r="A649" s="93"/>
      <c r="B649" s="21" t="s">
        <v>1925</v>
      </c>
      <c r="C649" s="93" t="s">
        <v>1988</v>
      </c>
      <c r="D649" s="108" t="s">
        <v>760</v>
      </c>
      <c r="E649" s="21" t="s">
        <v>1373</v>
      </c>
      <c r="F649" s="21" t="s">
        <v>1281</v>
      </c>
      <c r="G649" s="21" t="s">
        <v>916</v>
      </c>
    </row>
    <row r="650" spans="1:7" ht="39.950000000000003" customHeight="1">
      <c r="A650" s="93"/>
      <c r="B650" s="21" t="s">
        <v>1925</v>
      </c>
      <c r="C650" s="93" t="s">
        <v>1988</v>
      </c>
      <c r="D650" s="108" t="s">
        <v>760</v>
      </c>
      <c r="E650" s="21" t="s">
        <v>1960</v>
      </c>
      <c r="F650" s="21" t="s">
        <v>1750</v>
      </c>
      <c r="G650" s="21" t="s">
        <v>1961</v>
      </c>
    </row>
    <row r="651" spans="1:7" ht="39.950000000000003" customHeight="1">
      <c r="A651" s="93"/>
      <c r="B651" s="21" t="s">
        <v>1925</v>
      </c>
      <c r="C651" s="93" t="s">
        <v>1988</v>
      </c>
      <c r="D651" s="108" t="s">
        <v>760</v>
      </c>
      <c r="E651" s="21" t="s">
        <v>1962</v>
      </c>
      <c r="F651" s="21" t="s">
        <v>1963</v>
      </c>
      <c r="G651" s="21" t="s">
        <v>1964</v>
      </c>
    </row>
    <row r="652" spans="1:7" ht="39.950000000000003" customHeight="1">
      <c r="A652" s="93"/>
      <c r="B652" s="21" t="s">
        <v>1925</v>
      </c>
      <c r="C652" s="93" t="s">
        <v>1988</v>
      </c>
      <c r="D652" s="108" t="s">
        <v>760</v>
      </c>
      <c r="E652" s="21" t="s">
        <v>1392</v>
      </c>
      <c r="F652" s="21" t="s">
        <v>881</v>
      </c>
      <c r="G652" s="21" t="s">
        <v>1035</v>
      </c>
    </row>
    <row r="653" spans="1:7" ht="39.950000000000003" customHeight="1">
      <c r="A653" s="93"/>
      <c r="B653" s="21" t="s">
        <v>1925</v>
      </c>
      <c r="C653" s="93" t="s">
        <v>1988</v>
      </c>
      <c r="D653" s="108" t="s">
        <v>760</v>
      </c>
      <c r="E653" s="21" t="s">
        <v>1938</v>
      </c>
      <c r="F653" s="21" t="s">
        <v>1047</v>
      </c>
      <c r="G653" s="21" t="s">
        <v>1965</v>
      </c>
    </row>
    <row r="654" spans="1:7" ht="39.950000000000003" customHeight="1">
      <c r="A654" s="93"/>
      <c r="B654" s="21" t="s">
        <v>1925</v>
      </c>
      <c r="C654" s="93" t="s">
        <v>1988</v>
      </c>
      <c r="D654" s="108" t="s">
        <v>760</v>
      </c>
      <c r="E654" s="21" t="s">
        <v>1966</v>
      </c>
      <c r="F654" s="21" t="s">
        <v>787</v>
      </c>
      <c r="G654" s="21" t="s">
        <v>1484</v>
      </c>
    </row>
    <row r="655" spans="1:7" ht="39.950000000000003" customHeight="1">
      <c r="A655" s="93"/>
      <c r="B655" s="21" t="s">
        <v>1925</v>
      </c>
      <c r="C655" s="93" t="s">
        <v>1988</v>
      </c>
      <c r="D655" s="108" t="s">
        <v>760</v>
      </c>
      <c r="E655" s="21" t="s">
        <v>1967</v>
      </c>
      <c r="F655" s="21" t="s">
        <v>1663</v>
      </c>
      <c r="G655" s="21" t="s">
        <v>1520</v>
      </c>
    </row>
    <row r="656" spans="1:7" ht="39.950000000000003" customHeight="1">
      <c r="A656" s="93"/>
      <c r="B656" s="21" t="s">
        <v>1925</v>
      </c>
      <c r="C656" s="93" t="s">
        <v>1988</v>
      </c>
      <c r="D656" s="108" t="s">
        <v>760</v>
      </c>
      <c r="E656" s="21" t="s">
        <v>803</v>
      </c>
      <c r="F656" s="21" t="s">
        <v>1302</v>
      </c>
      <c r="G656" s="21" t="s">
        <v>1968</v>
      </c>
    </row>
    <row r="657" spans="1:7" ht="39.950000000000003" customHeight="1">
      <c r="A657" s="93" t="s">
        <v>1969</v>
      </c>
      <c r="B657" s="21" t="s">
        <v>1925</v>
      </c>
      <c r="C657" s="93" t="s">
        <v>1988</v>
      </c>
      <c r="D657" s="108" t="s">
        <v>760</v>
      </c>
      <c r="E657" s="21" t="s">
        <v>1970</v>
      </c>
      <c r="F657" s="21" t="s">
        <v>1971</v>
      </c>
      <c r="G657" s="21" t="s">
        <v>771</v>
      </c>
    </row>
    <row r="658" spans="1:7" ht="39.950000000000003" customHeight="1">
      <c r="A658" s="93" t="s">
        <v>1972</v>
      </c>
      <c r="B658" s="21" t="s">
        <v>1925</v>
      </c>
      <c r="C658" s="93" t="s">
        <v>1988</v>
      </c>
      <c r="D658" s="108" t="s">
        <v>760</v>
      </c>
      <c r="E658" s="21" t="s">
        <v>1041</v>
      </c>
      <c r="F658" s="21" t="s">
        <v>1061</v>
      </c>
      <c r="G658" s="21" t="s">
        <v>883</v>
      </c>
    </row>
    <row r="659" spans="1:7" ht="39.950000000000003" customHeight="1">
      <c r="A659" s="93" t="s">
        <v>1973</v>
      </c>
      <c r="B659" s="21" t="s">
        <v>1925</v>
      </c>
      <c r="C659" s="93" t="s">
        <v>1988</v>
      </c>
      <c r="D659" s="108" t="s">
        <v>760</v>
      </c>
      <c r="E659" s="21" t="s">
        <v>941</v>
      </c>
      <c r="F659" s="21" t="s">
        <v>1620</v>
      </c>
      <c r="G659" s="21" t="s">
        <v>1152</v>
      </c>
    </row>
    <row r="660" spans="1:7" ht="39.950000000000003" customHeight="1">
      <c r="A660" s="93" t="s">
        <v>1974</v>
      </c>
      <c r="B660" s="21" t="s">
        <v>1925</v>
      </c>
      <c r="C660" s="93" t="s">
        <v>1988</v>
      </c>
      <c r="D660" s="108" t="s">
        <v>760</v>
      </c>
      <c r="E660" s="21" t="s">
        <v>909</v>
      </c>
      <c r="F660" s="21" t="s">
        <v>1975</v>
      </c>
      <c r="G660" s="21" t="s">
        <v>1065</v>
      </c>
    </row>
    <row r="661" spans="1:7" ht="39.950000000000003" customHeight="1">
      <c r="A661" s="93"/>
      <c r="B661" s="21" t="s">
        <v>1925</v>
      </c>
      <c r="C661" s="93" t="s">
        <v>1988</v>
      </c>
      <c r="D661" s="108" t="s">
        <v>760</v>
      </c>
      <c r="E661" s="21" t="s">
        <v>1496</v>
      </c>
      <c r="F661" s="21" t="s">
        <v>1976</v>
      </c>
      <c r="G661" s="21" t="s">
        <v>1977</v>
      </c>
    </row>
    <row r="662" spans="1:7" ht="39.950000000000003" customHeight="1">
      <c r="A662" s="93"/>
      <c r="B662" s="21" t="s">
        <v>1925</v>
      </c>
      <c r="C662" s="93" t="s">
        <v>1988</v>
      </c>
      <c r="D662" s="108" t="s">
        <v>760</v>
      </c>
      <c r="E662" s="21" t="s">
        <v>1978</v>
      </c>
      <c r="F662" s="21" t="s">
        <v>909</v>
      </c>
      <c r="G662" s="21" t="s">
        <v>1018</v>
      </c>
    </row>
    <row r="663" spans="1:7" ht="39.950000000000003" customHeight="1">
      <c r="A663" s="93" t="s">
        <v>1979</v>
      </c>
      <c r="B663" s="21" t="s">
        <v>1925</v>
      </c>
      <c r="C663" s="93" t="s">
        <v>1988</v>
      </c>
      <c r="D663" s="108" t="s">
        <v>760</v>
      </c>
      <c r="E663" s="21" t="s">
        <v>962</v>
      </c>
      <c r="F663" s="21" t="s">
        <v>1381</v>
      </c>
      <c r="G663" s="21" t="s">
        <v>1980</v>
      </c>
    </row>
    <row r="664" spans="1:7" ht="39.950000000000003" customHeight="1">
      <c r="A664" s="93"/>
      <c r="B664" s="21" t="s">
        <v>1925</v>
      </c>
      <c r="C664" s="93" t="s">
        <v>1988</v>
      </c>
      <c r="D664" s="108" t="s">
        <v>760</v>
      </c>
      <c r="E664" s="21" t="s">
        <v>1499</v>
      </c>
      <c r="F664" s="21" t="s">
        <v>1949</v>
      </c>
      <c r="G664" s="21" t="s">
        <v>1486</v>
      </c>
    </row>
    <row r="665" spans="1:7" ht="39.950000000000003" customHeight="1">
      <c r="A665" s="93" t="s">
        <v>1981</v>
      </c>
      <c r="B665" s="21" t="s">
        <v>1925</v>
      </c>
      <c r="C665" s="93" t="s">
        <v>1988</v>
      </c>
      <c r="D665" s="108" t="s">
        <v>760</v>
      </c>
      <c r="E665" s="21" t="s">
        <v>1938</v>
      </c>
      <c r="F665" s="21" t="s">
        <v>1047</v>
      </c>
      <c r="G665" s="21" t="s">
        <v>1185</v>
      </c>
    </row>
    <row r="666" spans="1:7" ht="39.950000000000003" customHeight="1">
      <c r="A666" s="93" t="s">
        <v>1982</v>
      </c>
      <c r="B666" s="21" t="s">
        <v>1925</v>
      </c>
      <c r="C666" s="93" t="s">
        <v>1988</v>
      </c>
      <c r="D666" s="108" t="s">
        <v>760</v>
      </c>
      <c r="E666" s="21" t="s">
        <v>1699</v>
      </c>
      <c r="F666" s="21" t="s">
        <v>799</v>
      </c>
      <c r="G666" s="21" t="s">
        <v>1520</v>
      </c>
    </row>
    <row r="667" spans="1:7" ht="39.950000000000003" customHeight="1">
      <c r="A667" s="93" t="s">
        <v>1983</v>
      </c>
      <c r="B667" s="21" t="s">
        <v>1925</v>
      </c>
      <c r="C667" s="93" t="s">
        <v>1988</v>
      </c>
      <c r="D667" s="108" t="s">
        <v>760</v>
      </c>
      <c r="E667" s="21" t="s">
        <v>1904</v>
      </c>
      <c r="F667" s="21" t="s">
        <v>1457</v>
      </c>
      <c r="G667" s="21" t="s">
        <v>1007</v>
      </c>
    </row>
    <row r="668" spans="1:7" ht="39.950000000000003" customHeight="1">
      <c r="A668" s="93"/>
      <c r="B668" s="21" t="s">
        <v>1925</v>
      </c>
      <c r="C668" s="93" t="s">
        <v>1988</v>
      </c>
      <c r="D668" s="108" t="s">
        <v>760</v>
      </c>
      <c r="E668" s="21" t="s">
        <v>1984</v>
      </c>
      <c r="F668" s="21" t="s">
        <v>1392</v>
      </c>
      <c r="G668" s="21" t="s">
        <v>771</v>
      </c>
    </row>
    <row r="669" spans="1:7" ht="39.950000000000003" customHeight="1">
      <c r="A669" s="93"/>
      <c r="B669" s="21" t="s">
        <v>1925</v>
      </c>
      <c r="C669" s="93" t="s">
        <v>1988</v>
      </c>
      <c r="D669" s="108" t="s">
        <v>760</v>
      </c>
      <c r="E669" s="184" t="s">
        <v>1985</v>
      </c>
      <c r="F669" s="184" t="s">
        <v>1986</v>
      </c>
      <c r="G669" s="184" t="s">
        <v>1987</v>
      </c>
    </row>
    <row r="670" spans="1:7" ht="39.950000000000003" customHeight="1">
      <c r="A670" s="93"/>
      <c r="B670" s="21" t="s">
        <v>1925</v>
      </c>
      <c r="C670" s="93" t="s">
        <v>1988</v>
      </c>
      <c r="D670" s="108" t="s">
        <v>760</v>
      </c>
      <c r="E670" s="184" t="s">
        <v>782</v>
      </c>
      <c r="F670" s="21" t="s">
        <v>1265</v>
      </c>
      <c r="G670" s="184" t="s">
        <v>771</v>
      </c>
    </row>
    <row r="671" spans="1:7" ht="39.950000000000003" customHeight="1">
      <c r="A671" s="93" t="s">
        <v>1989</v>
      </c>
      <c r="B671" s="21" t="s">
        <v>1990</v>
      </c>
      <c r="C671" s="93" t="s">
        <v>2035</v>
      </c>
      <c r="D671" s="108" t="s">
        <v>953</v>
      </c>
      <c r="E671" s="21" t="s">
        <v>1991</v>
      </c>
      <c r="F671" s="21" t="s">
        <v>1992</v>
      </c>
      <c r="G671" s="21" t="s">
        <v>1374</v>
      </c>
    </row>
    <row r="672" spans="1:7" ht="39.950000000000003" customHeight="1">
      <c r="A672" s="93" t="s">
        <v>1993</v>
      </c>
      <c r="B672" s="21" t="s">
        <v>1994</v>
      </c>
      <c r="C672" s="93" t="s">
        <v>2035</v>
      </c>
      <c r="D672" s="108" t="s">
        <v>953</v>
      </c>
      <c r="E672" s="21" t="s">
        <v>922</v>
      </c>
      <c r="F672" s="21" t="s">
        <v>1748</v>
      </c>
      <c r="G672" s="21" t="s">
        <v>1359</v>
      </c>
    </row>
    <row r="673" spans="1:7" ht="39.950000000000003" customHeight="1">
      <c r="A673" s="93"/>
      <c r="B673" s="21" t="s">
        <v>1995</v>
      </c>
      <c r="C673" s="93" t="s">
        <v>2035</v>
      </c>
      <c r="D673" s="108" t="s">
        <v>953</v>
      </c>
      <c r="E673" s="21" t="s">
        <v>819</v>
      </c>
      <c r="F673" s="21" t="s">
        <v>1758</v>
      </c>
      <c r="G673" s="21" t="s">
        <v>1793</v>
      </c>
    </row>
    <row r="674" spans="1:7" ht="39.950000000000003" customHeight="1">
      <c r="A674" s="93"/>
      <c r="B674" s="21" t="s">
        <v>1996</v>
      </c>
      <c r="C674" s="93" t="s">
        <v>2035</v>
      </c>
      <c r="D674" s="108" t="s">
        <v>953</v>
      </c>
      <c r="E674" s="21" t="s">
        <v>1997</v>
      </c>
      <c r="F674" s="21" t="s">
        <v>819</v>
      </c>
      <c r="G674" s="21" t="s">
        <v>1054</v>
      </c>
    </row>
    <row r="675" spans="1:7" ht="39.950000000000003" customHeight="1">
      <c r="A675" s="93" t="s">
        <v>1998</v>
      </c>
      <c r="B675" s="21" t="s">
        <v>1999</v>
      </c>
      <c r="C675" s="93" t="s">
        <v>2035</v>
      </c>
      <c r="D675" s="108" t="s">
        <v>953</v>
      </c>
      <c r="E675" s="21" t="s">
        <v>902</v>
      </c>
      <c r="F675" s="21" t="s">
        <v>923</v>
      </c>
      <c r="G675" s="21" t="s">
        <v>1120</v>
      </c>
    </row>
    <row r="676" spans="1:7" ht="39.950000000000003" customHeight="1">
      <c r="A676" s="93" t="s">
        <v>2000</v>
      </c>
      <c r="B676" s="21" t="s">
        <v>2001</v>
      </c>
      <c r="C676" s="93" t="s">
        <v>2035</v>
      </c>
      <c r="D676" s="108" t="s">
        <v>953</v>
      </c>
      <c r="E676" s="21" t="s">
        <v>2002</v>
      </c>
      <c r="F676" s="21" t="s">
        <v>1904</v>
      </c>
      <c r="G676" s="21" t="s">
        <v>1145</v>
      </c>
    </row>
    <row r="677" spans="1:7" ht="39.950000000000003" customHeight="1">
      <c r="A677" s="93" t="s">
        <v>2003</v>
      </c>
      <c r="B677" s="21" t="s">
        <v>2004</v>
      </c>
      <c r="C677" s="93" t="s">
        <v>2035</v>
      </c>
      <c r="D677" s="108" t="s">
        <v>953</v>
      </c>
      <c r="E677" s="21" t="s">
        <v>2005</v>
      </c>
      <c r="F677" s="21" t="s">
        <v>1408</v>
      </c>
      <c r="G677" s="21" t="s">
        <v>916</v>
      </c>
    </row>
    <row r="678" spans="1:7" ht="39.950000000000003" customHeight="1">
      <c r="A678" s="93"/>
      <c r="B678" s="21" t="s">
        <v>1996</v>
      </c>
      <c r="C678" s="93" t="s">
        <v>2035</v>
      </c>
      <c r="D678" s="108" t="s">
        <v>953</v>
      </c>
      <c r="E678" s="21" t="s">
        <v>2006</v>
      </c>
      <c r="F678" s="21" t="s">
        <v>819</v>
      </c>
      <c r="G678" s="21" t="s">
        <v>788</v>
      </c>
    </row>
    <row r="679" spans="1:7" ht="39.950000000000003" customHeight="1">
      <c r="A679" s="93" t="s">
        <v>2007</v>
      </c>
      <c r="B679" s="21" t="s">
        <v>1996</v>
      </c>
      <c r="C679" s="93" t="s">
        <v>2035</v>
      </c>
      <c r="D679" s="108" t="s">
        <v>953</v>
      </c>
      <c r="E679" s="21" t="s">
        <v>1758</v>
      </c>
      <c r="F679" s="21" t="s">
        <v>2008</v>
      </c>
      <c r="G679" s="21" t="s">
        <v>1793</v>
      </c>
    </row>
    <row r="680" spans="1:7" ht="39.950000000000003" customHeight="1">
      <c r="A680" s="93"/>
      <c r="B680" s="21" t="s">
        <v>2009</v>
      </c>
      <c r="C680" s="93" t="s">
        <v>2035</v>
      </c>
      <c r="D680" s="108" t="s">
        <v>953</v>
      </c>
      <c r="E680" s="21" t="s">
        <v>2010</v>
      </c>
      <c r="F680" s="21" t="s">
        <v>1684</v>
      </c>
      <c r="G680" s="21" t="s">
        <v>2011</v>
      </c>
    </row>
    <row r="681" spans="1:7" ht="39.950000000000003" customHeight="1">
      <c r="A681" s="93"/>
      <c r="B681" s="21" t="s">
        <v>1996</v>
      </c>
      <c r="C681" s="93" t="s">
        <v>2035</v>
      </c>
      <c r="D681" s="108" t="s">
        <v>953</v>
      </c>
      <c r="E681" s="21" t="s">
        <v>820</v>
      </c>
      <c r="F681" s="21" t="s">
        <v>2008</v>
      </c>
      <c r="G681" s="21" t="s">
        <v>2012</v>
      </c>
    </row>
    <row r="682" spans="1:7" ht="39.950000000000003" customHeight="1">
      <c r="A682" s="93" t="s">
        <v>2013</v>
      </c>
      <c r="B682" s="21" t="s">
        <v>1996</v>
      </c>
      <c r="C682" s="93" t="s">
        <v>2035</v>
      </c>
      <c r="D682" s="108" t="s">
        <v>953</v>
      </c>
      <c r="E682" s="21" t="s">
        <v>1746</v>
      </c>
      <c r="F682" s="21" t="s">
        <v>963</v>
      </c>
      <c r="G682" s="21" t="s">
        <v>1902</v>
      </c>
    </row>
    <row r="683" spans="1:7" ht="39.950000000000003" customHeight="1">
      <c r="A683" s="93"/>
      <c r="B683" s="21" t="s">
        <v>2001</v>
      </c>
      <c r="C683" s="93" t="s">
        <v>2035</v>
      </c>
      <c r="D683" s="108" t="s">
        <v>953</v>
      </c>
      <c r="E683" s="21" t="s">
        <v>1266</v>
      </c>
      <c r="F683" s="21" t="s">
        <v>949</v>
      </c>
      <c r="G683" s="21" t="s">
        <v>1164</v>
      </c>
    </row>
    <row r="684" spans="1:7" ht="39.950000000000003" customHeight="1">
      <c r="A684" s="93"/>
      <c r="B684" s="21" t="s">
        <v>1996</v>
      </c>
      <c r="C684" s="93" t="s">
        <v>2035</v>
      </c>
      <c r="D684" s="108" t="s">
        <v>953</v>
      </c>
      <c r="E684" s="21" t="s">
        <v>1684</v>
      </c>
      <c r="F684" s="21" t="s">
        <v>1758</v>
      </c>
      <c r="G684" s="21" t="s">
        <v>1793</v>
      </c>
    </row>
    <row r="685" spans="1:7" ht="39.950000000000003" customHeight="1">
      <c r="A685" s="93"/>
      <c r="B685" s="21" t="s">
        <v>1996</v>
      </c>
      <c r="C685" s="93" t="s">
        <v>2035</v>
      </c>
      <c r="D685" s="93" t="s">
        <v>953</v>
      </c>
      <c r="E685" s="21" t="s">
        <v>2014</v>
      </c>
      <c r="F685" s="21" t="s">
        <v>997</v>
      </c>
      <c r="G685" s="21" t="s">
        <v>2015</v>
      </c>
    </row>
    <row r="686" spans="1:7" ht="39.950000000000003" customHeight="1">
      <c r="A686" s="93"/>
      <c r="B686" s="21" t="s">
        <v>2001</v>
      </c>
      <c r="C686" s="93" t="s">
        <v>2035</v>
      </c>
      <c r="D686" s="93" t="s">
        <v>953</v>
      </c>
      <c r="E686" s="21" t="s">
        <v>941</v>
      </c>
      <c r="F686" s="21" t="s">
        <v>941</v>
      </c>
      <c r="G686" s="21" t="s">
        <v>2016</v>
      </c>
    </row>
    <row r="687" spans="1:7" ht="39.950000000000003" customHeight="1">
      <c r="A687" s="93"/>
      <c r="B687" s="21" t="s">
        <v>2017</v>
      </c>
      <c r="C687" s="93" t="s">
        <v>2035</v>
      </c>
      <c r="D687" s="93" t="s">
        <v>953</v>
      </c>
      <c r="E687" s="21" t="s">
        <v>1276</v>
      </c>
      <c r="F687" s="21" t="s">
        <v>1269</v>
      </c>
      <c r="G687" s="21" t="s">
        <v>812</v>
      </c>
    </row>
    <row r="688" spans="1:7" ht="39.950000000000003" customHeight="1">
      <c r="A688" s="93"/>
      <c r="B688" s="21" t="s">
        <v>2018</v>
      </c>
      <c r="C688" s="93" t="s">
        <v>2035</v>
      </c>
      <c r="D688" s="93" t="s">
        <v>953</v>
      </c>
      <c r="E688" s="21" t="s">
        <v>1219</v>
      </c>
      <c r="F688" s="21" t="s">
        <v>1229</v>
      </c>
      <c r="G688" s="21" t="s">
        <v>1185</v>
      </c>
    </row>
    <row r="689" spans="1:7" ht="39.950000000000003" customHeight="1">
      <c r="A689" s="93"/>
      <c r="B689" s="21" t="s">
        <v>1996</v>
      </c>
      <c r="C689" s="93" t="s">
        <v>2035</v>
      </c>
      <c r="D689" s="93" t="s">
        <v>953</v>
      </c>
      <c r="E689" s="21" t="s">
        <v>1997</v>
      </c>
      <c r="F689" s="21" t="s">
        <v>1997</v>
      </c>
      <c r="G689" s="21" t="s">
        <v>1154</v>
      </c>
    </row>
    <row r="690" spans="1:7" ht="39.950000000000003" customHeight="1">
      <c r="A690" s="93"/>
      <c r="B690" s="21" t="s">
        <v>2004</v>
      </c>
      <c r="C690" s="93" t="s">
        <v>2035</v>
      </c>
      <c r="D690" s="93" t="s">
        <v>953</v>
      </c>
      <c r="E690" s="21" t="s">
        <v>819</v>
      </c>
      <c r="F690" s="21" t="s">
        <v>2002</v>
      </c>
      <c r="G690" s="21" t="s">
        <v>2019</v>
      </c>
    </row>
    <row r="691" spans="1:7" ht="39.950000000000003" customHeight="1">
      <c r="A691" s="93"/>
      <c r="B691" s="21" t="s">
        <v>2004</v>
      </c>
      <c r="C691" s="93" t="s">
        <v>2035</v>
      </c>
      <c r="D691" s="93" t="s">
        <v>953</v>
      </c>
      <c r="E691" s="21" t="s">
        <v>819</v>
      </c>
      <c r="F691" s="21" t="s">
        <v>1997</v>
      </c>
      <c r="G691" s="21" t="s">
        <v>1914</v>
      </c>
    </row>
    <row r="692" spans="1:7" ht="39.950000000000003" customHeight="1">
      <c r="A692" s="93"/>
      <c r="B692" s="21" t="s">
        <v>2017</v>
      </c>
      <c r="C692" s="93" t="s">
        <v>2035</v>
      </c>
      <c r="D692" s="93" t="s">
        <v>953</v>
      </c>
      <c r="E692" s="21" t="s">
        <v>1276</v>
      </c>
      <c r="F692" s="21" t="s">
        <v>1904</v>
      </c>
      <c r="G692" s="21" t="s">
        <v>2020</v>
      </c>
    </row>
    <row r="693" spans="1:7" ht="39.950000000000003" customHeight="1">
      <c r="A693" s="94" t="s">
        <v>2021</v>
      </c>
      <c r="B693" s="21" t="s">
        <v>1996</v>
      </c>
      <c r="C693" s="93" t="s">
        <v>2035</v>
      </c>
      <c r="D693" s="93" t="s">
        <v>953</v>
      </c>
      <c r="E693" s="21" t="s">
        <v>1684</v>
      </c>
      <c r="F693" s="21" t="s">
        <v>1758</v>
      </c>
      <c r="G693" s="21" t="s">
        <v>2022</v>
      </c>
    </row>
    <row r="694" spans="1:7" ht="39.950000000000003" customHeight="1">
      <c r="A694" s="93"/>
      <c r="B694" s="21" t="s">
        <v>2004</v>
      </c>
      <c r="C694" s="93" t="s">
        <v>2035</v>
      </c>
      <c r="D694" s="93" t="s">
        <v>953</v>
      </c>
      <c r="E694" s="21" t="s">
        <v>1269</v>
      </c>
      <c r="F694" s="21" t="s">
        <v>1684</v>
      </c>
      <c r="G694" s="21" t="s">
        <v>1152</v>
      </c>
    </row>
    <row r="695" spans="1:7" ht="39.950000000000003" customHeight="1">
      <c r="A695" s="93" t="s">
        <v>2023</v>
      </c>
      <c r="B695" s="21" t="s">
        <v>1996</v>
      </c>
      <c r="C695" s="93" t="s">
        <v>2035</v>
      </c>
      <c r="D695" s="93" t="s">
        <v>953</v>
      </c>
      <c r="E695" s="21" t="s">
        <v>1758</v>
      </c>
      <c r="F695" s="21" t="s">
        <v>1997</v>
      </c>
      <c r="G695" s="21" t="s">
        <v>788</v>
      </c>
    </row>
    <row r="696" spans="1:7" ht="39.950000000000003" customHeight="1">
      <c r="A696" s="93"/>
      <c r="B696" s="21" t="s">
        <v>2025</v>
      </c>
      <c r="C696" s="93" t="s">
        <v>2035</v>
      </c>
      <c r="D696" s="93" t="s">
        <v>953</v>
      </c>
      <c r="E696" s="21" t="s">
        <v>941</v>
      </c>
      <c r="F696" s="21" t="s">
        <v>941</v>
      </c>
      <c r="G696" s="21" t="s">
        <v>2016</v>
      </c>
    </row>
    <row r="697" spans="1:7" ht="39.950000000000003" customHeight="1">
      <c r="A697" s="93"/>
      <c r="B697" s="21" t="s">
        <v>2001</v>
      </c>
      <c r="C697" s="93" t="s">
        <v>2035</v>
      </c>
      <c r="D697" s="93" t="s">
        <v>953</v>
      </c>
      <c r="E697" s="21" t="s">
        <v>928</v>
      </c>
      <c r="F697" s="21" t="s">
        <v>993</v>
      </c>
      <c r="G697" s="21" t="s">
        <v>2026</v>
      </c>
    </row>
    <row r="698" spans="1:7" ht="39.950000000000003" customHeight="1">
      <c r="A698" s="93"/>
      <c r="B698" s="21" t="s">
        <v>2004</v>
      </c>
      <c r="C698" s="93" t="s">
        <v>2035</v>
      </c>
      <c r="D698" s="93" t="s">
        <v>953</v>
      </c>
      <c r="E698" s="21" t="s">
        <v>2027</v>
      </c>
      <c r="F698" s="21" t="s">
        <v>941</v>
      </c>
      <c r="G698" s="21" t="s">
        <v>1875</v>
      </c>
    </row>
    <row r="699" spans="1:7" ht="39.950000000000003" customHeight="1">
      <c r="A699" s="93"/>
      <c r="B699" s="21" t="s">
        <v>1996</v>
      </c>
      <c r="C699" s="93" t="s">
        <v>2035</v>
      </c>
      <c r="D699" s="93" t="s">
        <v>953</v>
      </c>
      <c r="E699" s="21" t="s">
        <v>997</v>
      </c>
      <c r="F699" s="21" t="s">
        <v>897</v>
      </c>
      <c r="G699" s="21" t="s">
        <v>1284</v>
      </c>
    </row>
    <row r="700" spans="1:7" ht="39.950000000000003" customHeight="1">
      <c r="A700" s="93"/>
      <c r="B700" s="21" t="s">
        <v>1996</v>
      </c>
      <c r="C700" s="93" t="s">
        <v>2035</v>
      </c>
      <c r="D700" s="93" t="s">
        <v>953</v>
      </c>
      <c r="E700" s="21" t="s">
        <v>1688</v>
      </c>
      <c r="F700" s="21" t="s">
        <v>1408</v>
      </c>
      <c r="G700" s="21" t="s">
        <v>1689</v>
      </c>
    </row>
    <row r="701" spans="1:7" ht="39.950000000000003" customHeight="1">
      <c r="A701" s="93"/>
      <c r="B701" s="21" t="s">
        <v>2025</v>
      </c>
      <c r="C701" s="93" t="s">
        <v>2035</v>
      </c>
      <c r="D701" s="93" t="s">
        <v>953</v>
      </c>
      <c r="E701" s="21" t="s">
        <v>2028</v>
      </c>
      <c r="F701" s="21" t="s">
        <v>1276</v>
      </c>
      <c r="G701" s="21" t="s">
        <v>927</v>
      </c>
    </row>
    <row r="702" spans="1:7" ht="39.950000000000003" customHeight="1">
      <c r="A702" s="93"/>
      <c r="B702" s="21" t="s">
        <v>2004</v>
      </c>
      <c r="C702" s="93" t="s">
        <v>2035</v>
      </c>
      <c r="D702" s="93" t="s">
        <v>953</v>
      </c>
      <c r="E702" s="21" t="s">
        <v>820</v>
      </c>
      <c r="F702" s="21" t="s">
        <v>1997</v>
      </c>
      <c r="G702" s="21" t="s">
        <v>1087</v>
      </c>
    </row>
    <row r="703" spans="1:7" ht="39.950000000000003" customHeight="1">
      <c r="A703" s="93"/>
      <c r="B703" s="21" t="s">
        <v>2029</v>
      </c>
      <c r="C703" s="93" t="s">
        <v>2035</v>
      </c>
      <c r="D703" s="93" t="s">
        <v>953</v>
      </c>
      <c r="E703" s="21" t="s">
        <v>941</v>
      </c>
      <c r="F703" s="21" t="s">
        <v>2030</v>
      </c>
      <c r="G703" s="21" t="s">
        <v>1340</v>
      </c>
    </row>
    <row r="704" spans="1:7" ht="39.950000000000003" customHeight="1">
      <c r="A704" s="93"/>
      <c r="B704" s="21" t="s">
        <v>1996</v>
      </c>
      <c r="C704" s="93" t="s">
        <v>2035</v>
      </c>
      <c r="D704" s="93" t="s">
        <v>953</v>
      </c>
      <c r="E704" s="21" t="s">
        <v>857</v>
      </c>
      <c r="F704" s="21" t="s">
        <v>997</v>
      </c>
      <c r="G704" s="21" t="s">
        <v>1627</v>
      </c>
    </row>
    <row r="705" spans="1:7" ht="39.950000000000003" customHeight="1">
      <c r="A705" s="93"/>
      <c r="B705" s="21" t="s">
        <v>2004</v>
      </c>
      <c r="C705" s="93" t="s">
        <v>2035</v>
      </c>
      <c r="D705" s="93" t="s">
        <v>953</v>
      </c>
      <c r="E705" s="21" t="s">
        <v>2008</v>
      </c>
      <c r="F705" s="21" t="s">
        <v>2027</v>
      </c>
      <c r="G705" s="21" t="s">
        <v>2031</v>
      </c>
    </row>
    <row r="706" spans="1:7" ht="39.950000000000003" customHeight="1">
      <c r="A706" s="93"/>
      <c r="B706" s="21" t="s">
        <v>1996</v>
      </c>
      <c r="C706" s="93" t="s">
        <v>2035</v>
      </c>
      <c r="D706" s="93" t="s">
        <v>953</v>
      </c>
      <c r="E706" s="21" t="s">
        <v>2005</v>
      </c>
      <c r="F706" s="21" t="s">
        <v>1748</v>
      </c>
      <c r="G706" s="21" t="s">
        <v>2032</v>
      </c>
    </row>
    <row r="707" spans="1:7" ht="39.950000000000003" customHeight="1">
      <c r="A707" s="93" t="s">
        <v>2033</v>
      </c>
      <c r="B707" s="21" t="s">
        <v>1996</v>
      </c>
      <c r="C707" s="93" t="s">
        <v>2035</v>
      </c>
      <c r="D707" s="93" t="s">
        <v>953</v>
      </c>
      <c r="E707" s="21" t="s">
        <v>2034</v>
      </c>
      <c r="F707" s="21" t="s">
        <v>2014</v>
      </c>
      <c r="G707" s="21" t="s">
        <v>1018</v>
      </c>
    </row>
    <row r="708" spans="1:7" ht="39.950000000000003" customHeight="1">
      <c r="A708" s="93" t="s">
        <v>2036</v>
      </c>
      <c r="B708" s="21" t="s">
        <v>2037</v>
      </c>
      <c r="C708" s="93" t="s">
        <v>2078</v>
      </c>
      <c r="D708" s="108" t="s">
        <v>953</v>
      </c>
      <c r="E708" s="21" t="s">
        <v>928</v>
      </c>
      <c r="F708" s="21"/>
      <c r="G708" s="21" t="s">
        <v>2038</v>
      </c>
    </row>
    <row r="709" spans="1:7" ht="39.950000000000003" customHeight="1">
      <c r="A709" s="93" t="s">
        <v>2039</v>
      </c>
      <c r="B709" s="21" t="s">
        <v>2040</v>
      </c>
      <c r="C709" s="93" t="s">
        <v>2078</v>
      </c>
      <c r="D709" s="108" t="s">
        <v>953</v>
      </c>
      <c r="E709" s="21" t="s">
        <v>2041</v>
      </c>
      <c r="F709" s="21" t="s">
        <v>1275</v>
      </c>
      <c r="G709" s="21" t="s">
        <v>2042</v>
      </c>
    </row>
    <row r="710" spans="1:7" ht="39.950000000000003" customHeight="1">
      <c r="A710" s="186" t="s">
        <v>2043</v>
      </c>
      <c r="B710" s="21" t="s">
        <v>2037</v>
      </c>
      <c r="C710" s="93" t="s">
        <v>2078</v>
      </c>
      <c r="D710" s="108" t="s">
        <v>953</v>
      </c>
      <c r="E710" s="21" t="s">
        <v>984</v>
      </c>
      <c r="F710" s="21" t="s">
        <v>1266</v>
      </c>
      <c r="G710" s="21" t="s">
        <v>1861</v>
      </c>
    </row>
    <row r="711" spans="1:7" ht="39.950000000000003" customHeight="1">
      <c r="A711" s="93" t="s">
        <v>2044</v>
      </c>
      <c r="B711" s="21" t="s">
        <v>2045</v>
      </c>
      <c r="C711" s="93" t="s">
        <v>2078</v>
      </c>
      <c r="D711" s="108" t="s">
        <v>953</v>
      </c>
      <c r="E711" s="21" t="s">
        <v>941</v>
      </c>
      <c r="F711" s="21" t="s">
        <v>941</v>
      </c>
      <c r="G711" s="21" t="s">
        <v>2046</v>
      </c>
    </row>
    <row r="712" spans="1:7" ht="39.950000000000003" customHeight="1">
      <c r="A712" s="93" t="s">
        <v>2047</v>
      </c>
      <c r="B712" s="21" t="s">
        <v>2037</v>
      </c>
      <c r="C712" s="93" t="s">
        <v>2078</v>
      </c>
      <c r="D712" s="108" t="s">
        <v>953</v>
      </c>
      <c r="E712" s="21" t="s">
        <v>928</v>
      </c>
      <c r="F712" s="21" t="s">
        <v>928</v>
      </c>
      <c r="G712" s="21" t="s">
        <v>2048</v>
      </c>
    </row>
    <row r="713" spans="1:7" ht="39.950000000000003" customHeight="1">
      <c r="A713" s="93" t="s">
        <v>2049</v>
      </c>
      <c r="B713" s="21" t="s">
        <v>2050</v>
      </c>
      <c r="C713" s="93" t="s">
        <v>2078</v>
      </c>
      <c r="D713" s="108" t="s">
        <v>953</v>
      </c>
      <c r="E713" s="21" t="s">
        <v>1329</v>
      </c>
      <c r="F713" s="21" t="s">
        <v>2051</v>
      </c>
      <c r="G713" s="21" t="s">
        <v>1267</v>
      </c>
    </row>
    <row r="714" spans="1:7" ht="39.950000000000003" customHeight="1">
      <c r="A714" s="93" t="s">
        <v>2052</v>
      </c>
      <c r="B714" s="21" t="s">
        <v>2050</v>
      </c>
      <c r="C714" s="93" t="s">
        <v>2078</v>
      </c>
      <c r="D714" s="108" t="s">
        <v>953</v>
      </c>
      <c r="E714" s="21" t="s">
        <v>902</v>
      </c>
      <c r="F714" s="21" t="s">
        <v>914</v>
      </c>
      <c r="G714" s="21" t="s">
        <v>788</v>
      </c>
    </row>
    <row r="715" spans="1:7" ht="39.950000000000003" customHeight="1">
      <c r="A715" s="93" t="s">
        <v>2053</v>
      </c>
      <c r="B715" s="21" t="s">
        <v>2054</v>
      </c>
      <c r="C715" s="93" t="s">
        <v>2078</v>
      </c>
      <c r="D715" s="108" t="s">
        <v>953</v>
      </c>
      <c r="E715" s="21" t="s">
        <v>915</v>
      </c>
      <c r="F715" s="21" t="s">
        <v>915</v>
      </c>
      <c r="G715" s="21" t="s">
        <v>2055</v>
      </c>
    </row>
    <row r="716" spans="1:7" ht="39.950000000000003" customHeight="1">
      <c r="A716" s="93"/>
      <c r="B716" s="21" t="s">
        <v>2037</v>
      </c>
      <c r="C716" s="93" t="s">
        <v>2078</v>
      </c>
      <c r="D716" s="108" t="s">
        <v>953</v>
      </c>
      <c r="E716" s="21" t="s">
        <v>941</v>
      </c>
      <c r="F716" s="21" t="s">
        <v>941</v>
      </c>
      <c r="G716" s="21" t="s">
        <v>2056</v>
      </c>
    </row>
    <row r="717" spans="1:7" ht="39.950000000000003" customHeight="1">
      <c r="A717" s="93" t="s">
        <v>2057</v>
      </c>
      <c r="B717" s="21" t="s">
        <v>2058</v>
      </c>
      <c r="C717" s="93" t="s">
        <v>2078</v>
      </c>
      <c r="D717" s="108" t="s">
        <v>953</v>
      </c>
      <c r="E717" s="21" t="s">
        <v>2059</v>
      </c>
      <c r="F717" s="21" t="s">
        <v>1748</v>
      </c>
      <c r="G717" s="21" t="s">
        <v>2060</v>
      </c>
    </row>
    <row r="718" spans="1:7" ht="39.950000000000003" customHeight="1">
      <c r="A718" s="93"/>
      <c r="B718" s="21" t="s">
        <v>2061</v>
      </c>
      <c r="C718" s="93" t="s">
        <v>2078</v>
      </c>
      <c r="D718" s="108" t="s">
        <v>953</v>
      </c>
      <c r="E718" s="21" t="s">
        <v>1795</v>
      </c>
      <c r="F718" s="21" t="s">
        <v>1623</v>
      </c>
      <c r="G718" s="21" t="s">
        <v>991</v>
      </c>
    </row>
    <row r="719" spans="1:7" ht="39.950000000000003" customHeight="1">
      <c r="A719" s="93" t="s">
        <v>2062</v>
      </c>
      <c r="B719" s="21" t="s">
        <v>2063</v>
      </c>
      <c r="C719" s="93" t="s">
        <v>2078</v>
      </c>
      <c r="D719" s="108" t="s">
        <v>953</v>
      </c>
      <c r="E719" s="21" t="s">
        <v>974</v>
      </c>
      <c r="F719" s="21"/>
      <c r="G719" s="21" t="s">
        <v>2064</v>
      </c>
    </row>
    <row r="720" spans="1:7" ht="39.950000000000003" customHeight="1">
      <c r="A720" s="93" t="s">
        <v>2065</v>
      </c>
      <c r="B720" s="21" t="s">
        <v>2058</v>
      </c>
      <c r="C720" s="93" t="s">
        <v>2078</v>
      </c>
      <c r="D720" s="108" t="s">
        <v>953</v>
      </c>
      <c r="E720" s="21" t="s">
        <v>915</v>
      </c>
      <c r="F720" s="21" t="s">
        <v>2066</v>
      </c>
      <c r="G720" s="21" t="s">
        <v>1914</v>
      </c>
    </row>
    <row r="721" spans="1:7" ht="39.950000000000003" customHeight="1">
      <c r="A721" s="93"/>
      <c r="B721" s="21" t="s">
        <v>2058</v>
      </c>
      <c r="C721" s="93" t="s">
        <v>2078</v>
      </c>
      <c r="D721" s="108" t="s">
        <v>953</v>
      </c>
      <c r="E721" s="21" t="s">
        <v>867</v>
      </c>
      <c r="F721" s="21" t="s">
        <v>915</v>
      </c>
      <c r="G721" s="21" t="s">
        <v>2067</v>
      </c>
    </row>
    <row r="722" spans="1:7" ht="39.950000000000003" customHeight="1">
      <c r="A722" s="93" t="s">
        <v>2068</v>
      </c>
      <c r="B722" s="187" t="s">
        <v>2063</v>
      </c>
      <c r="C722" s="93" t="s">
        <v>2078</v>
      </c>
      <c r="D722" s="108" t="s">
        <v>953</v>
      </c>
      <c r="E722" s="21" t="s">
        <v>1329</v>
      </c>
      <c r="F722" s="21" t="s">
        <v>1329</v>
      </c>
      <c r="G722" s="21" t="s">
        <v>1534</v>
      </c>
    </row>
    <row r="723" spans="1:7" ht="39.950000000000003" customHeight="1">
      <c r="A723" s="93" t="s">
        <v>2069</v>
      </c>
      <c r="B723" s="21" t="s">
        <v>2070</v>
      </c>
      <c r="C723" s="93" t="s">
        <v>2078</v>
      </c>
      <c r="D723" s="108" t="s">
        <v>953</v>
      </c>
      <c r="E723" s="21" t="s">
        <v>1276</v>
      </c>
      <c r="F723" s="21" t="s">
        <v>1276</v>
      </c>
      <c r="G723" s="21" t="s">
        <v>1232</v>
      </c>
    </row>
    <row r="724" spans="1:7" ht="39.950000000000003" customHeight="1">
      <c r="A724" s="93"/>
      <c r="B724" s="21" t="s">
        <v>2058</v>
      </c>
      <c r="C724" s="93" t="s">
        <v>2078</v>
      </c>
      <c r="D724" s="108" t="s">
        <v>953</v>
      </c>
      <c r="E724" s="21" t="s">
        <v>2071</v>
      </c>
      <c r="F724" s="21" t="s">
        <v>1749</v>
      </c>
      <c r="G724" s="21" t="s">
        <v>1783</v>
      </c>
    </row>
    <row r="725" spans="1:7" ht="39.950000000000003" customHeight="1">
      <c r="A725" s="93"/>
      <c r="B725" s="21" t="s">
        <v>2072</v>
      </c>
      <c r="C725" s="93" t="s">
        <v>2078</v>
      </c>
      <c r="D725" s="108" t="s">
        <v>953</v>
      </c>
      <c r="E725" s="21" t="s">
        <v>1275</v>
      </c>
      <c r="F725" s="21" t="s">
        <v>1096</v>
      </c>
      <c r="G725" s="21" t="s">
        <v>2073</v>
      </c>
    </row>
    <row r="726" spans="1:7" ht="39.950000000000003" customHeight="1">
      <c r="A726" s="93" t="s">
        <v>2074</v>
      </c>
      <c r="B726" s="21" t="s">
        <v>2072</v>
      </c>
      <c r="C726" s="93" t="s">
        <v>2078</v>
      </c>
      <c r="D726" s="108" t="s">
        <v>953</v>
      </c>
      <c r="E726" s="21" t="s">
        <v>914</v>
      </c>
      <c r="F726" s="21" t="s">
        <v>786</v>
      </c>
      <c r="G726" s="21" t="s">
        <v>1235</v>
      </c>
    </row>
    <row r="727" spans="1:7" ht="39.950000000000003" customHeight="1">
      <c r="A727" s="93" t="s">
        <v>2075</v>
      </c>
      <c r="B727" s="21" t="s">
        <v>2063</v>
      </c>
      <c r="C727" s="93" t="s">
        <v>2078</v>
      </c>
      <c r="D727" s="108" t="s">
        <v>953</v>
      </c>
      <c r="E727" s="21" t="s">
        <v>915</v>
      </c>
      <c r="F727" s="21" t="s">
        <v>915</v>
      </c>
      <c r="G727" s="21" t="s">
        <v>1425</v>
      </c>
    </row>
    <row r="728" spans="1:7" ht="39.950000000000003" customHeight="1">
      <c r="A728" s="93"/>
      <c r="B728" s="21" t="s">
        <v>2076</v>
      </c>
      <c r="C728" s="93" t="s">
        <v>2078</v>
      </c>
      <c r="D728" s="108" t="s">
        <v>953</v>
      </c>
      <c r="E728" s="21" t="s">
        <v>984</v>
      </c>
      <c r="F728" s="21" t="s">
        <v>1266</v>
      </c>
      <c r="G728" s="21" t="s">
        <v>1120</v>
      </c>
    </row>
    <row r="729" spans="1:7" ht="39.950000000000003" customHeight="1">
      <c r="A729" s="93"/>
      <c r="B729" s="21" t="s">
        <v>2072</v>
      </c>
      <c r="C729" s="93" t="s">
        <v>2078</v>
      </c>
      <c r="D729" s="108" t="s">
        <v>953</v>
      </c>
      <c r="E729" s="21" t="s">
        <v>1266</v>
      </c>
      <c r="F729" s="21" t="s">
        <v>970</v>
      </c>
      <c r="G729" s="21" t="s">
        <v>1433</v>
      </c>
    </row>
    <row r="730" spans="1:7" ht="39.950000000000003" customHeight="1">
      <c r="A730" s="93" t="s">
        <v>2077</v>
      </c>
      <c r="B730" s="21" t="s">
        <v>2072</v>
      </c>
      <c r="C730" s="93" t="s">
        <v>2078</v>
      </c>
      <c r="D730" s="108" t="s">
        <v>953</v>
      </c>
      <c r="E730" s="21" t="s">
        <v>1336</v>
      </c>
      <c r="F730" s="21" t="s">
        <v>2066</v>
      </c>
      <c r="G730" s="21" t="s">
        <v>1861</v>
      </c>
    </row>
    <row r="731" spans="1:7" ht="39.950000000000003" customHeight="1">
      <c r="A731" s="181" t="s">
        <v>2079</v>
      </c>
      <c r="B731" s="17" t="s">
        <v>2080</v>
      </c>
      <c r="C731" s="15" t="s">
        <v>2132</v>
      </c>
      <c r="D731" s="14" t="s">
        <v>760</v>
      </c>
      <c r="E731" s="14" t="s">
        <v>2081</v>
      </c>
      <c r="F731" s="14" t="s">
        <v>2082</v>
      </c>
      <c r="G731" s="14" t="s">
        <v>2083</v>
      </c>
    </row>
    <row r="732" spans="1:7" ht="39.950000000000003" customHeight="1">
      <c r="A732" s="182" t="s">
        <v>2084</v>
      </c>
      <c r="B732" s="15" t="s">
        <v>2085</v>
      </c>
      <c r="C732" s="15" t="s">
        <v>2132</v>
      </c>
      <c r="D732" s="15" t="s">
        <v>760</v>
      </c>
      <c r="E732" s="17" t="s">
        <v>876</v>
      </c>
      <c r="F732" s="17" t="s">
        <v>928</v>
      </c>
      <c r="G732" s="17" t="s">
        <v>1007</v>
      </c>
    </row>
    <row r="733" spans="1:7" ht="39.950000000000003" customHeight="1">
      <c r="A733" s="182" t="s">
        <v>2086</v>
      </c>
      <c r="B733" s="15" t="s">
        <v>2085</v>
      </c>
      <c r="C733" s="15" t="s">
        <v>2132</v>
      </c>
      <c r="D733" s="15" t="s">
        <v>760</v>
      </c>
      <c r="E733" s="17" t="s">
        <v>902</v>
      </c>
      <c r="F733" s="17" t="s">
        <v>886</v>
      </c>
      <c r="G733" s="17" t="s">
        <v>2087</v>
      </c>
    </row>
    <row r="734" spans="1:7" ht="39.950000000000003" customHeight="1">
      <c r="A734" s="182" t="s">
        <v>2088</v>
      </c>
      <c r="B734" s="15" t="s">
        <v>2085</v>
      </c>
      <c r="C734" s="15" t="s">
        <v>2132</v>
      </c>
      <c r="D734" s="15" t="s">
        <v>760</v>
      </c>
      <c r="E734" s="17" t="s">
        <v>1688</v>
      </c>
      <c r="F734" s="17" t="s">
        <v>886</v>
      </c>
      <c r="G734" s="17" t="s">
        <v>2089</v>
      </c>
    </row>
    <row r="735" spans="1:7" ht="39.950000000000003" customHeight="1">
      <c r="A735" s="182" t="s">
        <v>2090</v>
      </c>
      <c r="B735" s="15" t="s">
        <v>2085</v>
      </c>
      <c r="C735" s="15" t="s">
        <v>2132</v>
      </c>
      <c r="D735" s="15" t="s">
        <v>760</v>
      </c>
      <c r="E735" s="17" t="s">
        <v>873</v>
      </c>
      <c r="F735" s="17" t="s">
        <v>873</v>
      </c>
      <c r="G735" s="17" t="s">
        <v>2091</v>
      </c>
    </row>
    <row r="736" spans="1:7" ht="39.950000000000003" customHeight="1">
      <c r="A736" s="182" t="s">
        <v>2092</v>
      </c>
      <c r="B736" s="15" t="s">
        <v>2085</v>
      </c>
      <c r="C736" s="15" t="s">
        <v>2132</v>
      </c>
      <c r="D736" s="15" t="s">
        <v>760</v>
      </c>
      <c r="E736" s="17" t="s">
        <v>941</v>
      </c>
      <c r="F736" s="17" t="s">
        <v>2093</v>
      </c>
      <c r="G736" s="17" t="s">
        <v>1028</v>
      </c>
    </row>
    <row r="737" spans="1:7" ht="39.950000000000003" customHeight="1">
      <c r="A737" s="182" t="s">
        <v>2094</v>
      </c>
      <c r="B737" s="15" t="s">
        <v>2085</v>
      </c>
      <c r="C737" s="15" t="s">
        <v>2132</v>
      </c>
      <c r="D737" s="15" t="s">
        <v>760</v>
      </c>
      <c r="E737" s="17" t="s">
        <v>902</v>
      </c>
      <c r="F737" s="17" t="s">
        <v>1688</v>
      </c>
      <c r="G737" s="17" t="s">
        <v>2095</v>
      </c>
    </row>
    <row r="738" spans="1:7" ht="39.950000000000003" customHeight="1">
      <c r="A738" s="182" t="s">
        <v>2096</v>
      </c>
      <c r="B738" s="15" t="s">
        <v>2085</v>
      </c>
      <c r="C738" s="15" t="s">
        <v>2132</v>
      </c>
      <c r="D738" s="15" t="s">
        <v>760</v>
      </c>
      <c r="E738" s="17" t="s">
        <v>915</v>
      </c>
      <c r="F738" s="17" t="s">
        <v>915</v>
      </c>
      <c r="G738" s="17" t="s">
        <v>2097</v>
      </c>
    </row>
    <row r="739" spans="1:7" ht="39.950000000000003" customHeight="1">
      <c r="A739" s="182" t="s">
        <v>2098</v>
      </c>
      <c r="B739" s="15" t="s">
        <v>2085</v>
      </c>
      <c r="C739" s="15" t="s">
        <v>2132</v>
      </c>
      <c r="D739" s="15" t="s">
        <v>760</v>
      </c>
      <c r="E739" s="17" t="s">
        <v>786</v>
      </c>
      <c r="F739" s="17" t="s">
        <v>902</v>
      </c>
      <c r="G739" s="17" t="s">
        <v>1309</v>
      </c>
    </row>
    <row r="740" spans="1:7" ht="39.950000000000003" customHeight="1">
      <c r="A740" s="181" t="s">
        <v>2099</v>
      </c>
      <c r="B740" s="17" t="s">
        <v>2080</v>
      </c>
      <c r="C740" s="15" t="s">
        <v>2132</v>
      </c>
      <c r="D740" s="14" t="s">
        <v>760</v>
      </c>
      <c r="E740" s="14" t="s">
        <v>2100</v>
      </c>
      <c r="F740" s="14"/>
      <c r="G740" s="14" t="s">
        <v>2101</v>
      </c>
    </row>
    <row r="741" spans="1:7" ht="39.950000000000003" customHeight="1">
      <c r="A741" s="182" t="s">
        <v>2102</v>
      </c>
      <c r="B741" s="15" t="s">
        <v>2085</v>
      </c>
      <c r="C741" s="15" t="s">
        <v>2132</v>
      </c>
      <c r="D741" s="15" t="s">
        <v>760</v>
      </c>
      <c r="E741" s="17" t="s">
        <v>2103</v>
      </c>
      <c r="F741" s="17" t="s">
        <v>1623</v>
      </c>
      <c r="G741" s="17" t="s">
        <v>2104</v>
      </c>
    </row>
    <row r="742" spans="1:7" ht="39.950000000000003" customHeight="1">
      <c r="A742" s="182" t="s">
        <v>2106</v>
      </c>
      <c r="B742" s="15" t="s">
        <v>2085</v>
      </c>
      <c r="C742" s="15" t="s">
        <v>2132</v>
      </c>
      <c r="D742" s="15" t="s">
        <v>760</v>
      </c>
      <c r="E742" s="17" t="s">
        <v>1740</v>
      </c>
      <c r="F742" s="17" t="s">
        <v>949</v>
      </c>
      <c r="G742" s="17" t="s">
        <v>1152</v>
      </c>
    </row>
    <row r="743" spans="1:7" ht="39.950000000000003" customHeight="1">
      <c r="A743" s="188" t="s">
        <v>2107</v>
      </c>
      <c r="B743" s="17" t="s">
        <v>2080</v>
      </c>
      <c r="C743" s="15" t="s">
        <v>2132</v>
      </c>
      <c r="D743" s="189" t="s">
        <v>760</v>
      </c>
      <c r="E743" s="189" t="s">
        <v>2108</v>
      </c>
      <c r="F743" s="189" t="s">
        <v>2109</v>
      </c>
      <c r="G743" s="189" t="s">
        <v>2110</v>
      </c>
    </row>
    <row r="744" spans="1:7" ht="39.950000000000003" customHeight="1">
      <c r="A744" s="181" t="s">
        <v>2111</v>
      </c>
      <c r="B744" s="17" t="s">
        <v>2080</v>
      </c>
      <c r="C744" s="15" t="s">
        <v>2132</v>
      </c>
      <c r="D744" s="14" t="s">
        <v>760</v>
      </c>
      <c r="E744" s="14" t="s">
        <v>1251</v>
      </c>
      <c r="F744" s="14" t="s">
        <v>1251</v>
      </c>
      <c r="G744" s="14" t="s">
        <v>2112</v>
      </c>
    </row>
    <row r="745" spans="1:7" ht="39.950000000000003" customHeight="1">
      <c r="A745" s="181" t="s">
        <v>2113</v>
      </c>
      <c r="B745" s="17" t="s">
        <v>2080</v>
      </c>
      <c r="C745" s="15" t="s">
        <v>2132</v>
      </c>
      <c r="D745" s="14" t="s">
        <v>760</v>
      </c>
      <c r="E745" s="150" t="s">
        <v>2114</v>
      </c>
      <c r="F745" s="14" t="s">
        <v>1329</v>
      </c>
      <c r="G745" s="14" t="s">
        <v>2115</v>
      </c>
    </row>
    <row r="746" spans="1:7" ht="39.950000000000003" customHeight="1">
      <c r="A746" s="181" t="s">
        <v>2116</v>
      </c>
      <c r="B746" s="15" t="s">
        <v>2085</v>
      </c>
      <c r="C746" s="15" t="s">
        <v>2132</v>
      </c>
      <c r="D746" s="14" t="s">
        <v>760</v>
      </c>
      <c r="E746" s="14" t="s">
        <v>1037</v>
      </c>
      <c r="F746" s="14" t="s">
        <v>2117</v>
      </c>
      <c r="G746" s="14" t="s">
        <v>2118</v>
      </c>
    </row>
    <row r="747" spans="1:7" ht="39.950000000000003" customHeight="1">
      <c r="A747" s="182" t="s">
        <v>2119</v>
      </c>
      <c r="B747" s="15" t="s">
        <v>2085</v>
      </c>
      <c r="C747" s="15" t="s">
        <v>2132</v>
      </c>
      <c r="D747" s="15" t="s">
        <v>760</v>
      </c>
      <c r="E747" s="17" t="s">
        <v>886</v>
      </c>
      <c r="F747" s="17" t="s">
        <v>1688</v>
      </c>
      <c r="G747" s="17" t="s">
        <v>1793</v>
      </c>
    </row>
    <row r="748" spans="1:7" ht="39.950000000000003" customHeight="1">
      <c r="A748" s="182" t="s">
        <v>2120</v>
      </c>
      <c r="B748" s="15" t="s">
        <v>2121</v>
      </c>
      <c r="C748" s="15" t="s">
        <v>2132</v>
      </c>
      <c r="D748" s="15" t="s">
        <v>760</v>
      </c>
      <c r="E748" s="17" t="s">
        <v>886</v>
      </c>
      <c r="F748" s="17" t="s">
        <v>1654</v>
      </c>
      <c r="G748" s="17" t="s">
        <v>1022</v>
      </c>
    </row>
    <row r="749" spans="1:7" ht="39.950000000000003" customHeight="1">
      <c r="A749" s="190" t="s">
        <v>2122</v>
      </c>
      <c r="B749" s="15" t="s">
        <v>2085</v>
      </c>
      <c r="C749" s="15" t="s">
        <v>2132</v>
      </c>
      <c r="D749" s="15" t="s">
        <v>760</v>
      </c>
      <c r="E749" s="17" t="s">
        <v>886</v>
      </c>
      <c r="F749" s="17" t="s">
        <v>886</v>
      </c>
      <c r="G749" s="17" t="s">
        <v>788</v>
      </c>
    </row>
    <row r="750" spans="1:7" ht="39.950000000000003" customHeight="1">
      <c r="A750" s="190" t="s">
        <v>2123</v>
      </c>
      <c r="B750" s="15" t="s">
        <v>2121</v>
      </c>
      <c r="C750" s="15" t="s">
        <v>2132</v>
      </c>
      <c r="D750" s="191" t="s">
        <v>760</v>
      </c>
      <c r="E750" s="192" t="s">
        <v>1244</v>
      </c>
      <c r="F750" s="192" t="s">
        <v>1244</v>
      </c>
      <c r="G750" s="192" t="s">
        <v>1622</v>
      </c>
    </row>
    <row r="751" spans="1:7" ht="39.950000000000003" customHeight="1">
      <c r="A751" s="193" t="s">
        <v>2124</v>
      </c>
      <c r="B751" s="15" t="s">
        <v>2085</v>
      </c>
      <c r="C751" s="15" t="s">
        <v>2132</v>
      </c>
      <c r="D751" s="14" t="s">
        <v>760</v>
      </c>
      <c r="E751" s="14" t="s">
        <v>1027</v>
      </c>
      <c r="F751" s="14" t="s">
        <v>1750</v>
      </c>
      <c r="G751" s="14" t="s">
        <v>2125</v>
      </c>
    </row>
    <row r="752" spans="1:7" ht="39.950000000000003" customHeight="1">
      <c r="A752" s="181" t="s">
        <v>2126</v>
      </c>
      <c r="B752" s="15" t="s">
        <v>2085</v>
      </c>
      <c r="C752" s="15" t="s">
        <v>2132</v>
      </c>
      <c r="D752" s="14" t="s">
        <v>760</v>
      </c>
      <c r="E752" s="14" t="s">
        <v>1247</v>
      </c>
      <c r="F752" s="14" t="s">
        <v>886</v>
      </c>
      <c r="G752" s="14" t="s">
        <v>1120</v>
      </c>
    </row>
    <row r="753" spans="1:7" ht="39.950000000000003" customHeight="1">
      <c r="A753" s="181" t="s">
        <v>2126</v>
      </c>
      <c r="B753" s="15" t="s">
        <v>2085</v>
      </c>
      <c r="C753" s="15" t="s">
        <v>2132</v>
      </c>
      <c r="D753" s="14" t="s">
        <v>760</v>
      </c>
      <c r="E753" s="14" t="s">
        <v>780</v>
      </c>
      <c r="F753" s="14" t="s">
        <v>2127</v>
      </c>
      <c r="G753" s="14" t="s">
        <v>1313</v>
      </c>
    </row>
    <row r="754" spans="1:7" ht="39.950000000000003" customHeight="1">
      <c r="A754" s="194" t="s">
        <v>2128</v>
      </c>
      <c r="B754" s="15" t="s">
        <v>2085</v>
      </c>
      <c r="C754" s="15" t="s">
        <v>2132</v>
      </c>
      <c r="D754" s="195" t="s">
        <v>760</v>
      </c>
      <c r="E754" s="195" t="s">
        <v>1748</v>
      </c>
      <c r="F754" s="195" t="s">
        <v>886</v>
      </c>
      <c r="G754" s="195" t="s">
        <v>879</v>
      </c>
    </row>
    <row r="755" spans="1:7" ht="39.950000000000003" customHeight="1">
      <c r="A755" s="196" t="s">
        <v>2129</v>
      </c>
      <c r="B755" s="197" t="s">
        <v>2085</v>
      </c>
      <c r="C755" s="15" t="s">
        <v>2132</v>
      </c>
      <c r="D755" s="198" t="s">
        <v>760</v>
      </c>
      <c r="E755" s="1" t="s">
        <v>886</v>
      </c>
      <c r="F755" s="183" t="s">
        <v>902</v>
      </c>
      <c r="G755" s="183" t="s">
        <v>883</v>
      </c>
    </row>
    <row r="756" spans="1:7" ht="39.950000000000003" customHeight="1">
      <c r="A756" s="181" t="s">
        <v>2130</v>
      </c>
      <c r="B756" s="17" t="s">
        <v>2080</v>
      </c>
      <c r="C756" s="15" t="s">
        <v>2132</v>
      </c>
      <c r="D756" s="14" t="s">
        <v>760</v>
      </c>
      <c r="E756" s="14" t="s">
        <v>1749</v>
      </c>
      <c r="F756" s="14" t="s">
        <v>1684</v>
      </c>
      <c r="G756" s="14" t="s">
        <v>1177</v>
      </c>
    </row>
    <row r="757" spans="1:7" ht="39.950000000000003" customHeight="1">
      <c r="A757" s="152" t="s">
        <v>2133</v>
      </c>
      <c r="B757" s="199" t="s">
        <v>2134</v>
      </c>
      <c r="C757" s="219" t="s">
        <v>2167</v>
      </c>
      <c r="D757" s="199" t="s">
        <v>853</v>
      </c>
      <c r="E757" s="199" t="s">
        <v>1289</v>
      </c>
      <c r="F757" s="199" t="s">
        <v>1796</v>
      </c>
      <c r="G757" s="199" t="s">
        <v>1644</v>
      </c>
    </row>
    <row r="758" spans="1:7" ht="39.950000000000003" customHeight="1">
      <c r="A758" s="201" t="s">
        <v>2135</v>
      </c>
      <c r="B758" s="202" t="s">
        <v>2136</v>
      </c>
      <c r="C758" s="219" t="s">
        <v>2167</v>
      </c>
      <c r="D758" s="202" t="s">
        <v>1461</v>
      </c>
      <c r="E758" s="202" t="s">
        <v>908</v>
      </c>
      <c r="F758" s="202" t="s">
        <v>1748</v>
      </c>
      <c r="G758" s="202" t="s">
        <v>2137</v>
      </c>
    </row>
    <row r="759" spans="1:7" ht="39.950000000000003" customHeight="1">
      <c r="A759" s="200" t="s">
        <v>2138</v>
      </c>
      <c r="B759" s="200" t="s">
        <v>2134</v>
      </c>
      <c r="C759" s="219" t="s">
        <v>2167</v>
      </c>
      <c r="D759" s="200" t="s">
        <v>853</v>
      </c>
      <c r="E759" s="200" t="s">
        <v>873</v>
      </c>
      <c r="F759" s="200" t="s">
        <v>2139</v>
      </c>
      <c r="G759" s="200" t="s">
        <v>978</v>
      </c>
    </row>
    <row r="760" spans="1:7" ht="39.950000000000003" customHeight="1">
      <c r="A760" s="93" t="s">
        <v>2140</v>
      </c>
      <c r="B760" s="21" t="s">
        <v>2141</v>
      </c>
      <c r="C760" s="219" t="s">
        <v>2167</v>
      </c>
      <c r="D760" s="149" t="s">
        <v>1461</v>
      </c>
      <c r="E760" s="94" t="s">
        <v>962</v>
      </c>
      <c r="F760" s="94" t="s">
        <v>962</v>
      </c>
      <c r="G760" s="94" t="s">
        <v>2142</v>
      </c>
    </row>
    <row r="761" spans="1:7" ht="39.950000000000003" customHeight="1">
      <c r="A761" s="203" t="s">
        <v>2143</v>
      </c>
      <c r="B761" s="204" t="s">
        <v>2136</v>
      </c>
      <c r="C761" s="219" t="s">
        <v>2167</v>
      </c>
      <c r="D761" s="195" t="s">
        <v>1461</v>
      </c>
      <c r="E761" s="195" t="s">
        <v>1269</v>
      </c>
      <c r="F761" s="195" t="s">
        <v>1405</v>
      </c>
      <c r="G761" s="195" t="s">
        <v>2144</v>
      </c>
    </row>
    <row r="762" spans="1:7" ht="39.950000000000003" customHeight="1">
      <c r="A762" s="195" t="s">
        <v>2140</v>
      </c>
      <c r="B762" s="204" t="s">
        <v>2136</v>
      </c>
      <c r="C762" s="219" t="s">
        <v>2167</v>
      </c>
      <c r="D762" s="195" t="s">
        <v>1461</v>
      </c>
      <c r="E762" s="195" t="s">
        <v>1688</v>
      </c>
      <c r="F762" s="195" t="s">
        <v>1682</v>
      </c>
      <c r="G762" s="195" t="s">
        <v>1534</v>
      </c>
    </row>
    <row r="763" spans="1:7" ht="39.950000000000003" customHeight="1">
      <c r="A763" s="93"/>
      <c r="B763" s="204" t="s">
        <v>2136</v>
      </c>
      <c r="C763" s="219" t="s">
        <v>2167</v>
      </c>
      <c r="D763" s="195" t="s">
        <v>1461</v>
      </c>
      <c r="E763" s="195" t="s">
        <v>2145</v>
      </c>
      <c r="F763" s="195" t="s">
        <v>908</v>
      </c>
      <c r="G763" s="195" t="s">
        <v>1007</v>
      </c>
    </row>
    <row r="764" spans="1:7" ht="39.950000000000003" customHeight="1">
      <c r="A764" s="93"/>
      <c r="B764" s="205" t="s">
        <v>2136</v>
      </c>
      <c r="C764" s="219" t="s">
        <v>2167</v>
      </c>
      <c r="D764" s="195" t="s">
        <v>1461</v>
      </c>
      <c r="E764" s="195" t="s">
        <v>1750</v>
      </c>
      <c r="F764" s="195" t="s">
        <v>1234</v>
      </c>
      <c r="G764" s="195" t="s">
        <v>846</v>
      </c>
    </row>
    <row r="765" spans="1:7" ht="39.950000000000003" customHeight="1">
      <c r="A765" s="93"/>
      <c r="B765" s="204" t="s">
        <v>2136</v>
      </c>
      <c r="C765" s="219" t="s">
        <v>2167</v>
      </c>
      <c r="D765" s="195" t="s">
        <v>1461</v>
      </c>
      <c r="E765" s="195" t="s">
        <v>908</v>
      </c>
      <c r="F765" s="195" t="s">
        <v>2117</v>
      </c>
      <c r="G765" s="195" t="s">
        <v>839</v>
      </c>
    </row>
    <row r="766" spans="1:7" ht="39.950000000000003" customHeight="1">
      <c r="A766" s="195" t="s">
        <v>2140</v>
      </c>
      <c r="B766" s="204" t="s">
        <v>2136</v>
      </c>
      <c r="C766" s="219" t="s">
        <v>2167</v>
      </c>
      <c r="D766" s="195" t="s">
        <v>1461</v>
      </c>
      <c r="E766" s="195" t="s">
        <v>1688</v>
      </c>
      <c r="F766" s="195" t="s">
        <v>928</v>
      </c>
      <c r="G766" s="195" t="s">
        <v>2146</v>
      </c>
    </row>
    <row r="767" spans="1:7" ht="39.950000000000003" customHeight="1">
      <c r="A767" s="93"/>
      <c r="B767" s="21" t="s">
        <v>2147</v>
      </c>
      <c r="C767" s="219" t="s">
        <v>2167</v>
      </c>
      <c r="D767" s="108" t="s">
        <v>961</v>
      </c>
      <c r="E767" s="21" t="s">
        <v>908</v>
      </c>
      <c r="F767" s="21" t="s">
        <v>873</v>
      </c>
      <c r="G767" s="21" t="s">
        <v>2148</v>
      </c>
    </row>
    <row r="768" spans="1:7" ht="39.950000000000003" customHeight="1">
      <c r="A768" s="93"/>
      <c r="B768" s="21" t="s">
        <v>2147</v>
      </c>
      <c r="C768" s="219" t="s">
        <v>2167</v>
      </c>
      <c r="D768" s="108" t="s">
        <v>961</v>
      </c>
      <c r="E768" s="21" t="s">
        <v>2149</v>
      </c>
      <c r="F768" s="21" t="s">
        <v>1266</v>
      </c>
      <c r="G768" s="21" t="s">
        <v>883</v>
      </c>
    </row>
    <row r="769" spans="1:7" ht="39.950000000000003" customHeight="1">
      <c r="A769" s="93"/>
      <c r="B769" s="21" t="s">
        <v>2147</v>
      </c>
      <c r="C769" s="219" t="s">
        <v>2167</v>
      </c>
      <c r="D769" s="108" t="s">
        <v>961</v>
      </c>
      <c r="E769" s="21" t="s">
        <v>908</v>
      </c>
      <c r="F769" s="21"/>
      <c r="G769" s="21" t="s">
        <v>788</v>
      </c>
    </row>
    <row r="770" spans="1:7" ht="39.950000000000003" customHeight="1">
      <c r="A770" s="195" t="s">
        <v>2140</v>
      </c>
      <c r="B770" s="204" t="s">
        <v>2136</v>
      </c>
      <c r="C770" s="219" t="s">
        <v>2167</v>
      </c>
      <c r="D770" s="195" t="s">
        <v>1461</v>
      </c>
      <c r="E770" s="195" t="s">
        <v>2150</v>
      </c>
      <c r="F770" s="195" t="s">
        <v>1796</v>
      </c>
      <c r="G770" s="195" t="s">
        <v>2151</v>
      </c>
    </row>
    <row r="771" spans="1:7" ht="39.950000000000003" customHeight="1">
      <c r="A771" s="93">
        <v>19</v>
      </c>
      <c r="B771" s="21" t="s">
        <v>2147</v>
      </c>
      <c r="C771" s="219" t="s">
        <v>2167</v>
      </c>
      <c r="D771" s="108" t="s">
        <v>961</v>
      </c>
      <c r="E771" s="21" t="s">
        <v>2152</v>
      </c>
      <c r="F771" s="21" t="s">
        <v>1788</v>
      </c>
      <c r="G771" s="21" t="s">
        <v>1331</v>
      </c>
    </row>
    <row r="772" spans="1:7" ht="39.950000000000003" customHeight="1">
      <c r="A772" s="206" t="s">
        <v>2153</v>
      </c>
      <c r="B772" s="207" t="s">
        <v>2154</v>
      </c>
      <c r="C772" s="219" t="s">
        <v>2167</v>
      </c>
      <c r="D772" s="195" t="s">
        <v>2155</v>
      </c>
      <c r="E772" s="195" t="s">
        <v>1336</v>
      </c>
      <c r="F772" s="195" t="s">
        <v>1645</v>
      </c>
      <c r="G772" s="195" t="s">
        <v>1046</v>
      </c>
    </row>
    <row r="773" spans="1:7" ht="39.950000000000003" customHeight="1">
      <c r="A773" s="203" t="s">
        <v>2140</v>
      </c>
      <c r="B773" s="204" t="s">
        <v>2136</v>
      </c>
      <c r="C773" s="219" t="s">
        <v>2167</v>
      </c>
      <c r="D773" s="203" t="s">
        <v>1461</v>
      </c>
      <c r="E773" s="203" t="s">
        <v>915</v>
      </c>
      <c r="F773" s="203" t="s">
        <v>915</v>
      </c>
      <c r="G773" s="203" t="s">
        <v>1164</v>
      </c>
    </row>
    <row r="774" spans="1:7" ht="39.950000000000003" customHeight="1">
      <c r="A774" s="203" t="s">
        <v>2140</v>
      </c>
      <c r="B774" s="204" t="s">
        <v>2136</v>
      </c>
      <c r="C774" s="219" t="s">
        <v>2167</v>
      </c>
      <c r="D774" s="203" t="s">
        <v>1461</v>
      </c>
      <c r="E774" s="203" t="s">
        <v>873</v>
      </c>
      <c r="F774" s="203" t="s">
        <v>2071</v>
      </c>
      <c r="G774" s="203" t="s">
        <v>2156</v>
      </c>
    </row>
    <row r="775" spans="1:7" ht="39.950000000000003" customHeight="1">
      <c r="A775" s="203" t="s">
        <v>2140</v>
      </c>
      <c r="B775" s="204" t="s">
        <v>2136</v>
      </c>
      <c r="C775" s="219" t="s">
        <v>2167</v>
      </c>
      <c r="D775" s="203" t="s">
        <v>1461</v>
      </c>
      <c r="E775" s="203" t="s">
        <v>873</v>
      </c>
      <c r="F775" s="203" t="s">
        <v>902</v>
      </c>
      <c r="G775" s="203" t="s">
        <v>798</v>
      </c>
    </row>
    <row r="776" spans="1:7" ht="39.950000000000003" customHeight="1">
      <c r="A776" s="93">
        <v>20</v>
      </c>
      <c r="B776" s="21" t="s">
        <v>2147</v>
      </c>
      <c r="C776" s="219" t="s">
        <v>2167</v>
      </c>
      <c r="D776" s="108" t="s">
        <v>961</v>
      </c>
      <c r="E776" s="21" t="s">
        <v>908</v>
      </c>
      <c r="F776" s="21" t="s">
        <v>941</v>
      </c>
      <c r="G776" s="21" t="s">
        <v>1666</v>
      </c>
    </row>
    <row r="777" spans="1:7" ht="39.950000000000003" customHeight="1">
      <c r="A777" s="208" t="s">
        <v>2140</v>
      </c>
      <c r="B777" s="209" t="s">
        <v>2136</v>
      </c>
      <c r="C777" s="219" t="s">
        <v>2167</v>
      </c>
      <c r="D777" s="208" t="s">
        <v>1461</v>
      </c>
      <c r="E777" s="208" t="s">
        <v>769</v>
      </c>
      <c r="F777" s="208"/>
      <c r="G777" s="208" t="s">
        <v>2157</v>
      </c>
    </row>
    <row r="778" spans="1:7" ht="39.950000000000003" customHeight="1">
      <c r="A778" s="210" t="s">
        <v>2158</v>
      </c>
      <c r="B778" s="211" t="s">
        <v>2136</v>
      </c>
      <c r="C778" s="219" t="s">
        <v>2167</v>
      </c>
      <c r="D778" s="212" t="s">
        <v>1461</v>
      </c>
      <c r="E778" s="212" t="s">
        <v>1699</v>
      </c>
      <c r="F778" s="212" t="s">
        <v>873</v>
      </c>
      <c r="G778" s="212" t="s">
        <v>1220</v>
      </c>
    </row>
    <row r="779" spans="1:7" ht="39.950000000000003" customHeight="1">
      <c r="A779" s="208" t="s">
        <v>2140</v>
      </c>
      <c r="B779" s="209" t="s">
        <v>2136</v>
      </c>
      <c r="C779" s="219" t="s">
        <v>2167</v>
      </c>
      <c r="D779" s="208" t="s">
        <v>1461</v>
      </c>
      <c r="E779" s="208" t="s">
        <v>2145</v>
      </c>
      <c r="F779" s="208" t="s">
        <v>1251</v>
      </c>
      <c r="G779" s="208" t="s">
        <v>1177</v>
      </c>
    </row>
    <row r="780" spans="1:7" ht="39.950000000000003" customHeight="1">
      <c r="A780" s="93">
        <v>21</v>
      </c>
      <c r="B780" s="21" t="s">
        <v>2147</v>
      </c>
      <c r="C780" s="219" t="s">
        <v>2167</v>
      </c>
      <c r="D780" s="108" t="s">
        <v>961</v>
      </c>
      <c r="E780" s="21" t="s">
        <v>928</v>
      </c>
      <c r="F780" s="21" t="s">
        <v>1408</v>
      </c>
      <c r="G780" s="21" t="s">
        <v>883</v>
      </c>
    </row>
    <row r="781" spans="1:7" ht="39.950000000000003" customHeight="1">
      <c r="A781" s="213" t="s">
        <v>2153</v>
      </c>
      <c r="B781" s="214" t="s">
        <v>2154</v>
      </c>
      <c r="C781" s="219" t="s">
        <v>2167</v>
      </c>
      <c r="D781" s="215" t="s">
        <v>2155</v>
      </c>
      <c r="E781" s="215" t="s">
        <v>2117</v>
      </c>
      <c r="F781" s="215" t="s">
        <v>870</v>
      </c>
      <c r="G781" s="215" t="s">
        <v>1177</v>
      </c>
    </row>
    <row r="782" spans="1:7" ht="39.950000000000003" customHeight="1">
      <c r="A782" s="203" t="s">
        <v>2160</v>
      </c>
      <c r="B782" s="204" t="s">
        <v>2136</v>
      </c>
      <c r="C782" s="219" t="s">
        <v>2167</v>
      </c>
      <c r="D782" s="203" t="s">
        <v>1461</v>
      </c>
      <c r="E782" s="203" t="s">
        <v>873</v>
      </c>
      <c r="F782" s="203" t="s">
        <v>1234</v>
      </c>
      <c r="G782" s="203" t="s">
        <v>2161</v>
      </c>
    </row>
    <row r="783" spans="1:7" ht="39.950000000000003" customHeight="1">
      <c r="A783" s="203" t="s">
        <v>2140</v>
      </c>
      <c r="B783" s="204" t="s">
        <v>2136</v>
      </c>
      <c r="C783" s="219" t="s">
        <v>2167</v>
      </c>
      <c r="D783" s="203" t="s">
        <v>1461</v>
      </c>
      <c r="E783" s="203" t="s">
        <v>1047</v>
      </c>
      <c r="F783" s="203" t="s">
        <v>2117</v>
      </c>
      <c r="G783" s="203" t="s">
        <v>2162</v>
      </c>
    </row>
    <row r="784" spans="1:7" ht="39.950000000000003" customHeight="1">
      <c r="A784" s="203" t="s">
        <v>2140</v>
      </c>
      <c r="B784" s="21" t="s">
        <v>2147</v>
      </c>
      <c r="C784" s="219" t="s">
        <v>2167</v>
      </c>
      <c r="D784" s="108" t="s">
        <v>961</v>
      </c>
      <c r="E784" s="21" t="s">
        <v>2163</v>
      </c>
      <c r="F784" s="21" t="s">
        <v>905</v>
      </c>
      <c r="G784" s="21" t="s">
        <v>788</v>
      </c>
    </row>
    <row r="785" spans="1:7" ht="39.950000000000003" customHeight="1">
      <c r="A785" s="179" t="s">
        <v>2164</v>
      </c>
      <c r="B785" s="216" t="s">
        <v>2134</v>
      </c>
      <c r="C785" s="219" t="s">
        <v>2167</v>
      </c>
      <c r="D785" s="179" t="s">
        <v>961</v>
      </c>
      <c r="E785" s="216" t="s">
        <v>908</v>
      </c>
      <c r="F785" s="216" t="s">
        <v>1266</v>
      </c>
      <c r="G785" s="216" t="s">
        <v>2165</v>
      </c>
    </row>
    <row r="786" spans="1:7" ht="39.950000000000003" customHeight="1">
      <c r="A786" s="179" t="s">
        <v>2164</v>
      </c>
      <c r="B786" s="216" t="s">
        <v>2134</v>
      </c>
      <c r="C786" s="219" t="s">
        <v>2167</v>
      </c>
      <c r="D786" s="179" t="s">
        <v>961</v>
      </c>
      <c r="E786" s="216" t="s">
        <v>769</v>
      </c>
      <c r="F786" s="216" t="s">
        <v>2166</v>
      </c>
      <c r="G786" s="216" t="s">
        <v>1534</v>
      </c>
    </row>
    <row r="787" spans="1:7" ht="39.950000000000003" customHeight="1">
      <c r="A787" s="217" t="s">
        <v>2153</v>
      </c>
      <c r="B787" s="218" t="s">
        <v>2154</v>
      </c>
      <c r="C787" s="219" t="s">
        <v>2167</v>
      </c>
      <c r="D787" s="203" t="s">
        <v>2155</v>
      </c>
      <c r="E787" s="203" t="s">
        <v>876</v>
      </c>
      <c r="F787" s="203" t="s">
        <v>2117</v>
      </c>
      <c r="G787" s="203" t="s">
        <v>1175</v>
      </c>
    </row>
    <row r="788" spans="1:7" ht="39.950000000000003" customHeight="1">
      <c r="A788" s="182" t="s">
        <v>2168</v>
      </c>
      <c r="B788" s="21" t="s">
        <v>2169</v>
      </c>
      <c r="C788" s="93" t="s">
        <v>2170</v>
      </c>
      <c r="D788" s="108" t="s">
        <v>953</v>
      </c>
      <c r="E788" s="220" t="s">
        <v>2171</v>
      </c>
      <c r="F788" s="220" t="s">
        <v>2172</v>
      </c>
      <c r="G788" s="220" t="s">
        <v>1220</v>
      </c>
    </row>
    <row r="789" spans="1:7" ht="39.950000000000003" customHeight="1">
      <c r="A789" s="221" t="s">
        <v>2173</v>
      </c>
      <c r="B789" s="21" t="s">
        <v>2174</v>
      </c>
      <c r="C789" s="93" t="s">
        <v>2170</v>
      </c>
      <c r="D789" s="108" t="s">
        <v>953</v>
      </c>
      <c r="E789" s="21" t="s">
        <v>2175</v>
      </c>
      <c r="F789" s="21" t="s">
        <v>1791</v>
      </c>
      <c r="G789" s="21" t="s">
        <v>2176</v>
      </c>
    </row>
    <row r="790" spans="1:7" ht="39.950000000000003" customHeight="1">
      <c r="A790" s="222" t="s">
        <v>2177</v>
      </c>
      <c r="B790" s="223" t="s">
        <v>2178</v>
      </c>
      <c r="C790" s="93" t="s">
        <v>2170</v>
      </c>
      <c r="D790" s="225" t="s">
        <v>953</v>
      </c>
      <c r="E790" s="226" t="s">
        <v>2179</v>
      </c>
      <c r="F790" s="226" t="s">
        <v>1685</v>
      </c>
      <c r="G790" s="226" t="s">
        <v>1861</v>
      </c>
    </row>
    <row r="791" spans="1:7" ht="39.950000000000003" customHeight="1">
      <c r="A791" s="227" t="s">
        <v>2180</v>
      </c>
      <c r="B791" s="228" t="s">
        <v>2181</v>
      </c>
      <c r="C791" s="93" t="s">
        <v>2170</v>
      </c>
      <c r="D791" s="229" t="s">
        <v>953</v>
      </c>
      <c r="E791" s="230" t="s">
        <v>1047</v>
      </c>
      <c r="F791" s="230" t="s">
        <v>789</v>
      </c>
      <c r="G791" s="231" t="s">
        <v>788</v>
      </c>
    </row>
    <row r="792" spans="1:7" ht="39.950000000000003" customHeight="1">
      <c r="A792" s="232"/>
      <c r="B792" s="228" t="s">
        <v>2182</v>
      </c>
      <c r="C792" s="93" t="s">
        <v>2170</v>
      </c>
      <c r="D792" s="229" t="s">
        <v>953</v>
      </c>
      <c r="E792" s="230" t="s">
        <v>1791</v>
      </c>
      <c r="F792" s="230" t="s">
        <v>2183</v>
      </c>
      <c r="G792" s="231" t="s">
        <v>864</v>
      </c>
    </row>
    <row r="793" spans="1:7" ht="39.950000000000003" customHeight="1">
      <c r="A793" s="232"/>
      <c r="B793" s="228" t="s">
        <v>2182</v>
      </c>
      <c r="C793" s="93" t="s">
        <v>2170</v>
      </c>
      <c r="D793" s="229" t="s">
        <v>953</v>
      </c>
      <c r="E793" s="230" t="s">
        <v>1117</v>
      </c>
      <c r="F793" s="230" t="s">
        <v>1143</v>
      </c>
      <c r="G793" s="231" t="s">
        <v>2184</v>
      </c>
    </row>
    <row r="794" spans="1:7" ht="39.950000000000003" customHeight="1">
      <c r="A794" s="233"/>
      <c r="B794" s="228" t="s">
        <v>2181</v>
      </c>
      <c r="C794" s="93" t="s">
        <v>2170</v>
      </c>
      <c r="D794" s="229" t="s">
        <v>953</v>
      </c>
      <c r="E794" s="230" t="s">
        <v>942</v>
      </c>
      <c r="F794" s="230" t="s">
        <v>806</v>
      </c>
      <c r="G794" s="231" t="s">
        <v>1069</v>
      </c>
    </row>
    <row r="795" spans="1:7" ht="39.950000000000003" customHeight="1">
      <c r="A795" s="93"/>
      <c r="B795" s="93" t="s">
        <v>2185</v>
      </c>
      <c r="C795" s="93" t="s">
        <v>2186</v>
      </c>
      <c r="D795" s="108" t="s">
        <v>760</v>
      </c>
      <c r="E795" s="21" t="s">
        <v>2187</v>
      </c>
      <c r="F795" s="21" t="s">
        <v>2188</v>
      </c>
      <c r="G795" s="21" t="s">
        <v>2189</v>
      </c>
    </row>
    <row r="796" spans="1:7" ht="39.950000000000003" customHeight="1">
      <c r="A796" s="93"/>
      <c r="B796" s="93" t="s">
        <v>2190</v>
      </c>
      <c r="C796" s="93" t="s">
        <v>2186</v>
      </c>
      <c r="D796" s="108" t="s">
        <v>760</v>
      </c>
      <c r="E796" s="21" t="s">
        <v>799</v>
      </c>
      <c r="F796" s="21" t="s">
        <v>770</v>
      </c>
      <c r="G796" s="21" t="s">
        <v>2191</v>
      </c>
    </row>
    <row r="797" spans="1:7" ht="39.950000000000003" customHeight="1">
      <c r="A797" s="93"/>
      <c r="B797" s="93" t="s">
        <v>2192</v>
      </c>
      <c r="C797" s="93" t="s">
        <v>2186</v>
      </c>
      <c r="D797" s="108" t="s">
        <v>760</v>
      </c>
      <c r="E797" s="21" t="s">
        <v>2193</v>
      </c>
      <c r="F797" s="21" t="s">
        <v>2194</v>
      </c>
      <c r="G797" s="21" t="s">
        <v>1458</v>
      </c>
    </row>
    <row r="798" spans="1:7" ht="39.950000000000003" customHeight="1">
      <c r="A798" s="93"/>
      <c r="B798" s="93" t="s">
        <v>2190</v>
      </c>
      <c r="C798" s="93" t="s">
        <v>2186</v>
      </c>
      <c r="D798" s="108" t="s">
        <v>760</v>
      </c>
      <c r="E798" s="21" t="s">
        <v>1047</v>
      </c>
      <c r="F798" s="21" t="s">
        <v>2195</v>
      </c>
      <c r="G798" s="21" t="s">
        <v>1887</v>
      </c>
    </row>
    <row r="799" spans="1:7" ht="39.950000000000003" customHeight="1">
      <c r="A799" s="93"/>
      <c r="B799" s="93" t="s">
        <v>2190</v>
      </c>
      <c r="C799" s="93" t="s">
        <v>2186</v>
      </c>
      <c r="D799" s="108" t="s">
        <v>760</v>
      </c>
      <c r="E799" s="21" t="s">
        <v>2195</v>
      </c>
      <c r="F799" s="21" t="s">
        <v>1790</v>
      </c>
      <c r="G799" s="21" t="s">
        <v>846</v>
      </c>
    </row>
    <row r="800" spans="1:7" ht="39.950000000000003" customHeight="1">
      <c r="A800" s="93"/>
      <c r="B800" s="93" t="s">
        <v>2190</v>
      </c>
      <c r="C800" s="93" t="s">
        <v>2186</v>
      </c>
      <c r="D800" s="108" t="s">
        <v>760</v>
      </c>
      <c r="E800" s="21" t="s">
        <v>2197</v>
      </c>
      <c r="F800" s="21" t="s">
        <v>1204</v>
      </c>
      <c r="G800" s="21" t="s">
        <v>1887</v>
      </c>
    </row>
    <row r="801" spans="1:7" ht="39.950000000000003" customHeight="1">
      <c r="A801" s="93"/>
      <c r="B801" s="93" t="s">
        <v>2198</v>
      </c>
      <c r="C801" s="93" t="s">
        <v>2186</v>
      </c>
      <c r="D801" s="108" t="s">
        <v>760</v>
      </c>
      <c r="E801" s="21" t="s">
        <v>2171</v>
      </c>
      <c r="F801" s="21" t="s">
        <v>2172</v>
      </c>
      <c r="G801" s="21" t="s">
        <v>1220</v>
      </c>
    </row>
    <row r="802" spans="1:7" ht="39.950000000000003" customHeight="1">
      <c r="A802" s="93"/>
      <c r="B802" s="93" t="s">
        <v>2192</v>
      </c>
      <c r="C802" s="93" t="s">
        <v>2186</v>
      </c>
      <c r="D802" s="108" t="s">
        <v>760</v>
      </c>
      <c r="E802" s="21" t="s">
        <v>2199</v>
      </c>
      <c r="F802" s="21" t="s">
        <v>1678</v>
      </c>
      <c r="G802" s="21" t="s">
        <v>812</v>
      </c>
    </row>
    <row r="803" spans="1:7" ht="39.950000000000003" customHeight="1">
      <c r="A803" s="93" t="s">
        <v>2200</v>
      </c>
      <c r="B803" s="93" t="s">
        <v>2201</v>
      </c>
      <c r="C803" s="93" t="s">
        <v>2186</v>
      </c>
      <c r="D803" s="108" t="s">
        <v>760</v>
      </c>
      <c r="E803" s="21" t="s">
        <v>2202</v>
      </c>
      <c r="F803" s="21" t="s">
        <v>2203</v>
      </c>
      <c r="G803" s="21" t="s">
        <v>788</v>
      </c>
    </row>
    <row r="804" spans="1:7" ht="39.950000000000003" customHeight="1">
      <c r="A804" s="93"/>
      <c r="B804" s="93" t="s">
        <v>2204</v>
      </c>
      <c r="C804" s="93" t="s">
        <v>2186</v>
      </c>
      <c r="D804" s="108" t="s">
        <v>760</v>
      </c>
      <c r="E804" s="21" t="s">
        <v>2205</v>
      </c>
      <c r="F804" s="21" t="s">
        <v>2206</v>
      </c>
      <c r="G804" s="21" t="s">
        <v>1736</v>
      </c>
    </row>
    <row r="805" spans="1:7" ht="39.950000000000003" customHeight="1">
      <c r="A805" s="93"/>
      <c r="B805" s="93" t="s">
        <v>2207</v>
      </c>
      <c r="C805" s="93" t="s">
        <v>2186</v>
      </c>
      <c r="D805" s="108" t="s">
        <v>760</v>
      </c>
      <c r="E805" s="21" t="s">
        <v>1325</v>
      </c>
      <c r="F805" s="21" t="s">
        <v>2131</v>
      </c>
      <c r="G805" s="21" t="s">
        <v>1425</v>
      </c>
    </row>
    <row r="806" spans="1:7" ht="39.950000000000003" customHeight="1">
      <c r="A806" s="93" t="s">
        <v>2208</v>
      </c>
      <c r="B806" s="93" t="s">
        <v>2201</v>
      </c>
      <c r="C806" s="93" t="s">
        <v>2186</v>
      </c>
      <c r="D806" s="108" t="s">
        <v>760</v>
      </c>
      <c r="E806" s="21" t="s">
        <v>2206</v>
      </c>
      <c r="F806" s="21" t="s">
        <v>1704</v>
      </c>
      <c r="G806" s="21" t="s">
        <v>1022</v>
      </c>
    </row>
    <row r="807" spans="1:7" ht="39.950000000000003" customHeight="1">
      <c r="A807" s="93" t="s">
        <v>2209</v>
      </c>
      <c r="B807" s="93" t="s">
        <v>2190</v>
      </c>
      <c r="C807" s="93" t="s">
        <v>2186</v>
      </c>
      <c r="D807" s="108" t="s">
        <v>760</v>
      </c>
      <c r="E807" s="21" t="s">
        <v>2210</v>
      </c>
      <c r="F807" s="21" t="s">
        <v>2211</v>
      </c>
      <c r="G807" s="21" t="s">
        <v>1356</v>
      </c>
    </row>
    <row r="808" spans="1:7" ht="39.950000000000003" customHeight="1">
      <c r="A808" s="93"/>
      <c r="B808" s="93" t="s">
        <v>2204</v>
      </c>
      <c r="C808" s="93" t="s">
        <v>2186</v>
      </c>
      <c r="D808" s="108" t="s">
        <v>760</v>
      </c>
      <c r="E808" s="21" t="s">
        <v>1127</v>
      </c>
      <c r="F808" s="21" t="s">
        <v>2212</v>
      </c>
      <c r="G808" s="21" t="s">
        <v>818</v>
      </c>
    </row>
    <row r="809" spans="1:7" ht="39.950000000000003" customHeight="1">
      <c r="A809" s="93"/>
      <c r="B809" s="93" t="s">
        <v>2213</v>
      </c>
      <c r="C809" s="93" t="s">
        <v>2186</v>
      </c>
      <c r="D809" s="108" t="s">
        <v>760</v>
      </c>
      <c r="E809" s="21" t="s">
        <v>1955</v>
      </c>
      <c r="F809" s="21" t="s">
        <v>2214</v>
      </c>
      <c r="G809" s="21" t="s">
        <v>1060</v>
      </c>
    </row>
    <row r="810" spans="1:7" ht="39.950000000000003" customHeight="1">
      <c r="A810" s="93"/>
      <c r="B810" s="93" t="s">
        <v>2215</v>
      </c>
      <c r="C810" s="93" t="s">
        <v>2186</v>
      </c>
      <c r="D810" s="108" t="s">
        <v>760</v>
      </c>
      <c r="E810" s="21" t="s">
        <v>2216</v>
      </c>
      <c r="F810" s="21" t="s">
        <v>2197</v>
      </c>
      <c r="G810" s="21" t="s">
        <v>788</v>
      </c>
    </row>
    <row r="811" spans="1:7" ht="39.950000000000003" customHeight="1">
      <c r="A811" s="93" t="s">
        <v>2218</v>
      </c>
      <c r="B811" s="21" t="s">
        <v>2219</v>
      </c>
      <c r="C811" s="93" t="s">
        <v>2419</v>
      </c>
      <c r="D811" s="108" t="s">
        <v>760</v>
      </c>
      <c r="E811" s="21" t="s">
        <v>2205</v>
      </c>
      <c r="F811" s="21" t="s">
        <v>945</v>
      </c>
      <c r="G811" s="172" t="s">
        <v>1060</v>
      </c>
    </row>
    <row r="812" spans="1:7" ht="39.950000000000003" customHeight="1">
      <c r="A812" s="93" t="s">
        <v>2220</v>
      </c>
      <c r="B812" s="21" t="s">
        <v>2221</v>
      </c>
      <c r="C812" s="93" t="s">
        <v>2419</v>
      </c>
      <c r="D812" s="108" t="s">
        <v>760</v>
      </c>
      <c r="E812" s="21" t="s">
        <v>770</v>
      </c>
      <c r="F812" s="21" t="s">
        <v>2222</v>
      </c>
      <c r="G812" s="235" t="s">
        <v>2223</v>
      </c>
    </row>
    <row r="813" spans="1:7" ht="39.950000000000003" customHeight="1">
      <c r="A813" s="93" t="s">
        <v>2224</v>
      </c>
      <c r="B813" s="21" t="s">
        <v>2225</v>
      </c>
      <c r="C813" s="93" t="s">
        <v>2419</v>
      </c>
      <c r="D813" s="108" t="s">
        <v>760</v>
      </c>
      <c r="E813" s="21" t="s">
        <v>1782</v>
      </c>
      <c r="F813" s="21" t="s">
        <v>1118</v>
      </c>
      <c r="G813" s="172" t="s">
        <v>1365</v>
      </c>
    </row>
    <row r="814" spans="1:7" ht="39.950000000000003" customHeight="1">
      <c r="A814" s="93" t="s">
        <v>2226</v>
      </c>
      <c r="B814" s="21" t="s">
        <v>2227</v>
      </c>
      <c r="C814" s="93" t="s">
        <v>2419</v>
      </c>
      <c r="D814" s="108" t="s">
        <v>760</v>
      </c>
      <c r="E814" s="21" t="s">
        <v>2228</v>
      </c>
      <c r="F814" s="21" t="s">
        <v>993</v>
      </c>
      <c r="G814" s="235" t="s">
        <v>2229</v>
      </c>
    </row>
    <row r="815" spans="1:7" ht="39.950000000000003" customHeight="1">
      <c r="A815" s="93" t="s">
        <v>2230</v>
      </c>
      <c r="B815" s="21" t="s">
        <v>2231</v>
      </c>
      <c r="C815" s="93" t="s">
        <v>2419</v>
      </c>
      <c r="D815" s="108" t="s">
        <v>760</v>
      </c>
      <c r="E815" s="21" t="s">
        <v>2232</v>
      </c>
      <c r="F815" s="21" t="s">
        <v>2233</v>
      </c>
      <c r="G815" s="172" t="s">
        <v>883</v>
      </c>
    </row>
    <row r="816" spans="1:7" ht="39.950000000000003" customHeight="1">
      <c r="A816" s="93" t="s">
        <v>2234</v>
      </c>
      <c r="B816" s="172" t="s">
        <v>2235</v>
      </c>
      <c r="C816" s="93" t="s">
        <v>2419</v>
      </c>
      <c r="D816" s="108" t="s">
        <v>760</v>
      </c>
      <c r="E816" s="21" t="s">
        <v>1668</v>
      </c>
      <c r="F816" s="21" t="s">
        <v>1640</v>
      </c>
      <c r="G816" s="235" t="s">
        <v>1164</v>
      </c>
    </row>
    <row r="817" spans="1:7" ht="39.950000000000003" customHeight="1">
      <c r="A817" s="93" t="s">
        <v>2236</v>
      </c>
      <c r="B817" s="235" t="s">
        <v>2237</v>
      </c>
      <c r="C817" s="93" t="s">
        <v>2419</v>
      </c>
      <c r="D817" s="108" t="s">
        <v>760</v>
      </c>
      <c r="E817" s="21" t="s">
        <v>2172</v>
      </c>
      <c r="F817" s="21" t="s">
        <v>1127</v>
      </c>
      <c r="G817" s="172" t="s">
        <v>2238</v>
      </c>
    </row>
    <row r="818" spans="1:7" ht="39.950000000000003" customHeight="1">
      <c r="A818" s="93" t="s">
        <v>2239</v>
      </c>
      <c r="B818" s="235" t="s">
        <v>2237</v>
      </c>
      <c r="C818" s="93" t="s">
        <v>2419</v>
      </c>
      <c r="D818" s="108" t="s">
        <v>760</v>
      </c>
      <c r="E818" s="21" t="s">
        <v>2171</v>
      </c>
      <c r="F818" s="21" t="s">
        <v>2240</v>
      </c>
      <c r="G818" s="235" t="s">
        <v>788</v>
      </c>
    </row>
    <row r="819" spans="1:7" ht="39.950000000000003" customHeight="1">
      <c r="A819" s="93" t="s">
        <v>2241</v>
      </c>
      <c r="B819" s="235" t="s">
        <v>2237</v>
      </c>
      <c r="C819" s="93" t="s">
        <v>2419</v>
      </c>
      <c r="D819" s="108" t="s">
        <v>760</v>
      </c>
      <c r="E819" s="21" t="s">
        <v>2172</v>
      </c>
      <c r="F819" s="21" t="s">
        <v>2242</v>
      </c>
      <c r="G819" s="172" t="s">
        <v>2243</v>
      </c>
    </row>
    <row r="820" spans="1:7" ht="39.950000000000003" customHeight="1">
      <c r="A820" s="236" t="s">
        <v>2244</v>
      </c>
      <c r="B820" s="235" t="s">
        <v>2237</v>
      </c>
      <c r="C820" s="93" t="s">
        <v>2419</v>
      </c>
      <c r="D820" s="237" t="s">
        <v>760</v>
      </c>
      <c r="E820" s="235" t="s">
        <v>2245</v>
      </c>
      <c r="F820" s="235"/>
      <c r="G820" s="235" t="s">
        <v>812</v>
      </c>
    </row>
    <row r="821" spans="1:7" ht="39.950000000000003" customHeight="1">
      <c r="A821" s="93" t="s">
        <v>2226</v>
      </c>
      <c r="B821" s="21" t="s">
        <v>2227</v>
      </c>
      <c r="C821" s="93" t="s">
        <v>2419</v>
      </c>
      <c r="D821" s="108" t="s">
        <v>760</v>
      </c>
      <c r="E821" s="21" t="s">
        <v>2246</v>
      </c>
      <c r="F821" s="21" t="s">
        <v>787</v>
      </c>
      <c r="G821" s="172" t="s">
        <v>1100</v>
      </c>
    </row>
    <row r="822" spans="1:7" ht="39.950000000000003" customHeight="1">
      <c r="A822" s="93" t="s">
        <v>2247</v>
      </c>
      <c r="B822" s="172" t="s">
        <v>2235</v>
      </c>
      <c r="C822" s="93" t="s">
        <v>2419</v>
      </c>
      <c r="D822" s="108" t="s">
        <v>760</v>
      </c>
      <c r="E822" s="21" t="s">
        <v>1858</v>
      </c>
      <c r="F822" s="21" t="s">
        <v>1121</v>
      </c>
      <c r="G822" s="235" t="s">
        <v>2248</v>
      </c>
    </row>
    <row r="823" spans="1:7" ht="39.950000000000003" customHeight="1">
      <c r="A823" s="93" t="s">
        <v>2226</v>
      </c>
      <c r="B823" s="21" t="s">
        <v>2235</v>
      </c>
      <c r="C823" s="93" t="s">
        <v>2419</v>
      </c>
      <c r="D823" s="108" t="s">
        <v>760</v>
      </c>
      <c r="E823" s="21" t="s">
        <v>795</v>
      </c>
      <c r="F823" s="21" t="s">
        <v>1792</v>
      </c>
      <c r="G823" s="172" t="s">
        <v>1035</v>
      </c>
    </row>
    <row r="824" spans="1:7" ht="39.950000000000003" customHeight="1">
      <c r="A824" s="93" t="s">
        <v>2249</v>
      </c>
      <c r="B824" s="21" t="s">
        <v>2250</v>
      </c>
      <c r="C824" s="93" t="s">
        <v>2419</v>
      </c>
      <c r="D824" s="108" t="s">
        <v>760</v>
      </c>
      <c r="E824" s="21" t="s">
        <v>2251</v>
      </c>
      <c r="F824" s="21"/>
      <c r="G824" s="235" t="s">
        <v>2252</v>
      </c>
    </row>
    <row r="825" spans="1:7" ht="39.950000000000003" customHeight="1">
      <c r="A825" s="93" t="s">
        <v>2253</v>
      </c>
      <c r="B825" s="21" t="s">
        <v>2254</v>
      </c>
      <c r="C825" s="93" t="s">
        <v>2419</v>
      </c>
      <c r="D825" s="170" t="s">
        <v>760</v>
      </c>
      <c r="E825" s="172" t="s">
        <v>2255</v>
      </c>
      <c r="F825" s="172" t="s">
        <v>2245</v>
      </c>
      <c r="G825" s="172" t="s">
        <v>1120</v>
      </c>
    </row>
    <row r="826" spans="1:7" ht="39.950000000000003" customHeight="1">
      <c r="A826" s="93" t="s">
        <v>2256</v>
      </c>
      <c r="B826" s="21" t="s">
        <v>2257</v>
      </c>
      <c r="C826" s="93" t="s">
        <v>2419</v>
      </c>
      <c r="D826" s="238" t="s">
        <v>760</v>
      </c>
      <c r="E826" s="21" t="s">
        <v>1196</v>
      </c>
      <c r="F826" s="21" t="s">
        <v>2258</v>
      </c>
      <c r="G826" s="235" t="s">
        <v>2259</v>
      </c>
    </row>
    <row r="827" spans="1:7" ht="39.950000000000003" customHeight="1">
      <c r="A827" s="93" t="s">
        <v>2226</v>
      </c>
      <c r="B827" s="21" t="s">
        <v>2221</v>
      </c>
      <c r="C827" s="93" t="s">
        <v>2419</v>
      </c>
      <c r="D827" s="108" t="s">
        <v>760</v>
      </c>
      <c r="E827" s="21" t="s">
        <v>1050</v>
      </c>
      <c r="F827" s="21" t="s">
        <v>2261</v>
      </c>
      <c r="G827" s="172" t="s">
        <v>2262</v>
      </c>
    </row>
    <row r="828" spans="1:7" ht="39.950000000000003" customHeight="1">
      <c r="A828" s="93" t="s">
        <v>2226</v>
      </c>
      <c r="B828" s="21" t="s">
        <v>2263</v>
      </c>
      <c r="C828" s="93" t="s">
        <v>2419</v>
      </c>
      <c r="D828" s="108" t="s">
        <v>760</v>
      </c>
      <c r="E828" s="21" t="s">
        <v>2264</v>
      </c>
      <c r="F828" s="21" t="s">
        <v>2202</v>
      </c>
      <c r="G828" s="235" t="s">
        <v>788</v>
      </c>
    </row>
    <row r="829" spans="1:7" ht="39.950000000000003" customHeight="1">
      <c r="A829" s="93" t="s">
        <v>2226</v>
      </c>
      <c r="B829" s="21" t="s">
        <v>2265</v>
      </c>
      <c r="C829" s="93" t="s">
        <v>2419</v>
      </c>
      <c r="D829" s="108" t="s">
        <v>760</v>
      </c>
      <c r="E829" s="21" t="s">
        <v>2171</v>
      </c>
      <c r="F829" s="21" t="s">
        <v>2240</v>
      </c>
      <c r="G829" s="172" t="s">
        <v>1028</v>
      </c>
    </row>
    <row r="830" spans="1:7" ht="39.950000000000003" customHeight="1">
      <c r="A830" s="93" t="s">
        <v>2266</v>
      </c>
      <c r="B830" s="21" t="s">
        <v>2263</v>
      </c>
      <c r="C830" s="93" t="s">
        <v>2419</v>
      </c>
      <c r="D830" s="108" t="s">
        <v>760</v>
      </c>
      <c r="E830" s="21" t="s">
        <v>1127</v>
      </c>
      <c r="F830" s="21" t="s">
        <v>1118</v>
      </c>
      <c r="G830" s="235" t="s">
        <v>978</v>
      </c>
    </row>
    <row r="831" spans="1:7" ht="39.950000000000003" customHeight="1">
      <c r="A831" s="93" t="s">
        <v>2267</v>
      </c>
      <c r="B831" s="21" t="s">
        <v>2268</v>
      </c>
      <c r="C831" s="93" t="s">
        <v>2419</v>
      </c>
      <c r="D831" s="108" t="s">
        <v>760</v>
      </c>
      <c r="E831" s="21" t="s">
        <v>829</v>
      </c>
      <c r="F831" s="21" t="s">
        <v>962</v>
      </c>
      <c r="G831" s="172" t="s">
        <v>1458</v>
      </c>
    </row>
    <row r="832" spans="1:7" ht="39.950000000000003" customHeight="1">
      <c r="A832" s="93" t="s">
        <v>2247</v>
      </c>
      <c r="B832" s="21" t="s">
        <v>2225</v>
      </c>
      <c r="C832" s="93" t="s">
        <v>2419</v>
      </c>
      <c r="D832" s="108" t="s">
        <v>760</v>
      </c>
      <c r="E832" s="21" t="s">
        <v>2232</v>
      </c>
      <c r="F832" s="21" t="s">
        <v>2264</v>
      </c>
      <c r="G832" s="235" t="s">
        <v>1192</v>
      </c>
    </row>
    <row r="833" spans="1:7" ht="39.950000000000003" customHeight="1">
      <c r="A833" s="93" t="s">
        <v>2226</v>
      </c>
      <c r="B833" s="21" t="s">
        <v>2263</v>
      </c>
      <c r="C833" s="93" t="s">
        <v>2419</v>
      </c>
      <c r="D833" s="108" t="s">
        <v>760</v>
      </c>
      <c r="E833" s="21" t="s">
        <v>2269</v>
      </c>
      <c r="F833" s="21" t="s">
        <v>2242</v>
      </c>
      <c r="G833" s="235" t="s">
        <v>788</v>
      </c>
    </row>
    <row r="834" spans="1:7" ht="39.950000000000003" customHeight="1">
      <c r="A834" s="93" t="s">
        <v>2270</v>
      </c>
      <c r="B834" s="21" t="s">
        <v>2271</v>
      </c>
      <c r="C834" s="93" t="s">
        <v>2419</v>
      </c>
      <c r="D834" s="108" t="s">
        <v>760</v>
      </c>
      <c r="E834" s="21" t="s">
        <v>2272</v>
      </c>
      <c r="F834" s="21" t="s">
        <v>789</v>
      </c>
      <c r="G834" s="172" t="s">
        <v>767</v>
      </c>
    </row>
    <row r="835" spans="1:7" ht="39.950000000000003" customHeight="1">
      <c r="A835" s="93" t="s">
        <v>2273</v>
      </c>
      <c r="B835" s="21" t="s">
        <v>2271</v>
      </c>
      <c r="C835" s="93" t="s">
        <v>2419</v>
      </c>
      <c r="D835" s="108" t="s">
        <v>760</v>
      </c>
      <c r="E835" s="21" t="s">
        <v>963</v>
      </c>
      <c r="F835" s="21" t="s">
        <v>2274</v>
      </c>
      <c r="G835" s="235" t="s">
        <v>788</v>
      </c>
    </row>
    <row r="836" spans="1:7" ht="39.950000000000003" customHeight="1">
      <c r="A836" s="93" t="s">
        <v>2275</v>
      </c>
      <c r="B836" s="21" t="s">
        <v>2276</v>
      </c>
      <c r="C836" s="93" t="s">
        <v>2419</v>
      </c>
      <c r="D836" s="108" t="s">
        <v>760</v>
      </c>
      <c r="E836" s="21" t="s">
        <v>2277</v>
      </c>
      <c r="F836" s="21" t="s">
        <v>762</v>
      </c>
      <c r="G836" s="172" t="s">
        <v>883</v>
      </c>
    </row>
    <row r="837" spans="1:7" ht="39.950000000000003" customHeight="1">
      <c r="A837" s="93" t="s">
        <v>2247</v>
      </c>
      <c r="B837" s="21" t="s">
        <v>2278</v>
      </c>
      <c r="C837" s="93" t="s">
        <v>2419</v>
      </c>
      <c r="D837" s="108" t="s">
        <v>760</v>
      </c>
      <c r="E837" s="21" t="s">
        <v>780</v>
      </c>
      <c r="F837" s="21" t="s">
        <v>1092</v>
      </c>
      <c r="G837" s="235" t="s">
        <v>1109</v>
      </c>
    </row>
    <row r="838" spans="1:7" ht="39.950000000000003" customHeight="1">
      <c r="A838" s="93" t="s">
        <v>2279</v>
      </c>
      <c r="B838" s="21" t="s">
        <v>2276</v>
      </c>
      <c r="C838" s="93" t="s">
        <v>2419</v>
      </c>
      <c r="D838" s="108" t="s">
        <v>760</v>
      </c>
      <c r="E838" s="21" t="s">
        <v>942</v>
      </c>
      <c r="F838" s="172" t="s">
        <v>2280</v>
      </c>
      <c r="G838" s="172" t="s">
        <v>2281</v>
      </c>
    </row>
    <row r="839" spans="1:7" ht="39.950000000000003" customHeight="1">
      <c r="A839" s="93" t="s">
        <v>2282</v>
      </c>
      <c r="B839" s="21" t="s">
        <v>2276</v>
      </c>
      <c r="C839" s="93" t="s">
        <v>2419</v>
      </c>
      <c r="D839" s="108" t="s">
        <v>760</v>
      </c>
      <c r="E839" s="21" t="s">
        <v>1118</v>
      </c>
      <c r="F839" s="21" t="s">
        <v>766</v>
      </c>
      <c r="G839" s="235" t="s">
        <v>1112</v>
      </c>
    </row>
    <row r="840" spans="1:7" ht="39.950000000000003" customHeight="1">
      <c r="A840" s="93" t="s">
        <v>2283</v>
      </c>
      <c r="B840" s="21" t="s">
        <v>2219</v>
      </c>
      <c r="C840" s="93" t="s">
        <v>2419</v>
      </c>
      <c r="D840" s="108" t="s">
        <v>760</v>
      </c>
      <c r="E840" s="21" t="s">
        <v>1851</v>
      </c>
      <c r="F840" s="21" t="s">
        <v>942</v>
      </c>
      <c r="G840" s="172" t="s">
        <v>878</v>
      </c>
    </row>
    <row r="841" spans="1:7" ht="39.950000000000003" customHeight="1">
      <c r="A841" s="93" t="s">
        <v>2284</v>
      </c>
      <c r="B841" s="21" t="s">
        <v>2221</v>
      </c>
      <c r="C841" s="93" t="s">
        <v>2419</v>
      </c>
      <c r="D841" s="108" t="s">
        <v>760</v>
      </c>
      <c r="E841" s="235" t="s">
        <v>1640</v>
      </c>
      <c r="F841" s="235" t="s">
        <v>2285</v>
      </c>
      <c r="G841" s="235" t="s">
        <v>2286</v>
      </c>
    </row>
    <row r="842" spans="1:7" ht="39.950000000000003" customHeight="1">
      <c r="A842" s="93" t="s">
        <v>2247</v>
      </c>
      <c r="B842" s="21" t="s">
        <v>2288</v>
      </c>
      <c r="C842" s="93" t="s">
        <v>2419</v>
      </c>
      <c r="D842" s="108" t="s">
        <v>760</v>
      </c>
      <c r="E842" s="21" t="s">
        <v>2289</v>
      </c>
      <c r="F842" s="21" t="s">
        <v>2290</v>
      </c>
      <c r="G842" s="235" t="s">
        <v>812</v>
      </c>
    </row>
    <row r="843" spans="1:7" ht="39.950000000000003" customHeight="1">
      <c r="A843" s="93" t="s">
        <v>2291</v>
      </c>
      <c r="B843" s="235" t="s">
        <v>2237</v>
      </c>
      <c r="C843" s="93" t="s">
        <v>2419</v>
      </c>
      <c r="D843" s="108" t="s">
        <v>760</v>
      </c>
      <c r="E843" s="21" t="s">
        <v>2171</v>
      </c>
      <c r="F843" s="21" t="s">
        <v>2240</v>
      </c>
      <c r="G843" s="235" t="s">
        <v>2292</v>
      </c>
    </row>
    <row r="844" spans="1:7" ht="39.950000000000003" customHeight="1">
      <c r="A844" s="93" t="s">
        <v>2293</v>
      </c>
      <c r="B844" s="21" t="s">
        <v>2263</v>
      </c>
      <c r="C844" s="93" t="s">
        <v>2419</v>
      </c>
      <c r="D844" s="108" t="s">
        <v>760</v>
      </c>
      <c r="E844" s="21" t="s">
        <v>1908</v>
      </c>
      <c r="F844" s="21" t="s">
        <v>2242</v>
      </c>
      <c r="G844" s="172" t="s">
        <v>1458</v>
      </c>
    </row>
    <row r="845" spans="1:7" ht="39.950000000000003" customHeight="1">
      <c r="A845" s="93" t="s">
        <v>2294</v>
      </c>
      <c r="B845" s="235" t="s">
        <v>2237</v>
      </c>
      <c r="C845" s="93" t="s">
        <v>2419</v>
      </c>
      <c r="D845" s="108" t="s">
        <v>760</v>
      </c>
      <c r="E845" s="172" t="s">
        <v>867</v>
      </c>
      <c r="F845" s="172" t="s">
        <v>909</v>
      </c>
      <c r="G845" s="172" t="s">
        <v>805</v>
      </c>
    </row>
    <row r="846" spans="1:7" ht="39.950000000000003" customHeight="1">
      <c r="A846" s="93" t="s">
        <v>2247</v>
      </c>
      <c r="B846" s="21" t="s">
        <v>2268</v>
      </c>
      <c r="C846" s="93" t="s">
        <v>2419</v>
      </c>
      <c r="D846" s="108" t="s">
        <v>760</v>
      </c>
      <c r="E846" s="21" t="s">
        <v>2295</v>
      </c>
      <c r="F846" s="21" t="s">
        <v>2296</v>
      </c>
      <c r="G846" s="235" t="s">
        <v>2297</v>
      </c>
    </row>
    <row r="847" spans="1:7" ht="39.950000000000003" customHeight="1">
      <c r="A847" s="93" t="s">
        <v>2298</v>
      </c>
      <c r="B847" s="235" t="s">
        <v>2225</v>
      </c>
      <c r="C847" s="93" t="s">
        <v>2419</v>
      </c>
      <c r="D847" s="108" t="s">
        <v>760</v>
      </c>
      <c r="E847" s="21" t="s">
        <v>2172</v>
      </c>
      <c r="F847" s="21" t="s">
        <v>2172</v>
      </c>
      <c r="G847" s="235" t="s">
        <v>2299</v>
      </c>
    </row>
    <row r="848" spans="1:7" ht="39.950000000000003" customHeight="1">
      <c r="A848" s="93" t="s">
        <v>2300</v>
      </c>
      <c r="B848" s="21" t="s">
        <v>2301</v>
      </c>
      <c r="C848" s="93" t="s">
        <v>2419</v>
      </c>
      <c r="D848" s="108" t="s">
        <v>760</v>
      </c>
      <c r="E848" s="21" t="s">
        <v>2202</v>
      </c>
      <c r="F848" s="21" t="s">
        <v>2202</v>
      </c>
      <c r="G848" s="172" t="s">
        <v>1793</v>
      </c>
    </row>
    <row r="849" spans="1:7" ht="39.950000000000003" customHeight="1">
      <c r="A849" s="93" t="s">
        <v>2303</v>
      </c>
      <c r="B849" s="21" t="s">
        <v>2265</v>
      </c>
      <c r="C849" s="93" t="s">
        <v>2419</v>
      </c>
      <c r="D849" s="108" t="s">
        <v>760</v>
      </c>
      <c r="E849" s="21" t="s">
        <v>2304</v>
      </c>
      <c r="F849" s="235"/>
      <c r="G849" s="235" t="s">
        <v>2024</v>
      </c>
    </row>
    <row r="850" spans="1:7" ht="39.950000000000003" customHeight="1">
      <c r="A850" s="93" t="s">
        <v>2305</v>
      </c>
      <c r="B850" s="21" t="s">
        <v>2306</v>
      </c>
      <c r="C850" s="93" t="s">
        <v>2419</v>
      </c>
      <c r="D850" s="108" t="s">
        <v>760</v>
      </c>
      <c r="E850" s="21" t="s">
        <v>1011</v>
      </c>
      <c r="F850" s="21" t="s">
        <v>2307</v>
      </c>
      <c r="G850" s="172" t="s">
        <v>2308</v>
      </c>
    </row>
    <row r="851" spans="1:7" ht="39.950000000000003" customHeight="1">
      <c r="A851" s="239" t="s">
        <v>2309</v>
      </c>
      <c r="B851" s="240" t="s">
        <v>2237</v>
      </c>
      <c r="C851" s="93" t="s">
        <v>2419</v>
      </c>
      <c r="D851" s="237" t="s">
        <v>760</v>
      </c>
      <c r="E851" s="235" t="s">
        <v>2228</v>
      </c>
      <c r="F851" s="235" t="s">
        <v>2245</v>
      </c>
      <c r="G851" s="235" t="s">
        <v>1291</v>
      </c>
    </row>
    <row r="852" spans="1:7" ht="39.950000000000003" customHeight="1">
      <c r="A852" s="93" t="s">
        <v>2310</v>
      </c>
      <c r="B852" s="21" t="s">
        <v>2276</v>
      </c>
      <c r="C852" s="93" t="s">
        <v>2419</v>
      </c>
      <c r="D852" s="108" t="s">
        <v>760</v>
      </c>
      <c r="E852" s="172" t="s">
        <v>780</v>
      </c>
      <c r="F852" s="172" t="s">
        <v>942</v>
      </c>
      <c r="G852" s="172" t="s">
        <v>2311</v>
      </c>
    </row>
    <row r="853" spans="1:7" ht="39.950000000000003" customHeight="1">
      <c r="A853" s="93" t="s">
        <v>2312</v>
      </c>
      <c r="B853" s="235" t="s">
        <v>2250</v>
      </c>
      <c r="C853" s="93" t="s">
        <v>2419</v>
      </c>
      <c r="D853" s="237" t="s">
        <v>760</v>
      </c>
      <c r="E853" s="235" t="s">
        <v>2245</v>
      </c>
      <c r="F853" s="235" t="s">
        <v>2313</v>
      </c>
      <c r="G853" s="235" t="s">
        <v>2314</v>
      </c>
    </row>
    <row r="854" spans="1:7" ht="39.950000000000003" customHeight="1">
      <c r="A854" s="93" t="s">
        <v>2315</v>
      </c>
      <c r="B854" s="21" t="s">
        <v>2316</v>
      </c>
      <c r="C854" s="93" t="s">
        <v>2419</v>
      </c>
      <c r="D854" s="108" t="s">
        <v>760</v>
      </c>
      <c r="E854" s="172" t="s">
        <v>963</v>
      </c>
      <c r="F854" s="172" t="s">
        <v>2175</v>
      </c>
      <c r="G854" s="172" t="s">
        <v>1175</v>
      </c>
    </row>
    <row r="855" spans="1:7" ht="39.950000000000003" customHeight="1">
      <c r="A855" s="93" t="s">
        <v>2317</v>
      </c>
      <c r="B855" s="21" t="s">
        <v>2227</v>
      </c>
      <c r="C855" s="93" t="s">
        <v>2419</v>
      </c>
      <c r="D855" s="108" t="s">
        <v>760</v>
      </c>
      <c r="E855" s="21" t="s">
        <v>2318</v>
      </c>
      <c r="F855" s="172" t="s">
        <v>1637</v>
      </c>
      <c r="G855" s="172" t="s">
        <v>2319</v>
      </c>
    </row>
    <row r="856" spans="1:7" ht="39.950000000000003" customHeight="1">
      <c r="A856" s="93" t="s">
        <v>2320</v>
      </c>
      <c r="B856" s="235" t="s">
        <v>2225</v>
      </c>
      <c r="C856" s="93" t="s">
        <v>2419</v>
      </c>
      <c r="D856" s="237" t="s">
        <v>760</v>
      </c>
      <c r="E856" s="235" t="s">
        <v>1127</v>
      </c>
      <c r="F856" s="235" t="s">
        <v>2307</v>
      </c>
      <c r="G856" s="235" t="s">
        <v>788</v>
      </c>
    </row>
    <row r="857" spans="1:7" ht="39.950000000000003" customHeight="1">
      <c r="A857" s="93" t="s">
        <v>2321</v>
      </c>
      <c r="B857" s="21" t="s">
        <v>2225</v>
      </c>
      <c r="C857" s="93" t="s">
        <v>2419</v>
      </c>
      <c r="D857" s="108" t="s">
        <v>760</v>
      </c>
      <c r="E857" s="21" t="s">
        <v>1059</v>
      </c>
      <c r="F857" s="172" t="s">
        <v>1118</v>
      </c>
      <c r="G857" s="172" t="s">
        <v>1284</v>
      </c>
    </row>
    <row r="858" spans="1:7" ht="39.950000000000003" customHeight="1">
      <c r="A858" s="93" t="s">
        <v>2322</v>
      </c>
      <c r="B858" s="21" t="s">
        <v>2219</v>
      </c>
      <c r="C858" s="93" t="s">
        <v>2419</v>
      </c>
      <c r="D858" s="108" t="s">
        <v>760</v>
      </c>
      <c r="E858" s="21" t="s">
        <v>1536</v>
      </c>
      <c r="F858" s="172" t="s">
        <v>811</v>
      </c>
      <c r="G858" s="172" t="s">
        <v>1125</v>
      </c>
    </row>
    <row r="859" spans="1:7" ht="39.950000000000003" customHeight="1">
      <c r="A859" s="93" t="s">
        <v>2323</v>
      </c>
      <c r="B859" s="21" t="s">
        <v>2219</v>
      </c>
      <c r="C859" s="93" t="s">
        <v>2419</v>
      </c>
      <c r="D859" s="108" t="s">
        <v>760</v>
      </c>
      <c r="E859" s="21" t="s">
        <v>942</v>
      </c>
      <c r="F859" s="235" t="s">
        <v>2324</v>
      </c>
      <c r="G859" s="235" t="s">
        <v>1793</v>
      </c>
    </row>
    <row r="860" spans="1:7" ht="39.950000000000003" customHeight="1">
      <c r="A860" s="93" t="s">
        <v>2325</v>
      </c>
      <c r="B860" s="21" t="s">
        <v>2326</v>
      </c>
      <c r="C860" s="93" t="s">
        <v>2419</v>
      </c>
      <c r="D860" s="108" t="s">
        <v>760</v>
      </c>
      <c r="E860" s="21" t="s">
        <v>2255</v>
      </c>
      <c r="F860" s="172"/>
      <c r="G860" s="172" t="s">
        <v>2327</v>
      </c>
    </row>
    <row r="861" spans="1:7" ht="39.950000000000003" customHeight="1">
      <c r="A861" s="93" t="s">
        <v>2328</v>
      </c>
      <c r="B861" s="21" t="s">
        <v>2306</v>
      </c>
      <c r="C861" s="93" t="s">
        <v>2419</v>
      </c>
      <c r="D861" s="108" t="s">
        <v>760</v>
      </c>
      <c r="E861" s="21" t="s">
        <v>2255</v>
      </c>
      <c r="F861" s="172" t="s">
        <v>2307</v>
      </c>
      <c r="G861" s="172" t="s">
        <v>1164</v>
      </c>
    </row>
    <row r="862" spans="1:7" ht="39.950000000000003" customHeight="1">
      <c r="A862" s="93" t="s">
        <v>2329</v>
      </c>
      <c r="B862" s="21" t="s">
        <v>2301</v>
      </c>
      <c r="C862" s="93" t="s">
        <v>2419</v>
      </c>
      <c r="D862" s="108" t="s">
        <v>760</v>
      </c>
      <c r="E862" s="235" t="s">
        <v>2202</v>
      </c>
      <c r="F862" s="241" t="s">
        <v>2203</v>
      </c>
      <c r="G862" s="235" t="s">
        <v>924</v>
      </c>
    </row>
    <row r="863" spans="1:7" ht="39.950000000000003" customHeight="1">
      <c r="A863" s="93" t="s">
        <v>2330</v>
      </c>
      <c r="B863" s="21" t="s">
        <v>2231</v>
      </c>
      <c r="C863" s="93" t="s">
        <v>2419</v>
      </c>
      <c r="D863" s="108" t="s">
        <v>760</v>
      </c>
      <c r="E863" s="21" t="s">
        <v>1011</v>
      </c>
      <c r="F863" s="172" t="s">
        <v>2240</v>
      </c>
      <c r="G863" s="172" t="s">
        <v>788</v>
      </c>
    </row>
    <row r="864" spans="1:7" ht="39.950000000000003" customHeight="1">
      <c r="A864" s="93" t="s">
        <v>2331</v>
      </c>
      <c r="B864" s="21" t="s">
        <v>2276</v>
      </c>
      <c r="C864" s="93" t="s">
        <v>2419</v>
      </c>
      <c r="D864" s="108" t="s">
        <v>760</v>
      </c>
      <c r="E864" s="21" t="s">
        <v>1553</v>
      </c>
      <c r="F864" s="172" t="s">
        <v>780</v>
      </c>
      <c r="G864" s="172" t="s">
        <v>2332</v>
      </c>
    </row>
    <row r="865" spans="1:7" ht="39.950000000000003" customHeight="1">
      <c r="A865" s="93" t="s">
        <v>2330</v>
      </c>
      <c r="B865" s="21" t="s">
        <v>2288</v>
      </c>
      <c r="C865" s="93" t="s">
        <v>2419</v>
      </c>
      <c r="D865" s="108" t="s">
        <v>760</v>
      </c>
      <c r="E865" s="21" t="s">
        <v>1628</v>
      </c>
      <c r="F865" s="235" t="s">
        <v>1858</v>
      </c>
      <c r="G865" s="235" t="s">
        <v>1158</v>
      </c>
    </row>
    <row r="866" spans="1:7" ht="39.950000000000003" customHeight="1">
      <c r="A866" s="93" t="s">
        <v>2333</v>
      </c>
      <c r="B866" s="21" t="s">
        <v>2288</v>
      </c>
      <c r="C866" s="93" t="s">
        <v>2419</v>
      </c>
      <c r="D866" s="108" t="s">
        <v>760</v>
      </c>
      <c r="E866" s="172" t="s">
        <v>2324</v>
      </c>
      <c r="F866" s="172" t="s">
        <v>1720</v>
      </c>
      <c r="G866" s="172" t="s">
        <v>978</v>
      </c>
    </row>
    <row r="867" spans="1:7" ht="39.950000000000003" customHeight="1">
      <c r="A867" s="93" t="s">
        <v>2334</v>
      </c>
      <c r="B867" s="21" t="s">
        <v>2278</v>
      </c>
      <c r="C867" s="93" t="s">
        <v>2419</v>
      </c>
      <c r="D867" s="108" t="s">
        <v>760</v>
      </c>
      <c r="E867" s="235" t="s">
        <v>2277</v>
      </c>
      <c r="F867" s="235" t="s">
        <v>762</v>
      </c>
      <c r="G867" s="235" t="s">
        <v>2335</v>
      </c>
    </row>
    <row r="868" spans="1:7" ht="39.950000000000003" customHeight="1">
      <c r="A868" s="93" t="s">
        <v>2336</v>
      </c>
      <c r="B868" s="21" t="s">
        <v>2278</v>
      </c>
      <c r="C868" s="93" t="s">
        <v>2419</v>
      </c>
      <c r="D868" s="108" t="s">
        <v>760</v>
      </c>
      <c r="E868" s="21" t="s">
        <v>1118</v>
      </c>
      <c r="F868" s="172" t="s">
        <v>2197</v>
      </c>
      <c r="G868" s="172" t="s">
        <v>1154</v>
      </c>
    </row>
    <row r="869" spans="1:7" ht="39.950000000000003" customHeight="1">
      <c r="A869" s="93" t="s">
        <v>2337</v>
      </c>
      <c r="B869" s="21" t="s">
        <v>2265</v>
      </c>
      <c r="C869" s="93" t="s">
        <v>2419</v>
      </c>
      <c r="D869" s="108" t="s">
        <v>760</v>
      </c>
      <c r="E869" s="21" t="s">
        <v>787</v>
      </c>
      <c r="F869" s="235" t="s">
        <v>2338</v>
      </c>
      <c r="G869" s="235" t="s">
        <v>2339</v>
      </c>
    </row>
    <row r="870" spans="1:7" ht="39.950000000000003" customHeight="1">
      <c r="A870" s="93" t="s">
        <v>2340</v>
      </c>
      <c r="B870" s="21" t="s">
        <v>2250</v>
      </c>
      <c r="C870" s="93" t="s">
        <v>2419</v>
      </c>
      <c r="D870" s="108" t="s">
        <v>760</v>
      </c>
      <c r="E870" s="172" t="s">
        <v>2313</v>
      </c>
      <c r="F870" s="172" t="s">
        <v>762</v>
      </c>
      <c r="G870" s="172" t="s">
        <v>1366</v>
      </c>
    </row>
    <row r="871" spans="1:7" ht="39.950000000000003" customHeight="1">
      <c r="A871" s="93" t="s">
        <v>2341</v>
      </c>
      <c r="B871" s="21" t="s">
        <v>2268</v>
      </c>
      <c r="C871" s="93" t="s">
        <v>2419</v>
      </c>
      <c r="D871" s="237" t="s">
        <v>760</v>
      </c>
      <c r="E871" s="235" t="s">
        <v>2342</v>
      </c>
      <c r="F871" s="235" t="s">
        <v>2343</v>
      </c>
      <c r="G871" s="235" t="s">
        <v>788</v>
      </c>
    </row>
    <row r="872" spans="1:7" ht="39.950000000000003" customHeight="1">
      <c r="A872" s="93" t="s">
        <v>2344</v>
      </c>
      <c r="B872" s="21" t="s">
        <v>2316</v>
      </c>
      <c r="C872" s="93" t="s">
        <v>2419</v>
      </c>
      <c r="D872" s="108" t="s">
        <v>760</v>
      </c>
      <c r="E872" s="235" t="s">
        <v>963</v>
      </c>
      <c r="F872" s="235" t="s">
        <v>2131</v>
      </c>
      <c r="G872" s="235" t="s">
        <v>2345</v>
      </c>
    </row>
    <row r="873" spans="1:7" ht="39.950000000000003" customHeight="1">
      <c r="A873" s="93" t="s">
        <v>2346</v>
      </c>
      <c r="B873" s="21" t="s">
        <v>2227</v>
      </c>
      <c r="C873" s="93" t="s">
        <v>2419</v>
      </c>
      <c r="D873" s="170" t="s">
        <v>760</v>
      </c>
      <c r="E873" s="172" t="s">
        <v>1975</v>
      </c>
      <c r="F873" s="172" t="s">
        <v>1604</v>
      </c>
      <c r="G873" s="172" t="s">
        <v>883</v>
      </c>
    </row>
    <row r="874" spans="1:7" ht="39.950000000000003" customHeight="1">
      <c r="A874" s="93" t="s">
        <v>2347</v>
      </c>
      <c r="B874" s="235" t="s">
        <v>2237</v>
      </c>
      <c r="C874" s="93" t="s">
        <v>2419</v>
      </c>
      <c r="D874" s="237" t="s">
        <v>760</v>
      </c>
      <c r="E874" s="235" t="s">
        <v>2348</v>
      </c>
      <c r="F874" s="235" t="s">
        <v>2245</v>
      </c>
      <c r="G874" s="235" t="s">
        <v>2349</v>
      </c>
    </row>
    <row r="875" spans="1:7" ht="39.950000000000003" customHeight="1">
      <c r="A875" s="93" t="s">
        <v>2350</v>
      </c>
      <c r="B875" s="235" t="s">
        <v>2306</v>
      </c>
      <c r="C875" s="93" t="s">
        <v>2419</v>
      </c>
      <c r="D875" s="237" t="s">
        <v>760</v>
      </c>
      <c r="E875" s="235" t="s">
        <v>1975</v>
      </c>
      <c r="F875" s="235" t="s">
        <v>2171</v>
      </c>
      <c r="G875" s="235" t="s">
        <v>841</v>
      </c>
    </row>
    <row r="876" spans="1:7" ht="39.950000000000003" customHeight="1">
      <c r="A876" s="242" t="s">
        <v>2351</v>
      </c>
      <c r="B876" s="172" t="s">
        <v>2276</v>
      </c>
      <c r="C876" s="93" t="s">
        <v>2419</v>
      </c>
      <c r="D876" s="170" t="s">
        <v>760</v>
      </c>
      <c r="E876" s="172" t="s">
        <v>2216</v>
      </c>
      <c r="F876" s="172" t="s">
        <v>2352</v>
      </c>
      <c r="G876" s="172" t="s">
        <v>2353</v>
      </c>
    </row>
    <row r="877" spans="1:7" ht="39.950000000000003" customHeight="1">
      <c r="A877" s="236" t="s">
        <v>2354</v>
      </c>
      <c r="B877" s="235" t="s">
        <v>2250</v>
      </c>
      <c r="C877" s="93" t="s">
        <v>2419</v>
      </c>
      <c r="D877" s="237" t="s">
        <v>760</v>
      </c>
      <c r="E877" s="235" t="s">
        <v>2274</v>
      </c>
      <c r="F877" s="235" t="s">
        <v>2255</v>
      </c>
      <c r="G877" s="235" t="s">
        <v>788</v>
      </c>
    </row>
    <row r="878" spans="1:7" ht="39.950000000000003" customHeight="1">
      <c r="A878" s="236" t="s">
        <v>2355</v>
      </c>
      <c r="B878" s="235" t="s">
        <v>2225</v>
      </c>
      <c r="C878" s="93" t="s">
        <v>2419</v>
      </c>
      <c r="D878" s="237" t="s">
        <v>760</v>
      </c>
      <c r="E878" s="235" t="s">
        <v>1118</v>
      </c>
      <c r="F878" s="235" t="s">
        <v>2228</v>
      </c>
      <c r="G878" s="235" t="s">
        <v>788</v>
      </c>
    </row>
    <row r="879" spans="1:7" ht="39.950000000000003" customHeight="1">
      <c r="A879" s="242" t="s">
        <v>2356</v>
      </c>
      <c r="B879" s="172" t="s">
        <v>2271</v>
      </c>
      <c r="C879" s="93" t="s">
        <v>2419</v>
      </c>
      <c r="D879" s="170" t="s">
        <v>760</v>
      </c>
      <c r="E879" s="172" t="s">
        <v>2357</v>
      </c>
      <c r="F879" s="172" t="s">
        <v>2228</v>
      </c>
      <c r="G879" s="172" t="s">
        <v>1609</v>
      </c>
    </row>
    <row r="880" spans="1:7" ht="39.950000000000003" customHeight="1">
      <c r="A880" s="242" t="s">
        <v>2358</v>
      </c>
      <c r="B880" s="172" t="s">
        <v>2316</v>
      </c>
      <c r="C880" s="93" t="s">
        <v>2419</v>
      </c>
      <c r="D880" s="170" t="s">
        <v>760</v>
      </c>
      <c r="E880" s="172" t="s">
        <v>2203</v>
      </c>
      <c r="F880" s="172" t="s">
        <v>2359</v>
      </c>
      <c r="G880" s="172" t="s">
        <v>1179</v>
      </c>
    </row>
    <row r="881" spans="1:7" ht="39.950000000000003" customHeight="1">
      <c r="A881" s="236" t="s">
        <v>2360</v>
      </c>
      <c r="B881" s="235" t="s">
        <v>2225</v>
      </c>
      <c r="C881" s="93" t="s">
        <v>2419</v>
      </c>
      <c r="D881" s="237" t="s">
        <v>760</v>
      </c>
      <c r="E881" s="235" t="s">
        <v>1147</v>
      </c>
      <c r="F881" s="235" t="s">
        <v>2197</v>
      </c>
      <c r="G881" s="235" t="s">
        <v>2238</v>
      </c>
    </row>
    <row r="882" spans="1:7" ht="39.950000000000003" customHeight="1">
      <c r="A882" s="242" t="s">
        <v>2361</v>
      </c>
      <c r="B882" s="172" t="s">
        <v>2265</v>
      </c>
      <c r="C882" s="93" t="s">
        <v>2419</v>
      </c>
      <c r="D882" s="170" t="s">
        <v>760</v>
      </c>
      <c r="E882" s="172" t="s">
        <v>1059</v>
      </c>
      <c r="F882" s="172" t="s">
        <v>2352</v>
      </c>
      <c r="G882" s="172" t="s">
        <v>1860</v>
      </c>
    </row>
    <row r="883" spans="1:7" ht="39.950000000000003" customHeight="1">
      <c r="A883" s="236" t="s">
        <v>2362</v>
      </c>
      <c r="B883" s="235" t="s">
        <v>2306</v>
      </c>
      <c r="C883" s="93" t="s">
        <v>2419</v>
      </c>
      <c r="D883" s="237" t="s">
        <v>760</v>
      </c>
      <c r="E883" s="235" t="s">
        <v>2240</v>
      </c>
      <c r="F883" s="235" t="s">
        <v>1092</v>
      </c>
      <c r="G883" s="235" t="s">
        <v>1058</v>
      </c>
    </row>
    <row r="884" spans="1:7" ht="39.950000000000003" customHeight="1">
      <c r="A884" s="242" t="s">
        <v>2363</v>
      </c>
      <c r="B884" s="172" t="s">
        <v>2271</v>
      </c>
      <c r="C884" s="93" t="s">
        <v>2419</v>
      </c>
      <c r="D884" s="170" t="s">
        <v>760</v>
      </c>
      <c r="E884" s="172" t="s">
        <v>2232</v>
      </c>
      <c r="F884" s="172" t="s">
        <v>2274</v>
      </c>
      <c r="G884" s="172" t="s">
        <v>1751</v>
      </c>
    </row>
    <row r="885" spans="1:7" ht="39.950000000000003" customHeight="1">
      <c r="A885" s="93" t="s">
        <v>2364</v>
      </c>
      <c r="B885" s="21" t="s">
        <v>2288</v>
      </c>
      <c r="C885" s="93" t="s">
        <v>2419</v>
      </c>
      <c r="D885" s="108" t="s">
        <v>760</v>
      </c>
      <c r="E885" s="21" t="s">
        <v>2258</v>
      </c>
      <c r="F885" s="21" t="s">
        <v>962</v>
      </c>
      <c r="G885" s="243" t="s">
        <v>2365</v>
      </c>
    </row>
    <row r="886" spans="1:7" ht="39.950000000000003" customHeight="1">
      <c r="A886" s="93" t="s">
        <v>2366</v>
      </c>
      <c r="B886" s="21" t="s">
        <v>2225</v>
      </c>
      <c r="C886" s="93" t="s">
        <v>2419</v>
      </c>
      <c r="D886" s="108" t="s">
        <v>760</v>
      </c>
      <c r="E886" s="21" t="s">
        <v>2171</v>
      </c>
      <c r="F886" s="21" t="s">
        <v>2269</v>
      </c>
      <c r="G886" s="172" t="s">
        <v>778</v>
      </c>
    </row>
    <row r="887" spans="1:7" ht="39.950000000000003" customHeight="1">
      <c r="A887" s="93" t="s">
        <v>2367</v>
      </c>
      <c r="B887" s="21" t="s">
        <v>2288</v>
      </c>
      <c r="C887" s="93" t="s">
        <v>2419</v>
      </c>
      <c r="D887" s="108" t="s">
        <v>760</v>
      </c>
      <c r="E887" s="21" t="s">
        <v>1611</v>
      </c>
      <c r="F887" s="21" t="s">
        <v>1457</v>
      </c>
      <c r="G887" s="235" t="s">
        <v>771</v>
      </c>
    </row>
    <row r="888" spans="1:7" ht="39.950000000000003" customHeight="1">
      <c r="A888" s="93" t="s">
        <v>2247</v>
      </c>
      <c r="B888" s="21" t="s">
        <v>2235</v>
      </c>
      <c r="C888" s="93" t="s">
        <v>2419</v>
      </c>
      <c r="D888" s="108" t="s">
        <v>760</v>
      </c>
      <c r="E888" s="21" t="s">
        <v>2368</v>
      </c>
      <c r="F888" s="21" t="s">
        <v>938</v>
      </c>
      <c r="G888" s="172" t="s">
        <v>2369</v>
      </c>
    </row>
    <row r="889" spans="1:7" ht="39.950000000000003" customHeight="1">
      <c r="A889" s="93" t="s">
        <v>2370</v>
      </c>
      <c r="B889" s="21" t="s">
        <v>2271</v>
      </c>
      <c r="C889" s="93" t="s">
        <v>2419</v>
      </c>
      <c r="D889" s="108" t="s">
        <v>760</v>
      </c>
      <c r="E889" s="21" t="s">
        <v>1127</v>
      </c>
      <c r="F889" s="21" t="s">
        <v>2274</v>
      </c>
      <c r="G889" s="243" t="s">
        <v>1109</v>
      </c>
    </row>
    <row r="890" spans="1:7" ht="39.950000000000003" customHeight="1">
      <c r="A890" s="93" t="s">
        <v>2226</v>
      </c>
      <c r="B890" s="21" t="s">
        <v>2306</v>
      </c>
      <c r="C890" s="93" t="s">
        <v>2419</v>
      </c>
      <c r="D890" s="108" t="s">
        <v>760</v>
      </c>
      <c r="E890" s="21" t="s">
        <v>2255</v>
      </c>
      <c r="F890" s="21" t="s">
        <v>2240</v>
      </c>
      <c r="G890" s="172" t="s">
        <v>2371</v>
      </c>
    </row>
    <row r="891" spans="1:7" ht="39.950000000000003" customHeight="1">
      <c r="A891" s="93" t="s">
        <v>2372</v>
      </c>
      <c r="B891" s="21" t="s">
        <v>2225</v>
      </c>
      <c r="C891" s="93" t="s">
        <v>2419</v>
      </c>
      <c r="D891" s="108" t="s">
        <v>760</v>
      </c>
      <c r="E891" s="21" t="s">
        <v>1127</v>
      </c>
      <c r="F891" s="21" t="s">
        <v>1118</v>
      </c>
      <c r="G891" s="235" t="s">
        <v>2373</v>
      </c>
    </row>
    <row r="892" spans="1:7" ht="39.950000000000003" customHeight="1">
      <c r="A892" s="93" t="s">
        <v>2374</v>
      </c>
      <c r="B892" s="21" t="s">
        <v>2250</v>
      </c>
      <c r="C892" s="93" t="s">
        <v>2419</v>
      </c>
      <c r="D892" s="108" t="s">
        <v>760</v>
      </c>
      <c r="E892" s="21" t="s">
        <v>2375</v>
      </c>
      <c r="F892" s="21" t="s">
        <v>1059</v>
      </c>
      <c r="G892" s="172" t="s">
        <v>883</v>
      </c>
    </row>
    <row r="893" spans="1:7" ht="39.950000000000003" customHeight="1">
      <c r="A893" s="93" t="s">
        <v>2376</v>
      </c>
      <c r="B893" s="21" t="s">
        <v>2316</v>
      </c>
      <c r="C893" s="93" t="s">
        <v>2419</v>
      </c>
      <c r="D893" s="108" t="s">
        <v>760</v>
      </c>
      <c r="E893" s="21" t="s">
        <v>2195</v>
      </c>
      <c r="F893" s="21" t="s">
        <v>2377</v>
      </c>
      <c r="G893" s="235" t="s">
        <v>1215</v>
      </c>
    </row>
    <row r="894" spans="1:7" ht="39.950000000000003" customHeight="1">
      <c r="A894" s="93" t="s">
        <v>2226</v>
      </c>
      <c r="B894" s="21" t="s">
        <v>2316</v>
      </c>
      <c r="C894" s="93" t="s">
        <v>2419</v>
      </c>
      <c r="D894" s="108" t="s">
        <v>760</v>
      </c>
      <c r="E894" s="21" t="s">
        <v>2197</v>
      </c>
      <c r="F894" s="21" t="s">
        <v>2318</v>
      </c>
      <c r="G894" s="172" t="s">
        <v>2378</v>
      </c>
    </row>
    <row r="895" spans="1:7" ht="39.950000000000003" customHeight="1">
      <c r="A895" s="93" t="s">
        <v>2379</v>
      </c>
      <c r="B895" s="21" t="s">
        <v>2276</v>
      </c>
      <c r="C895" s="93" t="s">
        <v>2419</v>
      </c>
      <c r="D895" s="108" t="s">
        <v>760</v>
      </c>
      <c r="E895" s="21" t="s">
        <v>1704</v>
      </c>
      <c r="F895" s="21"/>
      <c r="G895" s="172" t="s">
        <v>1057</v>
      </c>
    </row>
    <row r="896" spans="1:7" ht="39.950000000000003" customHeight="1">
      <c r="A896" s="93" t="s">
        <v>2380</v>
      </c>
      <c r="B896" s="21" t="s">
        <v>2316</v>
      </c>
      <c r="C896" s="93" t="s">
        <v>2419</v>
      </c>
      <c r="D896" s="108" t="s">
        <v>760</v>
      </c>
      <c r="E896" s="21" t="s">
        <v>963</v>
      </c>
      <c r="F896" s="21" t="s">
        <v>993</v>
      </c>
      <c r="G896" s="235" t="s">
        <v>1175</v>
      </c>
    </row>
    <row r="897" spans="1:7" ht="39.950000000000003" customHeight="1">
      <c r="A897" s="93" t="s">
        <v>2226</v>
      </c>
      <c r="B897" s="21" t="s">
        <v>2231</v>
      </c>
      <c r="C897" s="93" t="s">
        <v>2419</v>
      </c>
      <c r="D897" s="108" t="s">
        <v>760</v>
      </c>
      <c r="E897" s="21" t="s">
        <v>1011</v>
      </c>
      <c r="F897" s="21" t="s">
        <v>2307</v>
      </c>
      <c r="G897" s="172" t="s">
        <v>883</v>
      </c>
    </row>
    <row r="898" spans="1:7" ht="39.950000000000003" customHeight="1">
      <c r="A898" s="93" t="s">
        <v>2226</v>
      </c>
      <c r="B898" s="21" t="s">
        <v>2231</v>
      </c>
      <c r="C898" s="93" t="s">
        <v>2419</v>
      </c>
      <c r="D898" s="108" t="s">
        <v>760</v>
      </c>
      <c r="E898" s="21" t="s">
        <v>2381</v>
      </c>
      <c r="F898" s="21" t="s">
        <v>2233</v>
      </c>
      <c r="G898" s="235" t="s">
        <v>978</v>
      </c>
    </row>
    <row r="899" spans="1:7" ht="39.950000000000003" customHeight="1">
      <c r="A899" s="93" t="s">
        <v>2382</v>
      </c>
      <c r="B899" s="21" t="s">
        <v>2254</v>
      </c>
      <c r="C899" s="93" t="s">
        <v>2419</v>
      </c>
      <c r="D899" s="108" t="s">
        <v>760</v>
      </c>
      <c r="E899" s="21" t="s">
        <v>1072</v>
      </c>
      <c r="F899" s="21" t="s">
        <v>2202</v>
      </c>
      <c r="G899" s="172" t="s">
        <v>778</v>
      </c>
    </row>
    <row r="900" spans="1:7" ht="39.950000000000003" customHeight="1">
      <c r="A900" s="93" t="s">
        <v>2226</v>
      </c>
      <c r="B900" s="21" t="s">
        <v>2306</v>
      </c>
      <c r="C900" s="93" t="s">
        <v>2419</v>
      </c>
      <c r="D900" s="108" t="s">
        <v>760</v>
      </c>
      <c r="E900" s="21" t="s">
        <v>2245</v>
      </c>
      <c r="F900" s="21" t="s">
        <v>2255</v>
      </c>
      <c r="G900" s="235" t="s">
        <v>2383</v>
      </c>
    </row>
    <row r="901" spans="1:7" ht="39.950000000000003" customHeight="1">
      <c r="A901" s="93" t="s">
        <v>2226</v>
      </c>
      <c r="B901" s="21" t="s">
        <v>2306</v>
      </c>
      <c r="C901" s="93" t="s">
        <v>2419</v>
      </c>
      <c r="D901" s="108" t="s">
        <v>760</v>
      </c>
      <c r="E901" s="21" t="s">
        <v>2255</v>
      </c>
      <c r="F901" s="21" t="s">
        <v>2233</v>
      </c>
      <c r="G901" s="172" t="s">
        <v>1058</v>
      </c>
    </row>
    <row r="902" spans="1:7" ht="39.950000000000003" customHeight="1">
      <c r="A902" s="93" t="s">
        <v>2226</v>
      </c>
      <c r="B902" s="21" t="s">
        <v>2384</v>
      </c>
      <c r="C902" s="93" t="s">
        <v>2419</v>
      </c>
      <c r="D902" s="108" t="s">
        <v>760</v>
      </c>
      <c r="E902" s="21" t="s">
        <v>942</v>
      </c>
      <c r="F902" s="21"/>
      <c r="G902" s="235" t="s">
        <v>2385</v>
      </c>
    </row>
    <row r="903" spans="1:7" ht="39.950000000000003" customHeight="1">
      <c r="A903" s="93" t="s">
        <v>2226</v>
      </c>
      <c r="B903" s="21" t="s">
        <v>2384</v>
      </c>
      <c r="C903" s="93" t="s">
        <v>2419</v>
      </c>
      <c r="D903" s="108" t="s">
        <v>760</v>
      </c>
      <c r="E903" s="21" t="s">
        <v>1658</v>
      </c>
      <c r="F903" s="21" t="s">
        <v>942</v>
      </c>
      <c r="G903" s="172" t="s">
        <v>777</v>
      </c>
    </row>
    <row r="904" spans="1:7" ht="39.950000000000003" customHeight="1">
      <c r="A904" s="93" t="s">
        <v>2226</v>
      </c>
      <c r="B904" s="21" t="s">
        <v>2326</v>
      </c>
      <c r="C904" s="93" t="s">
        <v>2419</v>
      </c>
      <c r="D904" s="108" t="s">
        <v>760</v>
      </c>
      <c r="E904" s="21" t="s">
        <v>1754</v>
      </c>
      <c r="F904" s="21" t="s">
        <v>2202</v>
      </c>
      <c r="G904" s="235" t="s">
        <v>788</v>
      </c>
    </row>
    <row r="905" spans="1:7" ht="39.950000000000003" customHeight="1">
      <c r="A905" s="93" t="s">
        <v>2226</v>
      </c>
      <c r="B905" s="21" t="s">
        <v>2225</v>
      </c>
      <c r="C905" s="93" t="s">
        <v>2419</v>
      </c>
      <c r="D905" s="108" t="s">
        <v>760</v>
      </c>
      <c r="E905" s="21" t="s">
        <v>1908</v>
      </c>
      <c r="F905" s="21" t="s">
        <v>2307</v>
      </c>
      <c r="G905" s="172" t="s">
        <v>2386</v>
      </c>
    </row>
    <row r="906" spans="1:7" ht="39.950000000000003" customHeight="1">
      <c r="A906" s="93" t="s">
        <v>2226</v>
      </c>
      <c r="B906" s="21" t="s">
        <v>2263</v>
      </c>
      <c r="C906" s="93" t="s">
        <v>2419</v>
      </c>
      <c r="D906" s="108" t="s">
        <v>760</v>
      </c>
      <c r="E906" s="21" t="s">
        <v>2269</v>
      </c>
      <c r="F906" s="21" t="s">
        <v>2242</v>
      </c>
      <c r="G906" s="235" t="s">
        <v>2387</v>
      </c>
    </row>
    <row r="907" spans="1:7" ht="39.950000000000003" customHeight="1">
      <c r="A907" s="93" t="s">
        <v>2388</v>
      </c>
      <c r="B907" s="21" t="s">
        <v>2225</v>
      </c>
      <c r="C907" s="93" t="s">
        <v>2419</v>
      </c>
      <c r="D907" s="108" t="s">
        <v>760</v>
      </c>
      <c r="E907" s="21" t="s">
        <v>2245</v>
      </c>
      <c r="F907" s="21" t="s">
        <v>2245</v>
      </c>
      <c r="G907" s="172" t="s">
        <v>2389</v>
      </c>
    </row>
    <row r="908" spans="1:7" ht="39.950000000000003" customHeight="1">
      <c r="A908" s="93" t="s">
        <v>2226</v>
      </c>
      <c r="B908" s="21" t="s">
        <v>2265</v>
      </c>
      <c r="C908" s="93" t="s">
        <v>2419</v>
      </c>
      <c r="D908" s="108" t="s">
        <v>760</v>
      </c>
      <c r="E908" s="21" t="s">
        <v>1611</v>
      </c>
      <c r="F908" s="21" t="s">
        <v>2390</v>
      </c>
      <c r="G908" s="235" t="s">
        <v>1783</v>
      </c>
    </row>
    <row r="909" spans="1:7" ht="39.950000000000003" customHeight="1">
      <c r="A909" s="93" t="s">
        <v>2226</v>
      </c>
      <c r="B909" s="21" t="s">
        <v>2316</v>
      </c>
      <c r="C909" s="93" t="s">
        <v>2419</v>
      </c>
      <c r="D909" s="108" t="s">
        <v>760</v>
      </c>
      <c r="E909" s="21" t="s">
        <v>993</v>
      </c>
      <c r="F909" s="21" t="s">
        <v>2197</v>
      </c>
      <c r="G909" s="172" t="s">
        <v>818</v>
      </c>
    </row>
    <row r="910" spans="1:7" ht="39.950000000000003" customHeight="1">
      <c r="A910" s="93" t="s">
        <v>2226</v>
      </c>
      <c r="B910" s="172" t="s">
        <v>2235</v>
      </c>
      <c r="C910" s="93" t="s">
        <v>2419</v>
      </c>
      <c r="D910" s="108" t="s">
        <v>760</v>
      </c>
      <c r="E910" s="21" t="s">
        <v>2216</v>
      </c>
      <c r="F910" s="21" t="s">
        <v>1975</v>
      </c>
      <c r="G910" s="235" t="s">
        <v>2391</v>
      </c>
    </row>
    <row r="911" spans="1:7" ht="39.950000000000003" customHeight="1">
      <c r="A911" s="93" t="s">
        <v>2226</v>
      </c>
      <c r="B911" s="21" t="s">
        <v>2231</v>
      </c>
      <c r="C911" s="93" t="s">
        <v>2419</v>
      </c>
      <c r="D911" s="108" t="s">
        <v>760</v>
      </c>
      <c r="E911" s="21" t="s">
        <v>2277</v>
      </c>
      <c r="F911" s="21" t="s">
        <v>2203</v>
      </c>
      <c r="G911" s="172" t="s">
        <v>2091</v>
      </c>
    </row>
    <row r="912" spans="1:7" ht="39.950000000000003" customHeight="1">
      <c r="A912" s="93" t="s">
        <v>2226</v>
      </c>
      <c r="B912" s="21" t="s">
        <v>2231</v>
      </c>
      <c r="C912" s="93" t="s">
        <v>2419</v>
      </c>
      <c r="D912" s="108" t="s">
        <v>760</v>
      </c>
      <c r="E912" s="21" t="s">
        <v>2392</v>
      </c>
      <c r="F912" s="21" t="s">
        <v>762</v>
      </c>
      <c r="G912" s="235" t="s">
        <v>1128</v>
      </c>
    </row>
    <row r="913" spans="1:7" ht="39.950000000000003" customHeight="1">
      <c r="A913" s="93" t="s">
        <v>2226</v>
      </c>
      <c r="B913" s="21" t="s">
        <v>2237</v>
      </c>
      <c r="C913" s="93" t="s">
        <v>2419</v>
      </c>
      <c r="D913" s="108" t="s">
        <v>760</v>
      </c>
      <c r="E913" s="21" t="s">
        <v>2393</v>
      </c>
      <c r="F913" s="21" t="s">
        <v>2240</v>
      </c>
      <c r="G913" s="172" t="s">
        <v>788</v>
      </c>
    </row>
    <row r="914" spans="1:7" ht="39.950000000000003" customHeight="1">
      <c r="A914" s="93" t="s">
        <v>2395</v>
      </c>
      <c r="B914" s="21" t="s">
        <v>2254</v>
      </c>
      <c r="C914" s="93" t="s">
        <v>2419</v>
      </c>
      <c r="D914" s="108" t="s">
        <v>760</v>
      </c>
      <c r="E914" s="21" t="s">
        <v>2396</v>
      </c>
      <c r="F914" s="21" t="s">
        <v>1118</v>
      </c>
      <c r="G914" s="235" t="s">
        <v>771</v>
      </c>
    </row>
    <row r="915" spans="1:7" ht="39.950000000000003" customHeight="1">
      <c r="A915" s="93" t="s">
        <v>2226</v>
      </c>
      <c r="B915" s="21" t="s">
        <v>2254</v>
      </c>
      <c r="C915" s="93" t="s">
        <v>2419</v>
      </c>
      <c r="D915" s="108" t="s">
        <v>760</v>
      </c>
      <c r="E915" s="21" t="s">
        <v>2245</v>
      </c>
      <c r="F915" s="21" t="s">
        <v>2307</v>
      </c>
      <c r="G915" s="172" t="s">
        <v>978</v>
      </c>
    </row>
    <row r="916" spans="1:7" ht="39.950000000000003" customHeight="1">
      <c r="A916" s="93" t="s">
        <v>2226</v>
      </c>
      <c r="B916" s="21" t="s">
        <v>2271</v>
      </c>
      <c r="C916" s="93" t="s">
        <v>2419</v>
      </c>
      <c r="D916" s="108" t="s">
        <v>760</v>
      </c>
      <c r="E916" s="21" t="s">
        <v>2397</v>
      </c>
      <c r="F916" s="21" t="s">
        <v>2272</v>
      </c>
      <c r="G916" s="235" t="s">
        <v>1007</v>
      </c>
    </row>
    <row r="917" spans="1:7" ht="39.950000000000003" customHeight="1">
      <c r="A917" s="93" t="s">
        <v>2226</v>
      </c>
      <c r="B917" s="21" t="s">
        <v>2271</v>
      </c>
      <c r="C917" s="93" t="s">
        <v>2419</v>
      </c>
      <c r="D917" s="108" t="s">
        <v>760</v>
      </c>
      <c r="E917" s="21" t="s">
        <v>1782</v>
      </c>
      <c r="F917" s="21" t="s">
        <v>2264</v>
      </c>
      <c r="G917" s="172" t="s">
        <v>883</v>
      </c>
    </row>
    <row r="918" spans="1:7" ht="39.950000000000003" customHeight="1">
      <c r="A918" s="93" t="s">
        <v>2226</v>
      </c>
      <c r="B918" s="21" t="s">
        <v>2326</v>
      </c>
      <c r="C918" s="93" t="s">
        <v>2419</v>
      </c>
      <c r="D918" s="108" t="s">
        <v>760</v>
      </c>
      <c r="E918" s="21" t="s">
        <v>2202</v>
      </c>
      <c r="F918" s="21" t="s">
        <v>2255</v>
      </c>
      <c r="G918" s="235" t="s">
        <v>978</v>
      </c>
    </row>
    <row r="919" spans="1:7" ht="39.950000000000003" customHeight="1">
      <c r="A919" s="93" t="s">
        <v>2398</v>
      </c>
      <c r="B919" s="21" t="s">
        <v>2301</v>
      </c>
      <c r="C919" s="93" t="s">
        <v>2419</v>
      </c>
      <c r="D919" s="108" t="s">
        <v>760</v>
      </c>
      <c r="E919" s="21" t="s">
        <v>2202</v>
      </c>
      <c r="F919" s="21" t="s">
        <v>1072</v>
      </c>
      <c r="G919" s="172" t="s">
        <v>2399</v>
      </c>
    </row>
    <row r="920" spans="1:7" ht="39.950000000000003" customHeight="1">
      <c r="A920" s="93" t="s">
        <v>2226</v>
      </c>
      <c r="B920" s="21" t="s">
        <v>2301</v>
      </c>
      <c r="C920" s="93" t="s">
        <v>2419</v>
      </c>
      <c r="D920" s="108" t="s">
        <v>760</v>
      </c>
      <c r="E920" s="21" t="s">
        <v>2202</v>
      </c>
      <c r="F920" s="21" t="s">
        <v>2400</v>
      </c>
      <c r="G920" s="235" t="s">
        <v>883</v>
      </c>
    </row>
    <row r="921" spans="1:7" ht="39.950000000000003" customHeight="1">
      <c r="A921" s="93" t="s">
        <v>2401</v>
      </c>
      <c r="B921" s="21" t="s">
        <v>2384</v>
      </c>
      <c r="C921" s="93" t="s">
        <v>2419</v>
      </c>
      <c r="D921" s="108" t="s">
        <v>760</v>
      </c>
      <c r="E921" s="21" t="s">
        <v>779</v>
      </c>
      <c r="F921" s="21" t="s">
        <v>811</v>
      </c>
      <c r="G921" s="172" t="s">
        <v>2402</v>
      </c>
    </row>
    <row r="922" spans="1:7" ht="39.950000000000003" customHeight="1">
      <c r="A922" s="93" t="s">
        <v>2226</v>
      </c>
      <c r="B922" s="21" t="s">
        <v>2221</v>
      </c>
      <c r="C922" s="93" t="s">
        <v>2419</v>
      </c>
      <c r="D922" s="108" t="s">
        <v>760</v>
      </c>
      <c r="E922" s="21" t="s">
        <v>2240</v>
      </c>
      <c r="F922" s="21" t="s">
        <v>762</v>
      </c>
      <c r="G922" s="235" t="s">
        <v>1022</v>
      </c>
    </row>
    <row r="923" spans="1:7" ht="39.950000000000003" customHeight="1">
      <c r="A923" s="93" t="s">
        <v>2226</v>
      </c>
      <c r="B923" s="21" t="s">
        <v>2268</v>
      </c>
      <c r="C923" s="93" t="s">
        <v>2419</v>
      </c>
      <c r="D923" s="108" t="s">
        <v>760</v>
      </c>
      <c r="E923" s="21" t="s">
        <v>928</v>
      </c>
      <c r="F923" s="21" t="s">
        <v>867</v>
      </c>
      <c r="G923" s="172" t="s">
        <v>2403</v>
      </c>
    </row>
    <row r="924" spans="1:7" ht="39.950000000000003" customHeight="1">
      <c r="A924" s="93" t="s">
        <v>2226</v>
      </c>
      <c r="B924" s="21" t="s">
        <v>2306</v>
      </c>
      <c r="C924" s="93" t="s">
        <v>2419</v>
      </c>
      <c r="D924" s="108" t="s">
        <v>760</v>
      </c>
      <c r="E924" s="21" t="s">
        <v>2255</v>
      </c>
      <c r="F924" s="21" t="s">
        <v>2404</v>
      </c>
      <c r="G924" s="235" t="s">
        <v>788</v>
      </c>
    </row>
    <row r="925" spans="1:7" ht="39.950000000000003" customHeight="1">
      <c r="A925" s="93" t="s">
        <v>2226</v>
      </c>
      <c r="B925" s="21" t="s">
        <v>2250</v>
      </c>
      <c r="C925" s="93" t="s">
        <v>2419</v>
      </c>
      <c r="D925" s="108" t="s">
        <v>760</v>
      </c>
      <c r="E925" s="21" t="s">
        <v>1118</v>
      </c>
      <c r="F925" s="21" t="s">
        <v>2405</v>
      </c>
      <c r="G925" s="172" t="s">
        <v>2406</v>
      </c>
    </row>
    <row r="926" spans="1:7" ht="39.950000000000003" customHeight="1">
      <c r="A926" s="93" t="s">
        <v>2226</v>
      </c>
      <c r="B926" s="21" t="s">
        <v>2263</v>
      </c>
      <c r="C926" s="93" t="s">
        <v>2419</v>
      </c>
      <c r="D926" s="108" t="s">
        <v>760</v>
      </c>
      <c r="E926" s="21" t="s">
        <v>1118</v>
      </c>
      <c r="F926" s="21" t="s">
        <v>2264</v>
      </c>
      <c r="G926" s="235" t="s">
        <v>1200</v>
      </c>
    </row>
    <row r="927" spans="1:7" ht="39.950000000000003" customHeight="1">
      <c r="A927" s="93" t="s">
        <v>2226</v>
      </c>
      <c r="B927" s="21" t="s">
        <v>2268</v>
      </c>
      <c r="C927" s="93" t="s">
        <v>2419</v>
      </c>
      <c r="D927" s="108" t="s">
        <v>760</v>
      </c>
      <c r="E927" s="21" t="s">
        <v>1637</v>
      </c>
      <c r="F927" s="21" t="s">
        <v>1265</v>
      </c>
      <c r="G927" s="172" t="s">
        <v>1215</v>
      </c>
    </row>
    <row r="928" spans="1:7" ht="39.950000000000003" customHeight="1">
      <c r="A928" s="93" t="s">
        <v>2226</v>
      </c>
      <c r="B928" s="21" t="s">
        <v>2265</v>
      </c>
      <c r="C928" s="93" t="s">
        <v>2419</v>
      </c>
      <c r="D928" s="108" t="s">
        <v>760</v>
      </c>
      <c r="E928" s="21" t="s">
        <v>2274</v>
      </c>
      <c r="F928" s="21" t="s">
        <v>2304</v>
      </c>
      <c r="G928" s="235" t="s">
        <v>2407</v>
      </c>
    </row>
    <row r="929" spans="1:7" ht="39.950000000000003" customHeight="1">
      <c r="A929" s="93" t="s">
        <v>2226</v>
      </c>
      <c r="B929" s="21" t="s">
        <v>2250</v>
      </c>
      <c r="C929" s="93" t="s">
        <v>2419</v>
      </c>
      <c r="D929" s="108" t="s">
        <v>760</v>
      </c>
      <c r="E929" s="21" t="s">
        <v>2313</v>
      </c>
      <c r="F929" s="21" t="s">
        <v>2245</v>
      </c>
      <c r="G929" s="172" t="s">
        <v>860</v>
      </c>
    </row>
    <row r="930" spans="1:7" ht="39.950000000000003" customHeight="1">
      <c r="A930" s="93" t="s">
        <v>2226</v>
      </c>
      <c r="B930" s="21" t="s">
        <v>2288</v>
      </c>
      <c r="C930" s="93" t="s">
        <v>2419</v>
      </c>
      <c r="D930" s="108" t="s">
        <v>760</v>
      </c>
      <c r="E930" s="21" t="s">
        <v>2183</v>
      </c>
      <c r="F930" s="21" t="s">
        <v>2195</v>
      </c>
      <c r="G930" s="235" t="s">
        <v>1823</v>
      </c>
    </row>
    <row r="931" spans="1:7" ht="39.950000000000003" customHeight="1">
      <c r="A931" s="93" t="s">
        <v>2226</v>
      </c>
      <c r="B931" s="21" t="s">
        <v>2276</v>
      </c>
      <c r="C931" s="93" t="s">
        <v>2419</v>
      </c>
      <c r="D931" s="108" t="s">
        <v>760</v>
      </c>
      <c r="E931" s="21" t="s">
        <v>2408</v>
      </c>
      <c r="F931" s="21"/>
      <c r="G931" s="172" t="s">
        <v>771</v>
      </c>
    </row>
    <row r="932" spans="1:7" ht="39.950000000000003" customHeight="1">
      <c r="A932" s="93" t="s">
        <v>2226</v>
      </c>
      <c r="B932" s="21" t="s">
        <v>2225</v>
      </c>
      <c r="C932" s="93" t="s">
        <v>2419</v>
      </c>
      <c r="D932" s="108" t="s">
        <v>760</v>
      </c>
      <c r="E932" s="21" t="s">
        <v>2359</v>
      </c>
      <c r="F932" s="21" t="s">
        <v>1121</v>
      </c>
      <c r="G932" s="235" t="s">
        <v>1575</v>
      </c>
    </row>
    <row r="933" spans="1:7" ht="39.950000000000003" customHeight="1">
      <c r="A933" s="93" t="s">
        <v>2226</v>
      </c>
      <c r="B933" s="21" t="s">
        <v>2235</v>
      </c>
      <c r="C933" s="93" t="s">
        <v>2419</v>
      </c>
      <c r="D933" s="108" t="s">
        <v>760</v>
      </c>
      <c r="E933" s="21" t="s">
        <v>1859</v>
      </c>
      <c r="F933" s="21" t="s">
        <v>1611</v>
      </c>
      <c r="G933" s="21" t="s">
        <v>1736</v>
      </c>
    </row>
    <row r="934" spans="1:7" ht="39.950000000000003" customHeight="1">
      <c r="A934" s="93" t="s">
        <v>2409</v>
      </c>
      <c r="B934" s="21" t="s">
        <v>2265</v>
      </c>
      <c r="C934" s="93" t="s">
        <v>2419</v>
      </c>
      <c r="D934" s="108" t="s">
        <v>760</v>
      </c>
      <c r="E934" s="21" t="s">
        <v>834</v>
      </c>
      <c r="F934" s="21" t="s">
        <v>1265</v>
      </c>
      <c r="G934" s="21" t="s">
        <v>2410</v>
      </c>
    </row>
    <row r="935" spans="1:7" ht="39.950000000000003" customHeight="1">
      <c r="A935" s="93" t="s">
        <v>2226</v>
      </c>
      <c r="B935" s="21" t="s">
        <v>2225</v>
      </c>
      <c r="C935" s="93" t="s">
        <v>2419</v>
      </c>
      <c r="D935" s="108" t="s">
        <v>760</v>
      </c>
      <c r="E935" s="21" t="s">
        <v>2228</v>
      </c>
      <c r="F935" s="21" t="s">
        <v>2307</v>
      </c>
      <c r="G935" s="172" t="s">
        <v>812</v>
      </c>
    </row>
    <row r="936" spans="1:7" ht="39.950000000000003" customHeight="1">
      <c r="A936" s="93" t="s">
        <v>2226</v>
      </c>
      <c r="B936" s="21" t="s">
        <v>2225</v>
      </c>
      <c r="C936" s="93" t="s">
        <v>2419</v>
      </c>
      <c r="D936" s="108" t="s">
        <v>760</v>
      </c>
      <c r="E936" s="21" t="s">
        <v>2269</v>
      </c>
      <c r="F936" s="21" t="s">
        <v>2171</v>
      </c>
      <c r="G936" s="21" t="s">
        <v>2349</v>
      </c>
    </row>
    <row r="937" spans="1:7" ht="39.950000000000003" customHeight="1">
      <c r="A937" s="93" t="s">
        <v>2226</v>
      </c>
      <c r="B937" s="21" t="s">
        <v>2326</v>
      </c>
      <c r="C937" s="93" t="s">
        <v>2419</v>
      </c>
      <c r="D937" s="108" t="s">
        <v>760</v>
      </c>
      <c r="E937" s="21" t="s">
        <v>2202</v>
      </c>
      <c r="F937" s="21" t="s">
        <v>2203</v>
      </c>
      <c r="G937" s="21" t="s">
        <v>2411</v>
      </c>
    </row>
    <row r="938" spans="1:7" ht="39.950000000000003" customHeight="1">
      <c r="A938" s="93" t="s">
        <v>2226</v>
      </c>
      <c r="B938" s="21" t="s">
        <v>2326</v>
      </c>
      <c r="C938" s="93" t="s">
        <v>2419</v>
      </c>
      <c r="D938" s="108" t="s">
        <v>760</v>
      </c>
      <c r="E938" s="21" t="s">
        <v>1754</v>
      </c>
      <c r="F938" s="21" t="s">
        <v>2175</v>
      </c>
      <c r="G938" s="21" t="s">
        <v>1513</v>
      </c>
    </row>
    <row r="939" spans="1:7" ht="39.950000000000003" customHeight="1">
      <c r="A939" s="93" t="s">
        <v>2226</v>
      </c>
      <c r="B939" s="21" t="s">
        <v>2326</v>
      </c>
      <c r="C939" s="93" t="s">
        <v>2419</v>
      </c>
      <c r="D939" s="108" t="s">
        <v>760</v>
      </c>
      <c r="E939" s="21" t="s">
        <v>2400</v>
      </c>
      <c r="F939" s="21" t="s">
        <v>2202</v>
      </c>
      <c r="G939" s="21" t="s">
        <v>1666</v>
      </c>
    </row>
    <row r="940" spans="1:7" ht="39.950000000000003" customHeight="1">
      <c r="A940" s="93" t="s">
        <v>2226</v>
      </c>
      <c r="B940" s="21" t="s">
        <v>2276</v>
      </c>
      <c r="C940" s="93" t="s">
        <v>2419</v>
      </c>
      <c r="D940" s="108" t="s">
        <v>760</v>
      </c>
      <c r="E940" s="21" t="s">
        <v>1059</v>
      </c>
      <c r="F940" s="21" t="s">
        <v>2352</v>
      </c>
      <c r="G940" s="235" t="s">
        <v>788</v>
      </c>
    </row>
    <row r="941" spans="1:7" ht="39.950000000000003" customHeight="1">
      <c r="A941" s="93" t="s">
        <v>2226</v>
      </c>
      <c r="B941" s="21" t="s">
        <v>2254</v>
      </c>
      <c r="C941" s="93" t="s">
        <v>2419</v>
      </c>
      <c r="D941" s="108" t="s">
        <v>760</v>
      </c>
      <c r="E941" s="21" t="s">
        <v>2171</v>
      </c>
      <c r="F941" s="21" t="s">
        <v>2412</v>
      </c>
      <c r="G941" s="172" t="s">
        <v>1850</v>
      </c>
    </row>
    <row r="942" spans="1:7" ht="39.950000000000003" customHeight="1">
      <c r="A942" s="93" t="s">
        <v>2226</v>
      </c>
      <c r="B942" s="21" t="s">
        <v>2225</v>
      </c>
      <c r="C942" s="93" t="s">
        <v>2419</v>
      </c>
      <c r="D942" s="108" t="s">
        <v>760</v>
      </c>
      <c r="E942" s="21" t="s">
        <v>2307</v>
      </c>
      <c r="F942" s="21" t="s">
        <v>2240</v>
      </c>
      <c r="G942" s="235" t="s">
        <v>2413</v>
      </c>
    </row>
    <row r="943" spans="1:7" ht="39.950000000000003" customHeight="1">
      <c r="A943" s="93" t="s">
        <v>2226</v>
      </c>
      <c r="B943" s="21" t="s">
        <v>2271</v>
      </c>
      <c r="C943" s="93" t="s">
        <v>2419</v>
      </c>
      <c r="D943" s="108" t="s">
        <v>760</v>
      </c>
      <c r="E943" s="21" t="s">
        <v>1118</v>
      </c>
      <c r="F943" s="21" t="s">
        <v>2274</v>
      </c>
      <c r="G943" s="21" t="s">
        <v>2414</v>
      </c>
    </row>
    <row r="944" spans="1:7" ht="39.950000000000003" customHeight="1">
      <c r="A944" s="93" t="s">
        <v>2415</v>
      </c>
      <c r="B944" s="21" t="s">
        <v>2265</v>
      </c>
      <c r="C944" s="93" t="s">
        <v>2419</v>
      </c>
      <c r="D944" s="108" t="s">
        <v>760</v>
      </c>
      <c r="E944" s="21" t="s">
        <v>834</v>
      </c>
      <c r="F944" s="21" t="s">
        <v>1265</v>
      </c>
      <c r="G944" s="21" t="s">
        <v>1734</v>
      </c>
    </row>
    <row r="945" spans="1:7" ht="39.950000000000003" customHeight="1">
      <c r="A945" s="93" t="s">
        <v>2226</v>
      </c>
      <c r="B945" s="21" t="s">
        <v>2250</v>
      </c>
      <c r="C945" s="93" t="s">
        <v>2419</v>
      </c>
      <c r="D945" s="108" t="s">
        <v>760</v>
      </c>
      <c r="E945" s="21" t="s">
        <v>2245</v>
      </c>
      <c r="F945" s="21" t="s">
        <v>2313</v>
      </c>
      <c r="G945" s="21" t="s">
        <v>2416</v>
      </c>
    </row>
    <row r="946" spans="1:7" ht="39.950000000000003" customHeight="1">
      <c r="A946" s="93" t="s">
        <v>2226</v>
      </c>
      <c r="B946" s="21" t="s">
        <v>2227</v>
      </c>
      <c r="C946" s="93" t="s">
        <v>2419</v>
      </c>
      <c r="D946" s="108" t="s">
        <v>760</v>
      </c>
      <c r="E946" s="21" t="s">
        <v>2203</v>
      </c>
      <c r="F946" s="21" t="s">
        <v>2359</v>
      </c>
      <c r="G946" s="21" t="s">
        <v>1575</v>
      </c>
    </row>
    <row r="947" spans="1:7" ht="39.950000000000003" customHeight="1">
      <c r="A947" s="93" t="s">
        <v>2226</v>
      </c>
      <c r="B947" s="21" t="s">
        <v>2301</v>
      </c>
      <c r="C947" s="93" t="s">
        <v>2419</v>
      </c>
      <c r="D947" s="108" t="s">
        <v>760</v>
      </c>
      <c r="E947" s="21" t="s">
        <v>2417</v>
      </c>
      <c r="F947" s="21" t="s">
        <v>2203</v>
      </c>
      <c r="G947" s="21" t="s">
        <v>2411</v>
      </c>
    </row>
    <row r="948" spans="1:7" ht="39.950000000000003" customHeight="1">
      <c r="A948" s="93" t="s">
        <v>2226</v>
      </c>
      <c r="B948" s="21" t="s">
        <v>2263</v>
      </c>
      <c r="C948" s="93" t="s">
        <v>2419</v>
      </c>
      <c r="D948" s="108" t="s">
        <v>760</v>
      </c>
      <c r="E948" s="21" t="s">
        <v>1118</v>
      </c>
      <c r="F948" s="21" t="s">
        <v>1059</v>
      </c>
      <c r="G948" s="21" t="s">
        <v>788</v>
      </c>
    </row>
    <row r="949" spans="1:7" ht="39.950000000000003" customHeight="1">
      <c r="A949" s="93" t="s">
        <v>2226</v>
      </c>
      <c r="B949" s="21" t="s">
        <v>2237</v>
      </c>
      <c r="C949" s="93" t="s">
        <v>2419</v>
      </c>
      <c r="D949" s="108" t="s">
        <v>760</v>
      </c>
      <c r="E949" s="21" t="s">
        <v>2418</v>
      </c>
      <c r="F949" s="21" t="s">
        <v>2228</v>
      </c>
      <c r="G949" s="21" t="s">
        <v>2383</v>
      </c>
    </row>
    <row r="950" spans="1:7" ht="39.950000000000003" customHeight="1">
      <c r="A950" s="93" t="s">
        <v>2226</v>
      </c>
      <c r="B950" s="21" t="s">
        <v>2278</v>
      </c>
      <c r="C950" s="93" t="s">
        <v>2419</v>
      </c>
      <c r="D950" s="108" t="s">
        <v>760</v>
      </c>
      <c r="E950" s="21" t="s">
        <v>2216</v>
      </c>
      <c r="F950" s="21" t="s">
        <v>762</v>
      </c>
      <c r="G950" s="21" t="s">
        <v>978</v>
      </c>
    </row>
    <row r="951" spans="1:7" ht="39.950000000000003" customHeight="1">
      <c r="A951" s="93" t="s">
        <v>2420</v>
      </c>
      <c r="B951" s="21" t="s">
        <v>2421</v>
      </c>
      <c r="C951" s="93" t="s">
        <v>2491</v>
      </c>
      <c r="D951" s="108" t="s">
        <v>953</v>
      </c>
      <c r="E951" s="21" t="s">
        <v>962</v>
      </c>
      <c r="F951" s="21" t="s">
        <v>1669</v>
      </c>
      <c r="G951" s="21" t="s">
        <v>916</v>
      </c>
    </row>
    <row r="952" spans="1:7" ht="39.950000000000003" customHeight="1">
      <c r="A952" s="93" t="s">
        <v>2422</v>
      </c>
      <c r="B952" s="21" t="s">
        <v>2423</v>
      </c>
      <c r="C952" s="93" t="s">
        <v>2491</v>
      </c>
      <c r="D952" s="108" t="s">
        <v>953</v>
      </c>
      <c r="E952" s="21" t="s">
        <v>1668</v>
      </c>
      <c r="F952" s="21" t="s">
        <v>848</v>
      </c>
      <c r="G952" s="21" t="s">
        <v>2424</v>
      </c>
    </row>
    <row r="953" spans="1:7" ht="39.950000000000003" customHeight="1">
      <c r="A953" s="93" t="s">
        <v>2425</v>
      </c>
      <c r="B953" s="21" t="s">
        <v>2426</v>
      </c>
      <c r="C953" s="93" t="s">
        <v>2491</v>
      </c>
      <c r="D953" s="108" t="s">
        <v>953</v>
      </c>
      <c r="E953" s="21" t="s">
        <v>1917</v>
      </c>
      <c r="F953" s="21" t="s">
        <v>1628</v>
      </c>
      <c r="G953" s="235" t="s">
        <v>1019</v>
      </c>
    </row>
    <row r="954" spans="1:7" ht="39.950000000000003" customHeight="1">
      <c r="A954" s="93" t="s">
        <v>2425</v>
      </c>
      <c r="B954" s="21" t="s">
        <v>2427</v>
      </c>
      <c r="C954" s="93" t="s">
        <v>2491</v>
      </c>
      <c r="D954" s="108" t="s">
        <v>953</v>
      </c>
      <c r="E954" s="21" t="s">
        <v>1917</v>
      </c>
      <c r="F954" s="21" t="s">
        <v>962</v>
      </c>
      <c r="G954" s="21" t="s">
        <v>2428</v>
      </c>
    </row>
    <row r="955" spans="1:7" ht="39.950000000000003" customHeight="1">
      <c r="A955" s="93" t="s">
        <v>2429</v>
      </c>
      <c r="B955" s="21" t="s">
        <v>2421</v>
      </c>
      <c r="C955" s="93" t="s">
        <v>2491</v>
      </c>
      <c r="D955" s="108" t="s">
        <v>953</v>
      </c>
      <c r="E955" s="21" t="s">
        <v>1669</v>
      </c>
      <c r="F955" s="21" t="s">
        <v>2430</v>
      </c>
      <c r="G955" s="21" t="s">
        <v>2431</v>
      </c>
    </row>
    <row r="956" spans="1:7" ht="39.950000000000003" customHeight="1">
      <c r="A956" s="93" t="s">
        <v>2432</v>
      </c>
      <c r="B956" s="21" t="s">
        <v>2433</v>
      </c>
      <c r="C956" s="93" t="s">
        <v>2491</v>
      </c>
      <c r="D956" s="108" t="s">
        <v>953</v>
      </c>
      <c r="E956" s="21" t="s">
        <v>962</v>
      </c>
      <c r="F956" s="21" t="s">
        <v>1628</v>
      </c>
      <c r="G956" s="21" t="s">
        <v>1007</v>
      </c>
    </row>
    <row r="957" spans="1:7" ht="39.950000000000003" customHeight="1">
      <c r="A957" s="93" t="s">
        <v>2425</v>
      </c>
      <c r="B957" s="21" t="s">
        <v>2434</v>
      </c>
      <c r="C957" s="93" t="s">
        <v>2491</v>
      </c>
      <c r="D957" s="108" t="s">
        <v>953</v>
      </c>
      <c r="E957" s="21" t="s">
        <v>1103</v>
      </c>
      <c r="F957" s="21" t="s">
        <v>1669</v>
      </c>
      <c r="G957" s="21" t="s">
        <v>982</v>
      </c>
    </row>
    <row r="958" spans="1:7" ht="39.950000000000003" customHeight="1">
      <c r="A958" s="93" t="s">
        <v>2425</v>
      </c>
      <c r="B958" s="21" t="s">
        <v>2436</v>
      </c>
      <c r="C958" s="93" t="s">
        <v>2491</v>
      </c>
      <c r="D958" s="108" t="s">
        <v>953</v>
      </c>
      <c r="E958" s="21" t="s">
        <v>962</v>
      </c>
      <c r="F958" s="21" t="s">
        <v>1103</v>
      </c>
      <c r="G958" s="21" t="s">
        <v>2437</v>
      </c>
    </row>
    <row r="959" spans="1:7" ht="39.950000000000003" customHeight="1">
      <c r="A959" s="93" t="s">
        <v>2425</v>
      </c>
      <c r="B959" s="21" t="s">
        <v>2438</v>
      </c>
      <c r="C959" s="93" t="s">
        <v>2491</v>
      </c>
      <c r="D959" s="108" t="s">
        <v>953</v>
      </c>
      <c r="E959" s="21" t="s">
        <v>1457</v>
      </c>
      <c r="F959" s="21" t="s">
        <v>1669</v>
      </c>
      <c r="G959" s="21" t="s">
        <v>1175</v>
      </c>
    </row>
    <row r="960" spans="1:7" ht="39.950000000000003" customHeight="1">
      <c r="A960" s="93" t="s">
        <v>2425</v>
      </c>
      <c r="B960" s="21" t="s">
        <v>2439</v>
      </c>
      <c r="C960" s="93" t="s">
        <v>2491</v>
      </c>
      <c r="D960" s="108" t="s">
        <v>953</v>
      </c>
      <c r="E960" s="21" t="s">
        <v>1917</v>
      </c>
      <c r="F960" s="21" t="s">
        <v>1604</v>
      </c>
      <c r="G960" s="21" t="s">
        <v>1522</v>
      </c>
    </row>
    <row r="961" spans="1:7" ht="39.950000000000003" customHeight="1">
      <c r="A961" s="93" t="s">
        <v>2425</v>
      </c>
      <c r="B961" s="21" t="s">
        <v>2434</v>
      </c>
      <c r="C961" s="93" t="s">
        <v>2491</v>
      </c>
      <c r="D961" s="108" t="s">
        <v>953</v>
      </c>
      <c r="E961" s="21" t="s">
        <v>1669</v>
      </c>
      <c r="F961" s="21" t="s">
        <v>1345</v>
      </c>
      <c r="G961" s="21" t="s">
        <v>2440</v>
      </c>
    </row>
    <row r="962" spans="1:7" ht="39.950000000000003" customHeight="1">
      <c r="A962" s="93" t="s">
        <v>2441</v>
      </c>
      <c r="B962" s="21" t="s">
        <v>2438</v>
      </c>
      <c r="C962" s="93" t="s">
        <v>2491</v>
      </c>
      <c r="D962" s="108" t="s">
        <v>953</v>
      </c>
      <c r="E962" s="21" t="s">
        <v>962</v>
      </c>
      <c r="F962" s="21" t="s">
        <v>834</v>
      </c>
      <c r="G962" s="21" t="s">
        <v>1018</v>
      </c>
    </row>
    <row r="963" spans="1:7" ht="39.950000000000003" customHeight="1">
      <c r="A963" s="93" t="s">
        <v>2425</v>
      </c>
      <c r="B963" s="21" t="s">
        <v>2443</v>
      </c>
      <c r="C963" s="93" t="s">
        <v>2491</v>
      </c>
      <c r="D963" s="108" t="s">
        <v>953</v>
      </c>
      <c r="E963" s="21" t="s">
        <v>962</v>
      </c>
      <c r="F963" s="21" t="s">
        <v>2444</v>
      </c>
      <c r="G963" s="21" t="s">
        <v>2445</v>
      </c>
    </row>
    <row r="964" spans="1:7" ht="39.950000000000003" customHeight="1">
      <c r="A964" s="93" t="s">
        <v>2425</v>
      </c>
      <c r="B964" s="21" t="s">
        <v>2423</v>
      </c>
      <c r="C964" s="93" t="s">
        <v>2491</v>
      </c>
      <c r="D964" s="108" t="s">
        <v>953</v>
      </c>
      <c r="E964" s="21" t="s">
        <v>1669</v>
      </c>
      <c r="F964" s="21" t="s">
        <v>1669</v>
      </c>
      <c r="G964" s="21" t="s">
        <v>2446</v>
      </c>
    </row>
    <row r="965" spans="1:7" ht="39.950000000000003" customHeight="1">
      <c r="A965" s="93" t="s">
        <v>2425</v>
      </c>
      <c r="B965" s="21" t="s">
        <v>2433</v>
      </c>
      <c r="C965" s="93" t="s">
        <v>2491</v>
      </c>
      <c r="D965" s="108" t="s">
        <v>953</v>
      </c>
      <c r="E965" s="21" t="s">
        <v>2447</v>
      </c>
      <c r="F965" s="21" t="s">
        <v>1859</v>
      </c>
      <c r="G965" s="21" t="s">
        <v>2448</v>
      </c>
    </row>
    <row r="966" spans="1:7" ht="39.950000000000003" customHeight="1">
      <c r="A966" s="93" t="s">
        <v>2425</v>
      </c>
      <c r="B966" s="21" t="s">
        <v>2426</v>
      </c>
      <c r="C966" s="93" t="s">
        <v>2491</v>
      </c>
      <c r="D966" s="108" t="s">
        <v>953</v>
      </c>
      <c r="E966" s="21" t="s">
        <v>2449</v>
      </c>
      <c r="F966" s="21" t="s">
        <v>962</v>
      </c>
      <c r="G966" s="21" t="s">
        <v>2450</v>
      </c>
    </row>
    <row r="967" spans="1:7" ht="39.950000000000003" customHeight="1">
      <c r="A967" s="93" t="s">
        <v>2425</v>
      </c>
      <c r="B967" s="21" t="s">
        <v>2452</v>
      </c>
      <c r="C967" s="93" t="s">
        <v>2491</v>
      </c>
      <c r="D967" s="108" t="s">
        <v>953</v>
      </c>
      <c r="E967" s="21" t="s">
        <v>1917</v>
      </c>
      <c r="F967" s="21" t="s">
        <v>962</v>
      </c>
      <c r="G967" s="21" t="s">
        <v>2453</v>
      </c>
    </row>
    <row r="968" spans="1:7" ht="39.950000000000003" customHeight="1">
      <c r="A968" s="93" t="s">
        <v>2425</v>
      </c>
      <c r="B968" s="21" t="s">
        <v>2426</v>
      </c>
      <c r="C968" s="93" t="s">
        <v>2491</v>
      </c>
      <c r="D968" s="108" t="s">
        <v>953</v>
      </c>
      <c r="E968" s="21" t="s">
        <v>2454</v>
      </c>
      <c r="F968" s="21" t="s">
        <v>1103</v>
      </c>
      <c r="G968" s="172" t="s">
        <v>2455</v>
      </c>
    </row>
    <row r="969" spans="1:7" ht="39.950000000000003" customHeight="1">
      <c r="A969" s="93" t="s">
        <v>2425</v>
      </c>
      <c r="B969" s="224" t="s">
        <v>2457</v>
      </c>
      <c r="C969" s="93" t="s">
        <v>2491</v>
      </c>
      <c r="D969" s="229" t="s">
        <v>953</v>
      </c>
      <c r="E969" s="244" t="s">
        <v>2447</v>
      </c>
      <c r="F969" s="244" t="s">
        <v>1345</v>
      </c>
      <c r="G969" s="244" t="s">
        <v>1878</v>
      </c>
    </row>
    <row r="970" spans="1:7" ht="39.950000000000003" customHeight="1">
      <c r="A970" s="93" t="s">
        <v>2458</v>
      </c>
      <c r="B970" s="21" t="s">
        <v>2459</v>
      </c>
      <c r="C970" s="93" t="s">
        <v>2491</v>
      </c>
      <c r="D970" s="108" t="s">
        <v>953</v>
      </c>
      <c r="E970" s="21" t="s">
        <v>1669</v>
      </c>
      <c r="F970" s="21" t="s">
        <v>1720</v>
      </c>
      <c r="G970" s="21" t="s">
        <v>1412</v>
      </c>
    </row>
    <row r="971" spans="1:7" ht="39.950000000000003" customHeight="1">
      <c r="A971" s="93" t="s">
        <v>2460</v>
      </c>
      <c r="B971" s="21" t="s">
        <v>2461</v>
      </c>
      <c r="C971" s="93" t="s">
        <v>2491</v>
      </c>
      <c r="D971" s="108" t="s">
        <v>953</v>
      </c>
      <c r="E971" s="21" t="s">
        <v>1669</v>
      </c>
      <c r="F971" s="21" t="s">
        <v>1669</v>
      </c>
      <c r="G971" s="21" t="s">
        <v>883</v>
      </c>
    </row>
    <row r="972" spans="1:7" ht="39.950000000000003" customHeight="1">
      <c r="A972" s="93" t="s">
        <v>2462</v>
      </c>
      <c r="B972" s="21" t="s">
        <v>2461</v>
      </c>
      <c r="C972" s="93" t="s">
        <v>2491</v>
      </c>
      <c r="D972" s="108" t="s">
        <v>953</v>
      </c>
      <c r="E972" s="21" t="s">
        <v>962</v>
      </c>
      <c r="F972" s="21" t="s">
        <v>962</v>
      </c>
      <c r="G972" s="21" t="s">
        <v>916</v>
      </c>
    </row>
    <row r="973" spans="1:7" ht="39.950000000000003" customHeight="1">
      <c r="A973" s="93" t="s">
        <v>2463</v>
      </c>
      <c r="B973" s="21" t="s">
        <v>2457</v>
      </c>
      <c r="C973" s="93" t="s">
        <v>2491</v>
      </c>
      <c r="D973" s="108" t="s">
        <v>953</v>
      </c>
      <c r="E973" s="21" t="s">
        <v>1668</v>
      </c>
      <c r="F973" s="21" t="s">
        <v>2368</v>
      </c>
      <c r="G973" s="21" t="s">
        <v>788</v>
      </c>
    </row>
    <row r="974" spans="1:7" ht="39.950000000000003" customHeight="1">
      <c r="A974" s="93" t="s">
        <v>2425</v>
      </c>
      <c r="B974" s="21" t="s">
        <v>2423</v>
      </c>
      <c r="C974" s="93" t="s">
        <v>2491</v>
      </c>
      <c r="D974" s="108" t="s">
        <v>953</v>
      </c>
      <c r="E974" s="21" t="s">
        <v>1668</v>
      </c>
      <c r="F974" s="21" t="s">
        <v>962</v>
      </c>
      <c r="G974" s="21" t="s">
        <v>2464</v>
      </c>
    </row>
    <row r="975" spans="1:7" ht="39.950000000000003" customHeight="1">
      <c r="A975" s="93" t="s">
        <v>2425</v>
      </c>
      <c r="B975" s="21" t="s">
        <v>2443</v>
      </c>
      <c r="C975" s="93" t="s">
        <v>2491</v>
      </c>
      <c r="D975" s="108" t="s">
        <v>953</v>
      </c>
      <c r="E975" s="21" t="s">
        <v>780</v>
      </c>
      <c r="F975" s="21" t="s">
        <v>848</v>
      </c>
      <c r="G975" s="21" t="s">
        <v>796</v>
      </c>
    </row>
    <row r="976" spans="1:7" ht="39.950000000000003" customHeight="1">
      <c r="A976" s="93" t="s">
        <v>2465</v>
      </c>
      <c r="B976" s="21" t="s">
        <v>2466</v>
      </c>
      <c r="C976" s="93" t="s">
        <v>2491</v>
      </c>
      <c r="D976" s="108" t="s">
        <v>953</v>
      </c>
      <c r="E976" s="21" t="s">
        <v>1628</v>
      </c>
      <c r="F976" s="21" t="s">
        <v>1213</v>
      </c>
      <c r="G976" s="21" t="s">
        <v>1235</v>
      </c>
    </row>
    <row r="977" spans="1:7" ht="39.950000000000003" customHeight="1">
      <c r="A977" s="93" t="s">
        <v>2467</v>
      </c>
      <c r="B977" s="21" t="s">
        <v>2438</v>
      </c>
      <c r="C977" s="93" t="s">
        <v>2491</v>
      </c>
      <c r="D977" s="108" t="s">
        <v>953</v>
      </c>
      <c r="E977" s="21" t="s">
        <v>962</v>
      </c>
      <c r="F977" s="21" t="s">
        <v>962</v>
      </c>
      <c r="G977" s="21" t="s">
        <v>1366</v>
      </c>
    </row>
    <row r="978" spans="1:7" ht="39.950000000000003" customHeight="1">
      <c r="A978" s="93" t="s">
        <v>2468</v>
      </c>
      <c r="B978" s="21" t="s">
        <v>2461</v>
      </c>
      <c r="C978" s="93" t="s">
        <v>2491</v>
      </c>
      <c r="D978" s="108" t="s">
        <v>953</v>
      </c>
      <c r="E978" s="21" t="s">
        <v>962</v>
      </c>
      <c r="F978" s="21" t="s">
        <v>1457</v>
      </c>
      <c r="G978" s="21" t="s">
        <v>2469</v>
      </c>
    </row>
    <row r="979" spans="1:7" ht="39.950000000000003" customHeight="1">
      <c r="A979" s="93" t="s">
        <v>2425</v>
      </c>
      <c r="B979" s="21" t="s">
        <v>2427</v>
      </c>
      <c r="C979" s="93" t="s">
        <v>2491</v>
      </c>
      <c r="D979" s="108" t="s">
        <v>953</v>
      </c>
      <c r="E979" s="21" t="s">
        <v>1669</v>
      </c>
      <c r="F979" s="21" t="s">
        <v>962</v>
      </c>
      <c r="G979" s="21" t="s">
        <v>2470</v>
      </c>
    </row>
    <row r="980" spans="1:7" ht="39.950000000000003" customHeight="1">
      <c r="A980" s="93" t="s">
        <v>2471</v>
      </c>
      <c r="B980" s="21" t="s">
        <v>2459</v>
      </c>
      <c r="C980" s="93" t="s">
        <v>2491</v>
      </c>
      <c r="D980" s="108" t="s">
        <v>953</v>
      </c>
      <c r="E980" s="21" t="s">
        <v>1683</v>
      </c>
      <c r="F980" s="21" t="s">
        <v>962</v>
      </c>
      <c r="G980" s="21" t="s">
        <v>2016</v>
      </c>
    </row>
    <row r="981" spans="1:7" ht="39.950000000000003" customHeight="1">
      <c r="A981" s="93" t="s">
        <v>2472</v>
      </c>
      <c r="B981" s="21" t="s">
        <v>2443</v>
      </c>
      <c r="C981" s="93" t="s">
        <v>2491</v>
      </c>
      <c r="D981" s="108" t="s">
        <v>953</v>
      </c>
      <c r="E981" s="21" t="s">
        <v>1669</v>
      </c>
      <c r="F981" s="21" t="s">
        <v>942</v>
      </c>
      <c r="G981" s="21" t="s">
        <v>1164</v>
      </c>
    </row>
    <row r="982" spans="1:7" ht="39.950000000000003" customHeight="1">
      <c r="A982" s="93" t="s">
        <v>2467</v>
      </c>
      <c r="B982" s="21" t="s">
        <v>2423</v>
      </c>
      <c r="C982" s="93" t="s">
        <v>2491</v>
      </c>
      <c r="D982" s="108" t="s">
        <v>953</v>
      </c>
      <c r="E982" s="21" t="s">
        <v>962</v>
      </c>
      <c r="F982" s="21" t="s">
        <v>834</v>
      </c>
      <c r="G982" s="21" t="s">
        <v>1953</v>
      </c>
    </row>
    <row r="983" spans="1:7" ht="39.950000000000003" customHeight="1">
      <c r="A983" s="93" t="s">
        <v>2425</v>
      </c>
      <c r="B983" s="21" t="s">
        <v>2427</v>
      </c>
      <c r="C983" s="93" t="s">
        <v>2491</v>
      </c>
      <c r="D983" s="108" t="s">
        <v>953</v>
      </c>
      <c r="E983" s="21" t="s">
        <v>1704</v>
      </c>
      <c r="F983" s="21" t="s">
        <v>962</v>
      </c>
      <c r="G983" s="21" t="s">
        <v>1179</v>
      </c>
    </row>
    <row r="984" spans="1:7" ht="39.950000000000003" customHeight="1">
      <c r="A984" s="93" t="s">
        <v>2468</v>
      </c>
      <c r="B984" s="21" t="s">
        <v>2473</v>
      </c>
      <c r="C984" s="93" t="s">
        <v>2491</v>
      </c>
      <c r="D984" s="108" t="s">
        <v>953</v>
      </c>
      <c r="E984" s="21" t="s">
        <v>2368</v>
      </c>
      <c r="F984" s="21" t="s">
        <v>1677</v>
      </c>
      <c r="G984" s="21" t="s">
        <v>2125</v>
      </c>
    </row>
    <row r="985" spans="1:7" ht="39.950000000000003" customHeight="1">
      <c r="A985" s="93" t="s">
        <v>2467</v>
      </c>
      <c r="B985" s="21" t="s">
        <v>2457</v>
      </c>
      <c r="C985" s="93" t="s">
        <v>2491</v>
      </c>
      <c r="D985" s="108" t="s">
        <v>953</v>
      </c>
      <c r="E985" s="21" t="s">
        <v>2474</v>
      </c>
      <c r="F985" s="21" t="s">
        <v>826</v>
      </c>
      <c r="G985" s="21" t="s">
        <v>2475</v>
      </c>
    </row>
    <row r="986" spans="1:7" ht="39.950000000000003" customHeight="1">
      <c r="A986" s="93" t="s">
        <v>2467</v>
      </c>
      <c r="B986" s="21" t="s">
        <v>2427</v>
      </c>
      <c r="C986" s="93" t="s">
        <v>2491</v>
      </c>
      <c r="D986" s="108" t="s">
        <v>953</v>
      </c>
      <c r="E986" s="21" t="s">
        <v>928</v>
      </c>
      <c r="F986" s="21" t="s">
        <v>1677</v>
      </c>
      <c r="G986" s="21" t="s">
        <v>2476</v>
      </c>
    </row>
    <row r="987" spans="1:7" ht="39.950000000000003" customHeight="1">
      <c r="A987" s="93" t="s">
        <v>2467</v>
      </c>
      <c r="B987" s="21" t="s">
        <v>2426</v>
      </c>
      <c r="C987" s="93" t="s">
        <v>2491</v>
      </c>
      <c r="D987" s="108" t="s">
        <v>953</v>
      </c>
      <c r="E987" s="21" t="s">
        <v>1935</v>
      </c>
      <c r="F987" s="21" t="s">
        <v>1731</v>
      </c>
      <c r="G987" s="21" t="s">
        <v>978</v>
      </c>
    </row>
    <row r="988" spans="1:7" ht="39.950000000000003" customHeight="1">
      <c r="A988" s="93" t="s">
        <v>2465</v>
      </c>
      <c r="B988" s="21" t="s">
        <v>2439</v>
      </c>
      <c r="C988" s="93" t="s">
        <v>2491</v>
      </c>
      <c r="D988" s="108" t="s">
        <v>953</v>
      </c>
      <c r="E988" s="21" t="s">
        <v>1668</v>
      </c>
      <c r="F988" s="21" t="s">
        <v>1610</v>
      </c>
      <c r="G988" s="21" t="s">
        <v>2477</v>
      </c>
    </row>
    <row r="989" spans="1:7" ht="39.950000000000003" customHeight="1">
      <c r="A989" s="93" t="s">
        <v>2467</v>
      </c>
      <c r="B989" s="21" t="s">
        <v>2457</v>
      </c>
      <c r="C989" s="93" t="s">
        <v>2491</v>
      </c>
      <c r="D989" s="108" t="s">
        <v>953</v>
      </c>
      <c r="E989" s="21" t="s">
        <v>2478</v>
      </c>
      <c r="F989" s="21" t="s">
        <v>1652</v>
      </c>
      <c r="G989" s="21" t="s">
        <v>2479</v>
      </c>
    </row>
    <row r="990" spans="1:7" ht="39.950000000000003" customHeight="1">
      <c r="A990" s="93" t="s">
        <v>2465</v>
      </c>
      <c r="B990" s="21" t="s">
        <v>2427</v>
      </c>
      <c r="C990" s="93" t="s">
        <v>2491</v>
      </c>
      <c r="D990" s="108" t="s">
        <v>953</v>
      </c>
      <c r="E990" s="21" t="s">
        <v>1669</v>
      </c>
      <c r="F990" s="21" t="s">
        <v>769</v>
      </c>
      <c r="G990" s="21" t="s">
        <v>1584</v>
      </c>
    </row>
    <row r="991" spans="1:7" ht="39.950000000000003" customHeight="1">
      <c r="A991" s="93" t="s">
        <v>2467</v>
      </c>
      <c r="B991" s="21" t="s">
        <v>2480</v>
      </c>
      <c r="C991" s="93" t="s">
        <v>2491</v>
      </c>
      <c r="D991" s="108" t="s">
        <v>953</v>
      </c>
      <c r="E991" s="21" t="s">
        <v>1051</v>
      </c>
      <c r="F991" s="21" t="s">
        <v>1668</v>
      </c>
      <c r="G991" s="21" t="s">
        <v>2481</v>
      </c>
    </row>
    <row r="992" spans="1:7" ht="39.950000000000003" customHeight="1">
      <c r="A992" s="93" t="s">
        <v>2482</v>
      </c>
      <c r="B992" s="21" t="s">
        <v>2473</v>
      </c>
      <c r="C992" s="93" t="s">
        <v>2491</v>
      </c>
      <c r="D992" s="108" t="s">
        <v>953</v>
      </c>
      <c r="E992" s="21" t="s">
        <v>1092</v>
      </c>
      <c r="F992" s="21" t="s">
        <v>1006</v>
      </c>
      <c r="G992" s="21" t="s">
        <v>788</v>
      </c>
    </row>
    <row r="993" spans="1:7" ht="39.950000000000003" customHeight="1">
      <c r="A993" s="93" t="s">
        <v>2468</v>
      </c>
      <c r="B993" s="21" t="s">
        <v>2480</v>
      </c>
      <c r="C993" s="93" t="s">
        <v>2491</v>
      </c>
      <c r="D993" s="108" t="s">
        <v>953</v>
      </c>
      <c r="E993" s="21" t="s">
        <v>811</v>
      </c>
      <c r="F993" s="21" t="s">
        <v>1604</v>
      </c>
      <c r="G993" s="21" t="s">
        <v>916</v>
      </c>
    </row>
    <row r="994" spans="1:7" ht="39.950000000000003" customHeight="1">
      <c r="A994" s="93" t="s">
        <v>2484</v>
      </c>
      <c r="B994" s="21" t="s">
        <v>2438</v>
      </c>
      <c r="C994" s="93" t="s">
        <v>2491</v>
      </c>
      <c r="D994" s="108" t="s">
        <v>953</v>
      </c>
      <c r="E994" s="21" t="s">
        <v>780</v>
      </c>
      <c r="F994" s="21" t="s">
        <v>1683</v>
      </c>
      <c r="G994" s="21" t="s">
        <v>1090</v>
      </c>
    </row>
    <row r="995" spans="1:7" ht="39.950000000000003" customHeight="1">
      <c r="A995" s="93" t="s">
        <v>2465</v>
      </c>
      <c r="B995" s="21" t="s">
        <v>2434</v>
      </c>
      <c r="C995" s="93" t="s">
        <v>2491</v>
      </c>
      <c r="D995" s="108" t="s">
        <v>953</v>
      </c>
      <c r="E995" s="21" t="s">
        <v>962</v>
      </c>
      <c r="F995" s="21" t="s">
        <v>962</v>
      </c>
      <c r="G995" s="21" t="s">
        <v>1538</v>
      </c>
    </row>
    <row r="996" spans="1:7" ht="39.950000000000003" customHeight="1">
      <c r="A996" s="93" t="s">
        <v>2467</v>
      </c>
      <c r="B996" s="21" t="s">
        <v>2439</v>
      </c>
      <c r="C996" s="93" t="s">
        <v>2491</v>
      </c>
      <c r="D996" s="108" t="s">
        <v>953</v>
      </c>
      <c r="E996" s="21" t="s">
        <v>962</v>
      </c>
      <c r="F996" s="21" t="s">
        <v>962</v>
      </c>
      <c r="G996" s="21" t="s">
        <v>1018</v>
      </c>
    </row>
    <row r="997" spans="1:7" ht="39.950000000000003" customHeight="1">
      <c r="A997" s="93" t="s">
        <v>2467</v>
      </c>
      <c r="B997" s="21" t="s">
        <v>2461</v>
      </c>
      <c r="C997" s="93" t="s">
        <v>2491</v>
      </c>
      <c r="D997" s="108" t="s">
        <v>953</v>
      </c>
      <c r="E997" s="21" t="s">
        <v>962</v>
      </c>
      <c r="F997" s="21" t="s">
        <v>1457</v>
      </c>
      <c r="G997" s="21" t="s">
        <v>1929</v>
      </c>
    </row>
    <row r="998" spans="1:7" ht="39.950000000000003" customHeight="1">
      <c r="A998" s="93" t="s">
        <v>2467</v>
      </c>
      <c r="B998" s="21" t="s">
        <v>2461</v>
      </c>
      <c r="C998" s="93" t="s">
        <v>2491</v>
      </c>
      <c r="D998" s="108" t="s">
        <v>953</v>
      </c>
      <c r="E998" s="21" t="s">
        <v>1669</v>
      </c>
      <c r="F998" s="21" t="s">
        <v>962</v>
      </c>
      <c r="G998" s="21" t="s">
        <v>2485</v>
      </c>
    </row>
    <row r="999" spans="1:7" ht="39.950000000000003" customHeight="1">
      <c r="A999" s="93" t="s">
        <v>2486</v>
      </c>
      <c r="B999" s="21" t="s">
        <v>2427</v>
      </c>
      <c r="C999" s="93" t="s">
        <v>2491</v>
      </c>
      <c r="D999" s="108" t="s">
        <v>953</v>
      </c>
      <c r="E999" s="21" t="s">
        <v>1669</v>
      </c>
      <c r="F999" s="21" t="s">
        <v>962</v>
      </c>
      <c r="G999" s="21" t="s">
        <v>788</v>
      </c>
    </row>
    <row r="1000" spans="1:7" ht="39.950000000000003" customHeight="1">
      <c r="A1000" s="93" t="s">
        <v>2487</v>
      </c>
      <c r="B1000" s="21" t="s">
        <v>2488</v>
      </c>
      <c r="C1000" s="93" t="s">
        <v>2491</v>
      </c>
      <c r="D1000" s="108" t="s">
        <v>953</v>
      </c>
      <c r="E1000" s="21" t="s">
        <v>962</v>
      </c>
      <c r="F1000" s="21" t="s">
        <v>962</v>
      </c>
      <c r="G1000" s="21" t="s">
        <v>2489</v>
      </c>
    </row>
    <row r="1001" spans="1:7" ht="39.950000000000003" customHeight="1">
      <c r="A1001" s="93"/>
      <c r="B1001" s="21" t="s">
        <v>2492</v>
      </c>
      <c r="C1001" s="93" t="s">
        <v>2826</v>
      </c>
      <c r="D1001" s="108" t="s">
        <v>760</v>
      </c>
      <c r="E1001" s="21" t="s">
        <v>2212</v>
      </c>
      <c r="F1001" s="21" t="s">
        <v>1704</v>
      </c>
      <c r="G1001" s="21" t="s">
        <v>2493</v>
      </c>
    </row>
    <row r="1002" spans="1:7" ht="39.950000000000003" customHeight="1">
      <c r="A1002" s="93" t="s">
        <v>2494</v>
      </c>
      <c r="B1002" s="21" t="s">
        <v>2495</v>
      </c>
      <c r="C1002" s="93" t="s">
        <v>2826</v>
      </c>
      <c r="D1002" s="108" t="s">
        <v>760</v>
      </c>
      <c r="E1002" s="21" t="s">
        <v>2197</v>
      </c>
      <c r="F1002" s="21" t="s">
        <v>1204</v>
      </c>
      <c r="G1002" s="21" t="s">
        <v>2345</v>
      </c>
    </row>
    <row r="1003" spans="1:7" ht="39.950000000000003" customHeight="1">
      <c r="A1003" s="93"/>
      <c r="B1003" s="21" t="s">
        <v>2496</v>
      </c>
      <c r="C1003" s="93" t="s">
        <v>2826</v>
      </c>
      <c r="D1003" s="108" t="s">
        <v>760</v>
      </c>
      <c r="E1003" s="21" t="s">
        <v>2375</v>
      </c>
      <c r="F1003" s="21" t="s">
        <v>2255</v>
      </c>
      <c r="G1003" s="21" t="s">
        <v>879</v>
      </c>
    </row>
    <row r="1004" spans="1:7" ht="39.950000000000003" customHeight="1">
      <c r="A1004" s="93" t="s">
        <v>2498</v>
      </c>
      <c r="B1004" s="21" t="s">
        <v>2499</v>
      </c>
      <c r="C1004" s="93" t="s">
        <v>2826</v>
      </c>
      <c r="D1004" s="108" t="s">
        <v>760</v>
      </c>
      <c r="E1004" s="21" t="s">
        <v>2500</v>
      </c>
      <c r="F1004" s="21" t="s">
        <v>2199</v>
      </c>
      <c r="G1004" s="21" t="s">
        <v>1125</v>
      </c>
    </row>
    <row r="1005" spans="1:7" ht="39.950000000000003" customHeight="1">
      <c r="A1005" s="93"/>
      <c r="B1005" s="21" t="s">
        <v>2501</v>
      </c>
      <c r="C1005" s="93" t="s">
        <v>2826</v>
      </c>
      <c r="D1005" s="108" t="s">
        <v>760</v>
      </c>
      <c r="E1005" s="21" t="s">
        <v>2502</v>
      </c>
      <c r="F1005" s="21" t="s">
        <v>1730</v>
      </c>
      <c r="G1005" s="21" t="s">
        <v>2503</v>
      </c>
    </row>
    <row r="1006" spans="1:7" ht="39.950000000000003" customHeight="1">
      <c r="A1006" s="93" t="s">
        <v>2504</v>
      </c>
      <c r="B1006" s="21" t="s">
        <v>2505</v>
      </c>
      <c r="C1006" s="93" t="s">
        <v>2826</v>
      </c>
      <c r="D1006" s="108" t="s">
        <v>760</v>
      </c>
      <c r="E1006" s="21" t="s">
        <v>1053</v>
      </c>
      <c r="F1006" s="21" t="s">
        <v>2506</v>
      </c>
      <c r="G1006" s="21" t="s">
        <v>2507</v>
      </c>
    </row>
    <row r="1007" spans="1:7" ht="39.950000000000003" customHeight="1">
      <c r="A1007" s="93"/>
      <c r="B1007" s="21" t="s">
        <v>2495</v>
      </c>
      <c r="C1007" s="93" t="s">
        <v>2826</v>
      </c>
      <c r="D1007" s="108" t="s">
        <v>760</v>
      </c>
      <c r="E1007" s="21" t="s">
        <v>2508</v>
      </c>
      <c r="F1007" s="21" t="s">
        <v>2509</v>
      </c>
      <c r="G1007" s="21" t="s">
        <v>2510</v>
      </c>
    </row>
    <row r="1008" spans="1:7" ht="39.950000000000003" customHeight="1">
      <c r="A1008" s="93" t="s">
        <v>2511</v>
      </c>
      <c r="B1008" s="21" t="s">
        <v>2496</v>
      </c>
      <c r="C1008" s="93" t="s">
        <v>2826</v>
      </c>
      <c r="D1008" s="108" t="s">
        <v>760</v>
      </c>
      <c r="E1008" s="21" t="s">
        <v>2512</v>
      </c>
      <c r="F1008" s="21" t="s">
        <v>2513</v>
      </c>
      <c r="G1008" s="21" t="s">
        <v>2514</v>
      </c>
    </row>
    <row r="1009" spans="1:7" ht="39.950000000000003" customHeight="1">
      <c r="A1009" s="93"/>
      <c r="B1009" s="21" t="s">
        <v>2515</v>
      </c>
      <c r="C1009" s="93" t="s">
        <v>2826</v>
      </c>
      <c r="D1009" s="108" t="s">
        <v>760</v>
      </c>
      <c r="E1009" s="21" t="s">
        <v>2285</v>
      </c>
      <c r="F1009" s="21" t="s">
        <v>2516</v>
      </c>
      <c r="G1009" s="21" t="s">
        <v>2517</v>
      </c>
    </row>
    <row r="1010" spans="1:7" ht="39.950000000000003" customHeight="1">
      <c r="A1010" s="93" t="s">
        <v>2518</v>
      </c>
      <c r="B1010" s="21" t="s">
        <v>2505</v>
      </c>
      <c r="C1010" s="93" t="s">
        <v>2826</v>
      </c>
      <c r="D1010" s="108" t="s">
        <v>760</v>
      </c>
      <c r="E1010" s="21" t="s">
        <v>1326</v>
      </c>
      <c r="F1010" s="21" t="s">
        <v>2375</v>
      </c>
      <c r="G1010" s="21" t="s">
        <v>1458</v>
      </c>
    </row>
    <row r="1011" spans="1:7" ht="39.950000000000003" customHeight="1">
      <c r="A1011" s="93" t="s">
        <v>2519</v>
      </c>
      <c r="B1011" s="21" t="s">
        <v>2520</v>
      </c>
      <c r="C1011" s="93" t="s">
        <v>2826</v>
      </c>
      <c r="D1011" s="108" t="s">
        <v>760</v>
      </c>
      <c r="E1011" s="21" t="s">
        <v>2214</v>
      </c>
      <c r="F1011" s="21" t="s">
        <v>1716</v>
      </c>
      <c r="G1011" s="21" t="s">
        <v>1622</v>
      </c>
    </row>
    <row r="1012" spans="1:7" ht="39.950000000000003" customHeight="1">
      <c r="A1012" s="93"/>
      <c r="B1012" s="21" t="s">
        <v>2521</v>
      </c>
      <c r="C1012" s="93" t="s">
        <v>2826</v>
      </c>
      <c r="D1012" s="108" t="s">
        <v>760</v>
      </c>
      <c r="E1012" s="21" t="s">
        <v>1970</v>
      </c>
      <c r="F1012" s="21" t="s">
        <v>2199</v>
      </c>
      <c r="G1012" s="21" t="s">
        <v>2522</v>
      </c>
    </row>
    <row r="1013" spans="1:7" ht="39.950000000000003" customHeight="1">
      <c r="A1013" s="93"/>
      <c r="B1013" s="21" t="s">
        <v>2523</v>
      </c>
      <c r="C1013" s="93" t="s">
        <v>2826</v>
      </c>
      <c r="D1013" s="108" t="s">
        <v>760</v>
      </c>
      <c r="E1013" s="21" t="s">
        <v>2524</v>
      </c>
      <c r="F1013" s="21" t="s">
        <v>1117</v>
      </c>
      <c r="G1013" s="21" t="s">
        <v>1109</v>
      </c>
    </row>
    <row r="1014" spans="1:7" ht="39.950000000000003" customHeight="1">
      <c r="A1014" s="93"/>
      <c r="B1014" s="21" t="s">
        <v>2515</v>
      </c>
      <c r="C1014" s="93" t="s">
        <v>2826</v>
      </c>
      <c r="D1014" s="108" t="s">
        <v>760</v>
      </c>
      <c r="E1014" s="21" t="s">
        <v>1553</v>
      </c>
      <c r="F1014" s="21" t="s">
        <v>2525</v>
      </c>
      <c r="G1014" s="21" t="s">
        <v>1686</v>
      </c>
    </row>
    <row r="1015" spans="1:7" ht="39.950000000000003" customHeight="1">
      <c r="A1015" s="93"/>
      <c r="B1015" s="21" t="s">
        <v>2505</v>
      </c>
      <c r="C1015" s="93" t="s">
        <v>2826</v>
      </c>
      <c r="D1015" s="108" t="s">
        <v>760</v>
      </c>
      <c r="E1015" s="21" t="s">
        <v>2526</v>
      </c>
      <c r="F1015" s="21" t="s">
        <v>1326</v>
      </c>
      <c r="G1015" s="21" t="s">
        <v>1563</v>
      </c>
    </row>
    <row r="1016" spans="1:7" ht="39.950000000000003" customHeight="1">
      <c r="A1016" s="93" t="s">
        <v>2527</v>
      </c>
      <c r="B1016" s="21" t="s">
        <v>2528</v>
      </c>
      <c r="C1016" s="93" t="s">
        <v>2826</v>
      </c>
      <c r="D1016" s="108" t="s">
        <v>760</v>
      </c>
      <c r="E1016" s="21" t="s">
        <v>2529</v>
      </c>
      <c r="F1016" s="21" t="s">
        <v>1122</v>
      </c>
      <c r="G1016" s="21" t="s">
        <v>2394</v>
      </c>
    </row>
    <row r="1017" spans="1:7" ht="39.950000000000003" customHeight="1">
      <c r="A1017" s="93"/>
      <c r="B1017" s="21" t="s">
        <v>2505</v>
      </c>
      <c r="C1017" s="93" t="s">
        <v>2826</v>
      </c>
      <c r="D1017" s="108" t="s">
        <v>760</v>
      </c>
      <c r="E1017" s="21" t="s">
        <v>2285</v>
      </c>
      <c r="F1017" s="21" t="s">
        <v>1143</v>
      </c>
      <c r="G1017" s="21" t="s">
        <v>2530</v>
      </c>
    </row>
    <row r="1018" spans="1:7" ht="39.950000000000003" customHeight="1">
      <c r="A1018" s="93" t="s">
        <v>2531</v>
      </c>
      <c r="B1018" s="21" t="s">
        <v>2532</v>
      </c>
      <c r="C1018" s="93" t="s">
        <v>2826</v>
      </c>
      <c r="D1018" s="108" t="s">
        <v>760</v>
      </c>
      <c r="E1018" s="21" t="s">
        <v>2533</v>
      </c>
      <c r="F1018" s="21" t="s">
        <v>2534</v>
      </c>
      <c r="G1018" s="21" t="s">
        <v>1711</v>
      </c>
    </row>
    <row r="1019" spans="1:7" ht="39.950000000000003" customHeight="1">
      <c r="A1019" s="93"/>
      <c r="B1019" s="21" t="s">
        <v>2505</v>
      </c>
      <c r="C1019" s="93" t="s">
        <v>2826</v>
      </c>
      <c r="D1019" s="108" t="s">
        <v>760</v>
      </c>
      <c r="E1019" s="21" t="s">
        <v>1809</v>
      </c>
      <c r="F1019" s="21" t="s">
        <v>2211</v>
      </c>
      <c r="G1019" s="21" t="s">
        <v>2535</v>
      </c>
    </row>
    <row r="1020" spans="1:7" ht="39.950000000000003" customHeight="1">
      <c r="A1020" s="93" t="s">
        <v>2494</v>
      </c>
      <c r="B1020" s="21" t="s">
        <v>2505</v>
      </c>
      <c r="C1020" s="93" t="s">
        <v>2826</v>
      </c>
      <c r="D1020" s="108" t="s">
        <v>760</v>
      </c>
      <c r="E1020" s="21" t="s">
        <v>2536</v>
      </c>
      <c r="F1020" s="21" t="s">
        <v>1809</v>
      </c>
      <c r="G1020" s="21" t="s">
        <v>2537</v>
      </c>
    </row>
    <row r="1021" spans="1:7" ht="39.950000000000003" customHeight="1">
      <c r="A1021" s="93" t="s">
        <v>2494</v>
      </c>
      <c r="B1021" s="21" t="s">
        <v>2538</v>
      </c>
      <c r="C1021" s="93" t="s">
        <v>2826</v>
      </c>
      <c r="D1021" s="108" t="s">
        <v>760</v>
      </c>
      <c r="E1021" s="21" t="s">
        <v>2539</v>
      </c>
      <c r="F1021" s="21" t="s">
        <v>2214</v>
      </c>
      <c r="G1021" s="21" t="s">
        <v>2540</v>
      </c>
    </row>
    <row r="1022" spans="1:7" ht="39.950000000000003" customHeight="1">
      <c r="A1022" s="93"/>
      <c r="B1022" s="21" t="s">
        <v>2541</v>
      </c>
      <c r="C1022" s="93" t="s">
        <v>2826</v>
      </c>
      <c r="D1022" s="108" t="s">
        <v>760</v>
      </c>
      <c r="E1022" s="21" t="s">
        <v>2536</v>
      </c>
      <c r="F1022" s="21" t="s">
        <v>2526</v>
      </c>
      <c r="G1022" s="21" t="s">
        <v>924</v>
      </c>
    </row>
    <row r="1023" spans="1:7" ht="39.950000000000003" customHeight="1">
      <c r="A1023" s="93" t="s">
        <v>2542</v>
      </c>
      <c r="B1023" s="21" t="s">
        <v>2541</v>
      </c>
      <c r="C1023" s="93" t="s">
        <v>2826</v>
      </c>
      <c r="D1023" s="108" t="s">
        <v>760</v>
      </c>
      <c r="E1023" s="21" t="s">
        <v>2359</v>
      </c>
      <c r="F1023" s="21" t="s">
        <v>2543</v>
      </c>
      <c r="G1023" s="21" t="s">
        <v>2544</v>
      </c>
    </row>
    <row r="1024" spans="1:7" ht="39.950000000000003" customHeight="1">
      <c r="A1024" s="93" t="s">
        <v>2511</v>
      </c>
      <c r="B1024" s="21" t="s">
        <v>2541</v>
      </c>
      <c r="C1024" s="93" t="s">
        <v>2826</v>
      </c>
      <c r="D1024" s="108" t="s">
        <v>760</v>
      </c>
      <c r="E1024" s="21" t="s">
        <v>2545</v>
      </c>
      <c r="F1024" s="21" t="s">
        <v>2546</v>
      </c>
      <c r="G1024" s="21" t="s">
        <v>2547</v>
      </c>
    </row>
    <row r="1025" spans="1:7" ht="39.950000000000003" customHeight="1">
      <c r="A1025" s="93"/>
      <c r="B1025" s="21" t="s">
        <v>2548</v>
      </c>
      <c r="C1025" s="93" t="s">
        <v>2826</v>
      </c>
      <c r="D1025" s="108" t="s">
        <v>760</v>
      </c>
      <c r="E1025" s="21" t="s">
        <v>844</v>
      </c>
      <c r="F1025" s="21" t="s">
        <v>2549</v>
      </c>
      <c r="G1025" s="21" t="s">
        <v>1067</v>
      </c>
    </row>
    <row r="1026" spans="1:7" ht="39.950000000000003" customHeight="1">
      <c r="A1026" s="93"/>
      <c r="B1026" s="21" t="s">
        <v>2501</v>
      </c>
      <c r="C1026" s="93" t="s">
        <v>2826</v>
      </c>
      <c r="D1026" s="108" t="s">
        <v>760</v>
      </c>
      <c r="E1026" s="21" t="s">
        <v>2550</v>
      </c>
      <c r="F1026" s="21" t="s">
        <v>2551</v>
      </c>
      <c r="G1026" s="21" t="s">
        <v>978</v>
      </c>
    </row>
    <row r="1027" spans="1:7" ht="39.950000000000003" customHeight="1">
      <c r="A1027" s="93"/>
      <c r="B1027" s="21" t="s">
        <v>2521</v>
      </c>
      <c r="C1027" s="93" t="s">
        <v>2826</v>
      </c>
      <c r="D1027" s="108" t="s">
        <v>760</v>
      </c>
      <c r="E1027" s="21" t="s">
        <v>1115</v>
      </c>
      <c r="F1027" s="21" t="s">
        <v>2543</v>
      </c>
      <c r="G1027" s="21" t="s">
        <v>2552</v>
      </c>
    </row>
    <row r="1028" spans="1:7" ht="39.950000000000003" customHeight="1">
      <c r="A1028" s="93" t="s">
        <v>2553</v>
      </c>
      <c r="B1028" s="21" t="s">
        <v>2554</v>
      </c>
      <c r="C1028" s="93" t="s">
        <v>2826</v>
      </c>
      <c r="D1028" s="108" t="s">
        <v>760</v>
      </c>
      <c r="E1028" s="21" t="s">
        <v>1809</v>
      </c>
      <c r="F1028" s="21" t="s">
        <v>2555</v>
      </c>
      <c r="G1028" s="21" t="s">
        <v>788</v>
      </c>
    </row>
    <row r="1029" spans="1:7" ht="39.950000000000003" customHeight="1">
      <c r="A1029" s="93"/>
      <c r="B1029" s="21" t="s">
        <v>2556</v>
      </c>
      <c r="C1029" s="93" t="s">
        <v>2826</v>
      </c>
      <c r="D1029" s="108" t="s">
        <v>760</v>
      </c>
      <c r="E1029" s="21" t="s">
        <v>2557</v>
      </c>
      <c r="F1029" s="21" t="s">
        <v>1049</v>
      </c>
      <c r="G1029" s="21" t="s">
        <v>2558</v>
      </c>
    </row>
    <row r="1030" spans="1:7" ht="39.950000000000003" customHeight="1">
      <c r="A1030" s="93"/>
      <c r="B1030" s="21" t="s">
        <v>2501</v>
      </c>
      <c r="C1030" s="93" t="s">
        <v>2826</v>
      </c>
      <c r="D1030" s="108" t="s">
        <v>760</v>
      </c>
      <c r="E1030" s="21" t="s">
        <v>2559</v>
      </c>
      <c r="F1030" s="21" t="s">
        <v>2560</v>
      </c>
      <c r="G1030" s="21" t="s">
        <v>2561</v>
      </c>
    </row>
    <row r="1031" spans="1:7" ht="39.950000000000003" customHeight="1">
      <c r="A1031" s="93"/>
      <c r="B1031" s="21" t="s">
        <v>2501</v>
      </c>
      <c r="C1031" s="93" t="s">
        <v>2826</v>
      </c>
      <c r="D1031" s="108" t="s">
        <v>760</v>
      </c>
      <c r="E1031" s="21" t="s">
        <v>2212</v>
      </c>
      <c r="F1031" s="21" t="s">
        <v>970</v>
      </c>
      <c r="G1031" s="21" t="s">
        <v>771</v>
      </c>
    </row>
    <row r="1032" spans="1:7" ht="39.950000000000003" customHeight="1">
      <c r="A1032" s="93"/>
      <c r="B1032" s="21" t="s">
        <v>2501</v>
      </c>
      <c r="C1032" s="93" t="s">
        <v>2826</v>
      </c>
      <c r="D1032" s="108" t="s">
        <v>760</v>
      </c>
      <c r="E1032" s="21" t="s">
        <v>1326</v>
      </c>
      <c r="F1032" s="21" t="s">
        <v>2549</v>
      </c>
      <c r="G1032" s="21" t="s">
        <v>1874</v>
      </c>
    </row>
    <row r="1033" spans="1:7" ht="39.950000000000003" customHeight="1">
      <c r="A1033" s="93"/>
      <c r="B1033" s="21" t="s">
        <v>2501</v>
      </c>
      <c r="C1033" s="93" t="s">
        <v>2826</v>
      </c>
      <c r="D1033" s="108" t="s">
        <v>760</v>
      </c>
      <c r="E1033" s="21" t="s">
        <v>1754</v>
      </c>
      <c r="F1033" s="21" t="s">
        <v>1576</v>
      </c>
      <c r="G1033" s="21" t="s">
        <v>2562</v>
      </c>
    </row>
    <row r="1034" spans="1:7" ht="39.950000000000003" customHeight="1">
      <c r="A1034" s="93"/>
      <c r="B1034" s="21" t="s">
        <v>2563</v>
      </c>
      <c r="C1034" s="93" t="s">
        <v>2826</v>
      </c>
      <c r="D1034" s="108" t="s">
        <v>760</v>
      </c>
      <c r="E1034" s="21" t="s">
        <v>1047</v>
      </c>
      <c r="F1034" s="21" t="s">
        <v>1494</v>
      </c>
      <c r="G1034" s="21" t="s">
        <v>2564</v>
      </c>
    </row>
    <row r="1035" spans="1:7" ht="39.950000000000003" customHeight="1">
      <c r="A1035" s="93"/>
      <c r="B1035" s="21" t="s">
        <v>2565</v>
      </c>
      <c r="C1035" s="93" t="s">
        <v>2826</v>
      </c>
      <c r="D1035" s="108" t="s">
        <v>760</v>
      </c>
      <c r="E1035" s="21" t="s">
        <v>1553</v>
      </c>
      <c r="F1035" s="21" t="s">
        <v>1047</v>
      </c>
      <c r="G1035" s="21" t="s">
        <v>1412</v>
      </c>
    </row>
    <row r="1036" spans="1:7" ht="39.950000000000003" customHeight="1">
      <c r="A1036" s="93" t="s">
        <v>2566</v>
      </c>
      <c r="B1036" s="21" t="s">
        <v>2501</v>
      </c>
      <c r="C1036" s="93" t="s">
        <v>2826</v>
      </c>
      <c r="D1036" s="108" t="s">
        <v>760</v>
      </c>
      <c r="E1036" s="21" t="s">
        <v>2567</v>
      </c>
      <c r="F1036" s="21" t="s">
        <v>2203</v>
      </c>
      <c r="G1036" s="21" t="s">
        <v>788</v>
      </c>
    </row>
    <row r="1037" spans="1:7" ht="39.950000000000003" customHeight="1">
      <c r="A1037" s="93" t="s">
        <v>2568</v>
      </c>
      <c r="B1037" s="21" t="s">
        <v>2528</v>
      </c>
      <c r="C1037" s="93" t="s">
        <v>2826</v>
      </c>
      <c r="D1037" s="108" t="s">
        <v>760</v>
      </c>
      <c r="E1037" s="21" t="s">
        <v>2569</v>
      </c>
      <c r="F1037" s="21" t="s">
        <v>1047</v>
      </c>
      <c r="G1037" s="21" t="s">
        <v>1109</v>
      </c>
    </row>
    <row r="1038" spans="1:7" ht="39.950000000000003" customHeight="1">
      <c r="A1038" s="93"/>
      <c r="B1038" s="21" t="s">
        <v>2492</v>
      </c>
      <c r="C1038" s="93" t="s">
        <v>2826</v>
      </c>
      <c r="D1038" s="108" t="s">
        <v>760</v>
      </c>
      <c r="E1038" s="21" t="s">
        <v>1704</v>
      </c>
      <c r="F1038" s="21" t="s">
        <v>2534</v>
      </c>
      <c r="G1038" s="21" t="s">
        <v>1125</v>
      </c>
    </row>
    <row r="1039" spans="1:7" ht="39.950000000000003" customHeight="1">
      <c r="A1039" s="93" t="s">
        <v>2570</v>
      </c>
      <c r="B1039" s="21" t="s">
        <v>2571</v>
      </c>
      <c r="C1039" s="93" t="s">
        <v>2826</v>
      </c>
      <c r="D1039" s="108" t="s">
        <v>760</v>
      </c>
      <c r="E1039" s="21" t="s">
        <v>780</v>
      </c>
      <c r="F1039" s="21" t="s">
        <v>1213</v>
      </c>
      <c r="G1039" s="21" t="s">
        <v>2572</v>
      </c>
    </row>
    <row r="1040" spans="1:7" ht="39.950000000000003" customHeight="1">
      <c r="A1040" s="93" t="s">
        <v>2494</v>
      </c>
      <c r="B1040" s="21" t="s">
        <v>2573</v>
      </c>
      <c r="C1040" s="93" t="s">
        <v>2826</v>
      </c>
      <c r="D1040" s="108" t="s">
        <v>760</v>
      </c>
      <c r="E1040" s="21" t="s">
        <v>937</v>
      </c>
      <c r="F1040" s="21" t="s">
        <v>1121</v>
      </c>
      <c r="G1040" s="21" t="s">
        <v>1860</v>
      </c>
    </row>
    <row r="1041" spans="1:7" ht="39.950000000000003" customHeight="1">
      <c r="A1041" s="93" t="s">
        <v>2574</v>
      </c>
      <c r="B1041" s="21" t="s">
        <v>2528</v>
      </c>
      <c r="C1041" s="93" t="s">
        <v>2826</v>
      </c>
      <c r="D1041" s="108" t="s">
        <v>760</v>
      </c>
      <c r="E1041" s="21" t="s">
        <v>1715</v>
      </c>
      <c r="F1041" s="21" t="s">
        <v>1716</v>
      </c>
      <c r="G1041" s="21" t="s">
        <v>927</v>
      </c>
    </row>
    <row r="1042" spans="1:7" ht="39.950000000000003" customHeight="1">
      <c r="A1042" s="93"/>
      <c r="B1042" s="21" t="s">
        <v>2495</v>
      </c>
      <c r="C1042" s="93" t="s">
        <v>2826</v>
      </c>
      <c r="D1042" s="108" t="s">
        <v>760</v>
      </c>
      <c r="E1042" s="21" t="s">
        <v>2199</v>
      </c>
      <c r="F1042" s="21" t="s">
        <v>2575</v>
      </c>
      <c r="G1042" s="21" t="s">
        <v>1458</v>
      </c>
    </row>
    <row r="1043" spans="1:7" ht="39.950000000000003" customHeight="1">
      <c r="A1043" s="93" t="s">
        <v>2576</v>
      </c>
      <c r="B1043" s="21" t="s">
        <v>2577</v>
      </c>
      <c r="C1043" s="93" t="s">
        <v>2826</v>
      </c>
      <c r="D1043" s="108" t="s">
        <v>760</v>
      </c>
      <c r="E1043" s="21" t="s">
        <v>2506</v>
      </c>
      <c r="F1043" s="21" t="s">
        <v>2536</v>
      </c>
      <c r="G1043" s="21" t="s">
        <v>788</v>
      </c>
    </row>
    <row r="1044" spans="1:7" ht="39.950000000000003" customHeight="1">
      <c r="A1044" s="93" t="s">
        <v>2511</v>
      </c>
      <c r="B1044" s="21" t="s">
        <v>2492</v>
      </c>
      <c r="C1044" s="93" t="s">
        <v>2826</v>
      </c>
      <c r="D1044" s="108" t="s">
        <v>760</v>
      </c>
      <c r="E1044" s="21" t="s">
        <v>2533</v>
      </c>
      <c r="F1044" s="21" t="s">
        <v>1704</v>
      </c>
      <c r="G1044" s="21" t="s">
        <v>2517</v>
      </c>
    </row>
    <row r="1045" spans="1:7" ht="39.950000000000003" customHeight="1">
      <c r="A1045" s="93" t="s">
        <v>2494</v>
      </c>
      <c r="B1045" s="21" t="s">
        <v>2578</v>
      </c>
      <c r="C1045" s="93" t="s">
        <v>2826</v>
      </c>
      <c r="D1045" s="108" t="s">
        <v>760</v>
      </c>
      <c r="E1045" s="21" t="s">
        <v>2579</v>
      </c>
      <c r="F1045" s="21" t="s">
        <v>909</v>
      </c>
      <c r="G1045" s="21" t="s">
        <v>2517</v>
      </c>
    </row>
    <row r="1046" spans="1:7" ht="39.950000000000003" customHeight="1">
      <c r="A1046" s="93" t="s">
        <v>2494</v>
      </c>
      <c r="B1046" s="21" t="s">
        <v>2580</v>
      </c>
      <c r="C1046" s="93" t="s">
        <v>2826</v>
      </c>
      <c r="D1046" s="108" t="s">
        <v>760</v>
      </c>
      <c r="E1046" s="21" t="s">
        <v>909</v>
      </c>
      <c r="F1046" s="21" t="s">
        <v>1351</v>
      </c>
      <c r="G1046" s="21" t="s">
        <v>2101</v>
      </c>
    </row>
    <row r="1047" spans="1:7" ht="39.950000000000003" customHeight="1">
      <c r="A1047" s="93" t="s">
        <v>2504</v>
      </c>
      <c r="B1047" s="21" t="s">
        <v>2581</v>
      </c>
      <c r="C1047" s="93" t="s">
        <v>2826</v>
      </c>
      <c r="D1047" s="108" t="s">
        <v>760</v>
      </c>
      <c r="E1047" s="21" t="s">
        <v>2582</v>
      </c>
      <c r="F1047" s="21" t="s">
        <v>2583</v>
      </c>
      <c r="G1047" s="21" t="s">
        <v>2584</v>
      </c>
    </row>
    <row r="1048" spans="1:7" ht="39.950000000000003" customHeight="1">
      <c r="A1048" s="93"/>
      <c r="B1048" s="21" t="s">
        <v>2578</v>
      </c>
      <c r="C1048" s="93" t="s">
        <v>2826</v>
      </c>
      <c r="D1048" s="108" t="s">
        <v>760</v>
      </c>
      <c r="E1048" s="21" t="s">
        <v>2557</v>
      </c>
      <c r="F1048" s="21" t="s">
        <v>2586</v>
      </c>
      <c r="G1048" s="21" t="s">
        <v>2587</v>
      </c>
    </row>
    <row r="1049" spans="1:7" ht="39.950000000000003" customHeight="1">
      <c r="A1049" s="93" t="s">
        <v>2588</v>
      </c>
      <c r="B1049" s="21" t="s">
        <v>2589</v>
      </c>
      <c r="C1049" s="93" t="s">
        <v>2826</v>
      </c>
      <c r="D1049" s="108" t="s">
        <v>760</v>
      </c>
      <c r="E1049" s="21" t="s">
        <v>2590</v>
      </c>
      <c r="F1049" s="21" t="s">
        <v>2285</v>
      </c>
      <c r="G1049" s="21" t="s">
        <v>788</v>
      </c>
    </row>
    <row r="1050" spans="1:7" ht="39.950000000000003" customHeight="1">
      <c r="A1050" s="93" t="s">
        <v>2568</v>
      </c>
      <c r="B1050" s="21" t="s">
        <v>2499</v>
      </c>
      <c r="C1050" s="93" t="s">
        <v>2826</v>
      </c>
      <c r="D1050" s="108" t="s">
        <v>760</v>
      </c>
      <c r="E1050" s="21" t="s">
        <v>2591</v>
      </c>
      <c r="F1050" s="21" t="s">
        <v>1716</v>
      </c>
      <c r="G1050" s="21" t="s">
        <v>839</v>
      </c>
    </row>
    <row r="1051" spans="1:7" ht="39.950000000000003" customHeight="1">
      <c r="A1051" s="93" t="s">
        <v>2568</v>
      </c>
      <c r="B1051" s="21" t="s">
        <v>2492</v>
      </c>
      <c r="C1051" s="93" t="s">
        <v>2826</v>
      </c>
      <c r="D1051" s="108" t="s">
        <v>760</v>
      </c>
      <c r="E1051" s="21" t="s">
        <v>2593</v>
      </c>
      <c r="F1051" s="21" t="s">
        <v>789</v>
      </c>
      <c r="G1051" s="21" t="s">
        <v>1189</v>
      </c>
    </row>
    <row r="1052" spans="1:7" ht="39.950000000000003" customHeight="1">
      <c r="A1052" s="93"/>
      <c r="B1052" s="21" t="s">
        <v>2520</v>
      </c>
      <c r="C1052" s="93" t="s">
        <v>2826</v>
      </c>
      <c r="D1052" s="108" t="s">
        <v>760</v>
      </c>
      <c r="E1052" s="21" t="s">
        <v>1955</v>
      </c>
      <c r="F1052" s="21" t="s">
        <v>2594</v>
      </c>
      <c r="G1052" s="21" t="s">
        <v>1571</v>
      </c>
    </row>
    <row r="1053" spans="1:7" ht="39.950000000000003" customHeight="1">
      <c r="A1053" s="93" t="s">
        <v>2595</v>
      </c>
      <c r="B1053" s="21" t="s">
        <v>2577</v>
      </c>
      <c r="C1053" s="93" t="s">
        <v>2826</v>
      </c>
      <c r="D1053" s="108" t="s">
        <v>760</v>
      </c>
      <c r="E1053" s="21" t="s">
        <v>2596</v>
      </c>
      <c r="F1053" s="21" t="s">
        <v>2597</v>
      </c>
      <c r="G1053" s="21" t="s">
        <v>1887</v>
      </c>
    </row>
    <row r="1054" spans="1:7" ht="39.950000000000003" customHeight="1">
      <c r="A1054" s="93" t="s">
        <v>2598</v>
      </c>
      <c r="B1054" s="21" t="s">
        <v>2495</v>
      </c>
      <c r="C1054" s="93" t="s">
        <v>2826</v>
      </c>
      <c r="D1054" s="108" t="s">
        <v>760</v>
      </c>
      <c r="E1054" s="21" t="s">
        <v>2599</v>
      </c>
      <c r="F1054" s="21" t="s">
        <v>1640</v>
      </c>
      <c r="G1054" s="21" t="s">
        <v>865</v>
      </c>
    </row>
    <row r="1055" spans="1:7" ht="39.950000000000003" customHeight="1">
      <c r="A1055" s="93"/>
      <c r="B1055" s="21" t="s">
        <v>2600</v>
      </c>
      <c r="C1055" s="93" t="s">
        <v>2826</v>
      </c>
      <c r="D1055" s="108" t="s">
        <v>760</v>
      </c>
      <c r="E1055" s="21" t="s">
        <v>2245</v>
      </c>
      <c r="F1055" s="21" t="s">
        <v>1053</v>
      </c>
      <c r="G1055" s="21" t="s">
        <v>2601</v>
      </c>
    </row>
    <row r="1056" spans="1:7" ht="39.950000000000003" customHeight="1">
      <c r="A1056" s="93" t="s">
        <v>2602</v>
      </c>
      <c r="B1056" s="21" t="s">
        <v>2496</v>
      </c>
      <c r="C1056" s="93" t="s">
        <v>2826</v>
      </c>
      <c r="D1056" s="108" t="s">
        <v>760</v>
      </c>
      <c r="E1056" s="21" t="s">
        <v>1121</v>
      </c>
      <c r="F1056" s="21" t="s">
        <v>1049</v>
      </c>
      <c r="G1056" s="21" t="s">
        <v>2101</v>
      </c>
    </row>
    <row r="1057" spans="1:7" ht="39.950000000000003" customHeight="1">
      <c r="A1057" s="93" t="s">
        <v>2494</v>
      </c>
      <c r="B1057" s="21" t="s">
        <v>2603</v>
      </c>
      <c r="C1057" s="93" t="s">
        <v>2826</v>
      </c>
      <c r="D1057" s="108" t="s">
        <v>760</v>
      </c>
      <c r="E1057" s="21" t="s">
        <v>2392</v>
      </c>
      <c r="F1057" s="21" t="s">
        <v>2357</v>
      </c>
      <c r="G1057" s="21" t="s">
        <v>2091</v>
      </c>
    </row>
    <row r="1058" spans="1:7" ht="39.950000000000003" customHeight="1">
      <c r="A1058" s="93" t="s">
        <v>2604</v>
      </c>
      <c r="B1058" s="21" t="s">
        <v>2605</v>
      </c>
      <c r="C1058" s="93" t="s">
        <v>2826</v>
      </c>
      <c r="D1058" s="108" t="s">
        <v>760</v>
      </c>
      <c r="E1058" s="21" t="s">
        <v>1685</v>
      </c>
      <c r="F1058" s="21" t="s">
        <v>847</v>
      </c>
      <c r="G1058" s="21" t="s">
        <v>2606</v>
      </c>
    </row>
    <row r="1059" spans="1:7" ht="39.950000000000003" customHeight="1">
      <c r="A1059" s="93"/>
      <c r="B1059" s="21" t="s">
        <v>2607</v>
      </c>
      <c r="C1059" s="93" t="s">
        <v>2826</v>
      </c>
      <c r="D1059" s="108" t="s">
        <v>760</v>
      </c>
      <c r="E1059" s="21" t="s">
        <v>1908</v>
      </c>
      <c r="F1059" s="21" t="s">
        <v>1047</v>
      </c>
      <c r="G1059" s="21" t="s">
        <v>1109</v>
      </c>
    </row>
    <row r="1060" spans="1:7" ht="39.950000000000003" customHeight="1">
      <c r="A1060" s="93"/>
      <c r="B1060" s="21" t="s">
        <v>2520</v>
      </c>
      <c r="C1060" s="93" t="s">
        <v>2826</v>
      </c>
      <c r="D1060" s="108" t="s">
        <v>760</v>
      </c>
      <c r="E1060" s="21" t="s">
        <v>1053</v>
      </c>
      <c r="F1060" s="21" t="s">
        <v>1970</v>
      </c>
      <c r="G1060" s="21" t="s">
        <v>1305</v>
      </c>
    </row>
    <row r="1061" spans="1:7" ht="39.950000000000003" customHeight="1">
      <c r="A1061" s="93" t="s">
        <v>2609</v>
      </c>
      <c r="B1061" s="21" t="s">
        <v>2610</v>
      </c>
      <c r="C1061" s="93" t="s">
        <v>2826</v>
      </c>
      <c r="D1061" s="108" t="s">
        <v>760</v>
      </c>
      <c r="E1061" s="21" t="s">
        <v>1319</v>
      </c>
      <c r="F1061" s="21" t="s">
        <v>2280</v>
      </c>
      <c r="G1061" s="21" t="s">
        <v>2611</v>
      </c>
    </row>
    <row r="1062" spans="1:7" ht="39.950000000000003" customHeight="1">
      <c r="A1062" s="93" t="s">
        <v>2612</v>
      </c>
      <c r="B1062" s="21" t="s">
        <v>2589</v>
      </c>
      <c r="C1062" s="93" t="s">
        <v>2826</v>
      </c>
      <c r="D1062" s="108" t="s">
        <v>760</v>
      </c>
      <c r="E1062" s="21" t="s">
        <v>2550</v>
      </c>
      <c r="F1062" s="21" t="s">
        <v>1121</v>
      </c>
      <c r="G1062" s="21" t="s">
        <v>784</v>
      </c>
    </row>
    <row r="1063" spans="1:7" ht="39.950000000000003" customHeight="1">
      <c r="A1063" s="93"/>
      <c r="B1063" s="21" t="s">
        <v>2589</v>
      </c>
      <c r="C1063" s="93" t="s">
        <v>2826</v>
      </c>
      <c r="D1063" s="108" t="s">
        <v>760</v>
      </c>
      <c r="E1063" s="21" t="s">
        <v>1121</v>
      </c>
      <c r="F1063" s="21" t="s">
        <v>1059</v>
      </c>
      <c r="G1063" s="21" t="s">
        <v>1376</v>
      </c>
    </row>
    <row r="1064" spans="1:7" ht="39.950000000000003" customHeight="1">
      <c r="A1064" s="93" t="s">
        <v>2598</v>
      </c>
      <c r="B1064" s="21" t="s">
        <v>2613</v>
      </c>
      <c r="C1064" s="93" t="s">
        <v>2826</v>
      </c>
      <c r="D1064" s="108" t="s">
        <v>760</v>
      </c>
      <c r="E1064" s="21" t="s">
        <v>2614</v>
      </c>
      <c r="F1064" s="21" t="s">
        <v>1061</v>
      </c>
      <c r="G1064" s="21" t="s">
        <v>1125</v>
      </c>
    </row>
    <row r="1065" spans="1:7" ht="39.950000000000003" customHeight="1">
      <c r="A1065" s="93" t="s">
        <v>2615</v>
      </c>
      <c r="B1065" s="21" t="s">
        <v>2577</v>
      </c>
      <c r="C1065" s="93" t="s">
        <v>2826</v>
      </c>
      <c r="D1065" s="108" t="s">
        <v>760</v>
      </c>
      <c r="E1065" s="21" t="s">
        <v>2596</v>
      </c>
      <c r="F1065" s="21" t="s">
        <v>1143</v>
      </c>
      <c r="G1065" s="21" t="s">
        <v>1458</v>
      </c>
    </row>
    <row r="1066" spans="1:7" ht="39.950000000000003" customHeight="1">
      <c r="A1066" s="93"/>
      <c r="B1066" s="21" t="s">
        <v>2578</v>
      </c>
      <c r="C1066" s="93" t="s">
        <v>2826</v>
      </c>
      <c r="D1066" s="108" t="s">
        <v>760</v>
      </c>
      <c r="E1066" s="21" t="s">
        <v>1758</v>
      </c>
      <c r="F1066" s="21" t="s">
        <v>791</v>
      </c>
      <c r="G1066" s="21" t="s">
        <v>1892</v>
      </c>
    </row>
    <row r="1067" spans="1:7" ht="39.950000000000003" customHeight="1">
      <c r="A1067" s="93"/>
      <c r="B1067" s="21" t="s">
        <v>2616</v>
      </c>
      <c r="C1067" s="93" t="s">
        <v>2826</v>
      </c>
      <c r="D1067" s="108" t="s">
        <v>760</v>
      </c>
      <c r="E1067" s="21" t="s">
        <v>2617</v>
      </c>
      <c r="F1067" s="21" t="s">
        <v>1553</v>
      </c>
      <c r="G1067" s="21" t="s">
        <v>2618</v>
      </c>
    </row>
    <row r="1068" spans="1:7" ht="39.950000000000003" customHeight="1">
      <c r="A1068" s="93" t="s">
        <v>2619</v>
      </c>
      <c r="B1068" s="21" t="s">
        <v>2580</v>
      </c>
      <c r="C1068" s="93" t="s">
        <v>2826</v>
      </c>
      <c r="D1068" s="108" t="s">
        <v>760</v>
      </c>
      <c r="E1068" s="21" t="s">
        <v>2210</v>
      </c>
      <c r="F1068" s="21" t="s">
        <v>2620</v>
      </c>
      <c r="G1068" s="21" t="s">
        <v>807</v>
      </c>
    </row>
    <row r="1069" spans="1:7" ht="39.950000000000003" customHeight="1">
      <c r="A1069" s="93" t="s">
        <v>2621</v>
      </c>
      <c r="B1069" s="21" t="s">
        <v>2622</v>
      </c>
      <c r="C1069" s="93" t="s">
        <v>2826</v>
      </c>
      <c r="D1069" s="108" t="s">
        <v>760</v>
      </c>
      <c r="E1069" s="21" t="s">
        <v>2183</v>
      </c>
      <c r="F1069" s="21" t="s">
        <v>993</v>
      </c>
      <c r="G1069" s="21" t="s">
        <v>1125</v>
      </c>
    </row>
    <row r="1070" spans="1:7" ht="39.950000000000003" customHeight="1">
      <c r="A1070" s="93" t="s">
        <v>2623</v>
      </c>
      <c r="B1070" s="21" t="s">
        <v>2610</v>
      </c>
      <c r="C1070" s="93" t="s">
        <v>2826</v>
      </c>
      <c r="D1070" s="108" t="s">
        <v>760</v>
      </c>
      <c r="E1070" s="21" t="s">
        <v>1955</v>
      </c>
      <c r="F1070" s="21" t="s">
        <v>2624</v>
      </c>
      <c r="G1070" s="21" t="s">
        <v>1291</v>
      </c>
    </row>
    <row r="1071" spans="1:7" ht="39.950000000000003" customHeight="1">
      <c r="A1071" s="93" t="s">
        <v>2568</v>
      </c>
      <c r="B1071" s="21" t="s">
        <v>2625</v>
      </c>
      <c r="C1071" s="93" t="s">
        <v>2826</v>
      </c>
      <c r="D1071" s="108" t="s">
        <v>760</v>
      </c>
      <c r="E1071" s="21" t="s">
        <v>1753</v>
      </c>
      <c r="F1071" s="21" t="s">
        <v>1730</v>
      </c>
      <c r="G1071" s="21" t="s">
        <v>1458</v>
      </c>
    </row>
    <row r="1072" spans="1:7" ht="39.950000000000003" customHeight="1">
      <c r="A1072" s="93" t="s">
        <v>2568</v>
      </c>
      <c r="B1072" s="21" t="s">
        <v>2627</v>
      </c>
      <c r="C1072" s="93" t="s">
        <v>2826</v>
      </c>
      <c r="D1072" s="108" t="s">
        <v>760</v>
      </c>
      <c r="E1072" s="21" t="s">
        <v>2550</v>
      </c>
      <c r="F1072" s="21" t="s">
        <v>847</v>
      </c>
      <c r="G1072" s="21" t="s">
        <v>2628</v>
      </c>
    </row>
    <row r="1073" spans="1:7" ht="39.950000000000003" customHeight="1">
      <c r="A1073" s="93"/>
      <c r="B1073" s="21" t="s">
        <v>2496</v>
      </c>
      <c r="C1073" s="93" t="s">
        <v>2826</v>
      </c>
      <c r="D1073" s="108" t="s">
        <v>760</v>
      </c>
      <c r="E1073" s="21" t="s">
        <v>1685</v>
      </c>
      <c r="F1073" s="21" t="s">
        <v>1576</v>
      </c>
      <c r="G1073" s="21" t="s">
        <v>2629</v>
      </c>
    </row>
    <row r="1074" spans="1:7" ht="39.950000000000003" customHeight="1">
      <c r="A1074" s="93"/>
      <c r="B1074" s="21" t="s">
        <v>2520</v>
      </c>
      <c r="C1074" s="93" t="s">
        <v>2826</v>
      </c>
      <c r="D1074" s="108" t="s">
        <v>760</v>
      </c>
      <c r="E1074" s="21" t="s">
        <v>2545</v>
      </c>
      <c r="F1074" s="21" t="s">
        <v>1848</v>
      </c>
      <c r="G1074" s="21" t="s">
        <v>2630</v>
      </c>
    </row>
    <row r="1075" spans="1:7" ht="39.950000000000003" customHeight="1">
      <c r="A1075" s="93" t="s">
        <v>2568</v>
      </c>
      <c r="B1075" s="21" t="s">
        <v>2625</v>
      </c>
      <c r="C1075" s="93" t="s">
        <v>2826</v>
      </c>
      <c r="D1075" s="108" t="s">
        <v>760</v>
      </c>
      <c r="E1075" s="21" t="s">
        <v>2502</v>
      </c>
      <c r="F1075" s="21" t="s">
        <v>1385</v>
      </c>
      <c r="G1075" s="21" t="s">
        <v>2631</v>
      </c>
    </row>
    <row r="1076" spans="1:7" ht="39.950000000000003" customHeight="1">
      <c r="A1076" s="93" t="s">
        <v>2511</v>
      </c>
      <c r="B1076" s="21" t="s">
        <v>2616</v>
      </c>
      <c r="C1076" s="93" t="s">
        <v>2826</v>
      </c>
      <c r="D1076" s="108" t="s">
        <v>760</v>
      </c>
      <c r="E1076" s="21" t="s">
        <v>847</v>
      </c>
      <c r="F1076" s="21" t="s">
        <v>1774</v>
      </c>
      <c r="G1076" s="21" t="s">
        <v>2435</v>
      </c>
    </row>
    <row r="1077" spans="1:7" ht="39.950000000000003" customHeight="1">
      <c r="A1077" s="93"/>
      <c r="B1077" s="21" t="s">
        <v>2589</v>
      </c>
      <c r="C1077" s="93" t="s">
        <v>2826</v>
      </c>
      <c r="D1077" s="108" t="s">
        <v>760</v>
      </c>
      <c r="E1077" s="21" t="s">
        <v>2590</v>
      </c>
      <c r="F1077" s="21" t="s">
        <v>1047</v>
      </c>
      <c r="G1077" s="21" t="s">
        <v>788</v>
      </c>
    </row>
    <row r="1078" spans="1:7" ht="39.950000000000003" customHeight="1">
      <c r="A1078" s="93"/>
      <c r="B1078" s="21" t="s">
        <v>2625</v>
      </c>
      <c r="C1078" s="93" t="s">
        <v>2826</v>
      </c>
      <c r="D1078" s="108" t="s">
        <v>760</v>
      </c>
      <c r="E1078" s="21" t="s">
        <v>1047</v>
      </c>
      <c r="F1078" s="21" t="s">
        <v>789</v>
      </c>
      <c r="G1078" s="21" t="s">
        <v>788</v>
      </c>
    </row>
    <row r="1079" spans="1:7" ht="39.950000000000003" customHeight="1">
      <c r="A1079" s="93" t="s">
        <v>2632</v>
      </c>
      <c r="B1079" s="21" t="s">
        <v>2563</v>
      </c>
      <c r="C1079" s="93" t="s">
        <v>2826</v>
      </c>
      <c r="D1079" s="108" t="s">
        <v>760</v>
      </c>
      <c r="E1079" s="21" t="s">
        <v>2569</v>
      </c>
      <c r="F1079" s="21" t="s">
        <v>2633</v>
      </c>
      <c r="G1079" s="21" t="s">
        <v>2335</v>
      </c>
    </row>
    <row r="1080" spans="1:7" ht="39.950000000000003" customHeight="1">
      <c r="A1080" s="93"/>
      <c r="B1080" s="21" t="s">
        <v>2600</v>
      </c>
      <c r="C1080" s="93" t="s">
        <v>2826</v>
      </c>
      <c r="D1080" s="108" t="s">
        <v>760</v>
      </c>
      <c r="E1080" s="21" t="s">
        <v>1576</v>
      </c>
      <c r="F1080" s="21" t="s">
        <v>2216</v>
      </c>
      <c r="G1080" s="21" t="s">
        <v>1366</v>
      </c>
    </row>
    <row r="1081" spans="1:7" ht="39.950000000000003" customHeight="1">
      <c r="A1081" s="93"/>
      <c r="B1081" s="21" t="s">
        <v>2634</v>
      </c>
      <c r="C1081" s="93" t="s">
        <v>2826</v>
      </c>
      <c r="D1081" s="108" t="s">
        <v>760</v>
      </c>
      <c r="E1081" s="21" t="s">
        <v>1774</v>
      </c>
      <c r="F1081" s="21" t="s">
        <v>1733</v>
      </c>
      <c r="G1081" s="21" t="s">
        <v>2635</v>
      </c>
    </row>
    <row r="1082" spans="1:7" ht="39.950000000000003" customHeight="1">
      <c r="A1082" s="93"/>
      <c r="B1082" s="21" t="s">
        <v>2554</v>
      </c>
      <c r="C1082" s="93" t="s">
        <v>2826</v>
      </c>
      <c r="D1082" s="108" t="s">
        <v>760</v>
      </c>
      <c r="E1082" s="21" t="s">
        <v>2636</v>
      </c>
      <c r="F1082" s="21" t="s">
        <v>2546</v>
      </c>
      <c r="G1082" s="21" t="s">
        <v>2637</v>
      </c>
    </row>
    <row r="1083" spans="1:7" ht="39.950000000000003" customHeight="1">
      <c r="A1083" s="93"/>
      <c r="B1083" s="21" t="s">
        <v>2520</v>
      </c>
      <c r="C1083" s="93" t="s">
        <v>2826</v>
      </c>
      <c r="D1083" s="108" t="s">
        <v>760</v>
      </c>
      <c r="E1083" s="21" t="s">
        <v>1774</v>
      </c>
      <c r="F1083" s="21" t="s">
        <v>2638</v>
      </c>
      <c r="G1083" s="21" t="s">
        <v>2639</v>
      </c>
    </row>
    <row r="1084" spans="1:7" ht="39.950000000000003" customHeight="1">
      <c r="A1084" s="93" t="s">
        <v>2640</v>
      </c>
      <c r="B1084" s="21" t="s">
        <v>2501</v>
      </c>
      <c r="C1084" s="93" t="s">
        <v>2826</v>
      </c>
      <c r="D1084" s="108" t="s">
        <v>760</v>
      </c>
      <c r="E1084" s="21" t="s">
        <v>928</v>
      </c>
      <c r="F1084" s="21" t="s">
        <v>1685</v>
      </c>
      <c r="G1084" s="21" t="s">
        <v>839</v>
      </c>
    </row>
    <row r="1085" spans="1:7" ht="39.950000000000003" customHeight="1">
      <c r="A1085" s="93"/>
      <c r="B1085" s="21" t="s">
        <v>2634</v>
      </c>
      <c r="C1085" s="93" t="s">
        <v>2826</v>
      </c>
      <c r="D1085" s="108" t="s">
        <v>760</v>
      </c>
      <c r="E1085" s="21" t="s">
        <v>937</v>
      </c>
      <c r="F1085" s="21" t="s">
        <v>2594</v>
      </c>
      <c r="G1085" s="21" t="s">
        <v>2641</v>
      </c>
    </row>
    <row r="1086" spans="1:7" ht="39.950000000000003" customHeight="1">
      <c r="A1086" s="93"/>
      <c r="B1086" s="21" t="s">
        <v>2634</v>
      </c>
      <c r="C1086" s="93" t="s">
        <v>2826</v>
      </c>
      <c r="D1086" s="108" t="s">
        <v>760</v>
      </c>
      <c r="E1086" s="21" t="s">
        <v>2359</v>
      </c>
      <c r="F1086" s="21" t="s">
        <v>1955</v>
      </c>
      <c r="G1086" s="21" t="s">
        <v>2547</v>
      </c>
    </row>
    <row r="1087" spans="1:7" ht="39.950000000000003" customHeight="1">
      <c r="A1087" s="93" t="s">
        <v>2568</v>
      </c>
      <c r="B1087" s="21" t="s">
        <v>2528</v>
      </c>
      <c r="C1087" s="93" t="s">
        <v>2826</v>
      </c>
      <c r="D1087" s="108" t="s">
        <v>760</v>
      </c>
      <c r="E1087" s="21" t="s">
        <v>847</v>
      </c>
      <c r="F1087" s="21" t="s">
        <v>2642</v>
      </c>
      <c r="G1087" s="21" t="s">
        <v>1458</v>
      </c>
    </row>
    <row r="1088" spans="1:7" ht="39.950000000000003" customHeight="1">
      <c r="A1088" s="93" t="s">
        <v>2568</v>
      </c>
      <c r="B1088" s="21" t="s">
        <v>2528</v>
      </c>
      <c r="C1088" s="93" t="s">
        <v>2826</v>
      </c>
      <c r="D1088" s="108" t="s">
        <v>760</v>
      </c>
      <c r="E1088" s="21" t="s">
        <v>1774</v>
      </c>
      <c r="F1088" s="21" t="s">
        <v>1117</v>
      </c>
      <c r="G1088" s="21" t="s">
        <v>1035</v>
      </c>
    </row>
    <row r="1089" spans="1:7" ht="39.950000000000003" customHeight="1">
      <c r="A1089" s="93" t="s">
        <v>2494</v>
      </c>
      <c r="B1089" s="21" t="s">
        <v>2589</v>
      </c>
      <c r="C1089" s="93" t="s">
        <v>2826</v>
      </c>
      <c r="D1089" s="108" t="s">
        <v>760</v>
      </c>
      <c r="E1089" s="21" t="s">
        <v>1754</v>
      </c>
      <c r="F1089" s="21" t="s">
        <v>1754</v>
      </c>
      <c r="G1089" s="21" t="s">
        <v>1887</v>
      </c>
    </row>
    <row r="1090" spans="1:7" ht="39.950000000000003" customHeight="1">
      <c r="A1090" s="93"/>
      <c r="B1090" s="21" t="s">
        <v>2625</v>
      </c>
      <c r="C1090" s="93" t="s">
        <v>2826</v>
      </c>
      <c r="D1090" s="108" t="s">
        <v>760</v>
      </c>
      <c r="E1090" s="21" t="s">
        <v>2502</v>
      </c>
      <c r="F1090" s="21" t="s">
        <v>1753</v>
      </c>
      <c r="G1090" s="21" t="s">
        <v>1046</v>
      </c>
    </row>
    <row r="1091" spans="1:7" ht="39.950000000000003" customHeight="1">
      <c r="A1091" s="93" t="s">
        <v>2504</v>
      </c>
      <c r="B1091" s="21" t="s">
        <v>2643</v>
      </c>
      <c r="C1091" s="93" t="s">
        <v>2826</v>
      </c>
      <c r="D1091" s="108" t="s">
        <v>760</v>
      </c>
      <c r="E1091" s="21" t="s">
        <v>1072</v>
      </c>
      <c r="F1091" s="21" t="s">
        <v>792</v>
      </c>
      <c r="G1091" s="21" t="s">
        <v>2644</v>
      </c>
    </row>
    <row r="1092" spans="1:7" ht="39.950000000000003" customHeight="1">
      <c r="A1092" s="93" t="s">
        <v>2511</v>
      </c>
      <c r="B1092" s="21" t="s">
        <v>2528</v>
      </c>
      <c r="C1092" s="93" t="s">
        <v>2826</v>
      </c>
      <c r="D1092" s="108" t="s">
        <v>760</v>
      </c>
      <c r="E1092" s="21" t="s">
        <v>2645</v>
      </c>
      <c r="F1092" s="21" t="s">
        <v>1143</v>
      </c>
      <c r="G1092" s="21" t="s">
        <v>2646</v>
      </c>
    </row>
    <row r="1093" spans="1:7" ht="39.950000000000003" customHeight="1">
      <c r="A1093" s="93" t="s">
        <v>2647</v>
      </c>
      <c r="B1093" s="21" t="s">
        <v>2643</v>
      </c>
      <c r="C1093" s="93" t="s">
        <v>2826</v>
      </c>
      <c r="D1093" s="108" t="s">
        <v>760</v>
      </c>
      <c r="E1093" s="21" t="s">
        <v>2559</v>
      </c>
      <c r="F1093" s="21" t="s">
        <v>844</v>
      </c>
      <c r="G1093" s="21" t="s">
        <v>991</v>
      </c>
    </row>
    <row r="1094" spans="1:7" ht="39.950000000000003" customHeight="1">
      <c r="A1094" s="93"/>
      <c r="B1094" s="21" t="s">
        <v>2589</v>
      </c>
      <c r="C1094" s="93" t="s">
        <v>2826</v>
      </c>
      <c r="D1094" s="108" t="s">
        <v>760</v>
      </c>
      <c r="E1094" s="21" t="s">
        <v>1121</v>
      </c>
      <c r="F1094" s="21" t="s">
        <v>1059</v>
      </c>
      <c r="G1094" s="21" t="s">
        <v>1200</v>
      </c>
    </row>
    <row r="1095" spans="1:7" ht="39.950000000000003" customHeight="1">
      <c r="A1095" s="93" t="s">
        <v>2511</v>
      </c>
      <c r="B1095" s="21" t="s">
        <v>2589</v>
      </c>
      <c r="C1095" s="93" t="s">
        <v>2826</v>
      </c>
      <c r="D1095" s="108" t="s">
        <v>760</v>
      </c>
      <c r="E1095" s="21" t="s">
        <v>2285</v>
      </c>
      <c r="F1095" s="21" t="s">
        <v>1730</v>
      </c>
      <c r="G1095" s="21" t="s">
        <v>841</v>
      </c>
    </row>
    <row r="1096" spans="1:7" ht="39.950000000000003" customHeight="1">
      <c r="A1096" s="93"/>
      <c r="B1096" s="21" t="s">
        <v>2571</v>
      </c>
      <c r="C1096" s="93" t="s">
        <v>2826</v>
      </c>
      <c r="D1096" s="108" t="s">
        <v>760</v>
      </c>
      <c r="E1096" s="21" t="s">
        <v>2648</v>
      </c>
      <c r="F1096" s="21" t="s">
        <v>1847</v>
      </c>
      <c r="G1096" s="21" t="s">
        <v>2649</v>
      </c>
    </row>
    <row r="1097" spans="1:7" ht="39.950000000000003" customHeight="1">
      <c r="A1097" s="93"/>
      <c r="B1097" s="21" t="s">
        <v>2505</v>
      </c>
      <c r="C1097" s="93" t="s">
        <v>2826</v>
      </c>
      <c r="D1097" s="108" t="s">
        <v>760</v>
      </c>
      <c r="E1097" s="21" t="s">
        <v>1053</v>
      </c>
      <c r="F1097" s="21" t="s">
        <v>2506</v>
      </c>
      <c r="G1097" s="21" t="s">
        <v>788</v>
      </c>
    </row>
    <row r="1098" spans="1:7" ht="39.950000000000003" customHeight="1">
      <c r="A1098" s="93"/>
      <c r="B1098" s="21" t="s">
        <v>2625</v>
      </c>
      <c r="C1098" s="93" t="s">
        <v>2826</v>
      </c>
      <c r="D1098" s="108" t="s">
        <v>760</v>
      </c>
      <c r="E1098" s="21" t="s">
        <v>1753</v>
      </c>
      <c r="F1098" s="21" t="s">
        <v>1127</v>
      </c>
      <c r="G1098" s="21" t="s">
        <v>2650</v>
      </c>
    </row>
    <row r="1099" spans="1:7" ht="39.950000000000003" customHeight="1">
      <c r="A1099" s="93"/>
      <c r="B1099" s="21" t="s">
        <v>2600</v>
      </c>
      <c r="C1099" s="93" t="s">
        <v>2826</v>
      </c>
      <c r="D1099" s="108" t="s">
        <v>760</v>
      </c>
      <c r="E1099" s="21" t="s">
        <v>2502</v>
      </c>
      <c r="F1099" s="21" t="s">
        <v>1553</v>
      </c>
      <c r="G1099" s="21" t="s">
        <v>2651</v>
      </c>
    </row>
    <row r="1100" spans="1:7" ht="39.950000000000003" customHeight="1">
      <c r="A1100" s="93" t="s">
        <v>2652</v>
      </c>
      <c r="B1100" s="21" t="s">
        <v>2581</v>
      </c>
      <c r="C1100" s="93" t="s">
        <v>2826</v>
      </c>
      <c r="D1100" s="108" t="s">
        <v>760</v>
      </c>
      <c r="E1100" s="21" t="s">
        <v>1047</v>
      </c>
      <c r="F1100" s="21" t="s">
        <v>1715</v>
      </c>
      <c r="G1100" s="21" t="s">
        <v>788</v>
      </c>
    </row>
    <row r="1101" spans="1:7" ht="39.950000000000003" customHeight="1">
      <c r="A1101" s="93" t="s">
        <v>2494</v>
      </c>
      <c r="B1101" s="21" t="s">
        <v>2515</v>
      </c>
      <c r="C1101" s="93" t="s">
        <v>2826</v>
      </c>
      <c r="D1101" s="108" t="s">
        <v>760</v>
      </c>
      <c r="E1101" s="21" t="s">
        <v>2653</v>
      </c>
      <c r="F1101" s="21" t="s">
        <v>1553</v>
      </c>
      <c r="G1101" s="21" t="s">
        <v>1513</v>
      </c>
    </row>
    <row r="1102" spans="1:7" ht="39.950000000000003" customHeight="1">
      <c r="A1102" s="93"/>
      <c r="B1102" s="21" t="s">
        <v>2634</v>
      </c>
      <c r="C1102" s="93" t="s">
        <v>2826</v>
      </c>
      <c r="D1102" s="108" t="s">
        <v>760</v>
      </c>
      <c r="E1102" s="21" t="s">
        <v>1774</v>
      </c>
      <c r="F1102" s="21" t="s">
        <v>848</v>
      </c>
      <c r="G1102" s="21" t="s">
        <v>1522</v>
      </c>
    </row>
    <row r="1103" spans="1:7" ht="39.950000000000003" customHeight="1">
      <c r="A1103" s="93"/>
      <c r="B1103" s="21" t="s">
        <v>2634</v>
      </c>
      <c r="C1103" s="93" t="s">
        <v>2826</v>
      </c>
      <c r="D1103" s="108" t="s">
        <v>760</v>
      </c>
      <c r="E1103" s="21" t="s">
        <v>2648</v>
      </c>
      <c r="F1103" s="21" t="s">
        <v>2654</v>
      </c>
      <c r="G1103" s="21" t="s">
        <v>1062</v>
      </c>
    </row>
    <row r="1104" spans="1:7" ht="39.950000000000003" customHeight="1">
      <c r="A1104" s="93" t="s">
        <v>2511</v>
      </c>
      <c r="B1104" s="21" t="s">
        <v>2520</v>
      </c>
      <c r="C1104" s="93" t="s">
        <v>2826</v>
      </c>
      <c r="D1104" s="108" t="s">
        <v>760</v>
      </c>
      <c r="E1104" s="21" t="s">
        <v>2357</v>
      </c>
      <c r="F1104" s="21" t="s">
        <v>1774</v>
      </c>
      <c r="G1104" s="21" t="s">
        <v>788</v>
      </c>
    </row>
    <row r="1105" spans="1:7" ht="39.950000000000003" customHeight="1">
      <c r="A1105" s="93"/>
      <c r="B1105" s="21" t="s">
        <v>2627</v>
      </c>
      <c r="C1105" s="93" t="s">
        <v>2826</v>
      </c>
      <c r="D1105" s="108" t="s">
        <v>760</v>
      </c>
      <c r="E1105" s="21" t="s">
        <v>2296</v>
      </c>
      <c r="F1105" s="21" t="s">
        <v>780</v>
      </c>
      <c r="G1105" s="21" t="s">
        <v>788</v>
      </c>
    </row>
    <row r="1106" spans="1:7" ht="39.950000000000003" customHeight="1">
      <c r="A1106" s="93"/>
      <c r="B1106" s="21" t="s">
        <v>2554</v>
      </c>
      <c r="C1106" s="93" t="s">
        <v>2826</v>
      </c>
      <c r="D1106" s="108" t="s">
        <v>760</v>
      </c>
      <c r="E1106" s="21" t="s">
        <v>2656</v>
      </c>
      <c r="F1106" s="21" t="s">
        <v>1685</v>
      </c>
      <c r="G1106" s="21" t="s">
        <v>2657</v>
      </c>
    </row>
    <row r="1107" spans="1:7" ht="39.950000000000003" customHeight="1">
      <c r="A1107" s="93" t="s">
        <v>2658</v>
      </c>
      <c r="B1107" s="21" t="s">
        <v>2659</v>
      </c>
      <c r="C1107" s="93" t="s">
        <v>2826</v>
      </c>
      <c r="D1107" s="108" t="s">
        <v>760</v>
      </c>
      <c r="E1107" s="21" t="s">
        <v>1351</v>
      </c>
      <c r="F1107" s="21" t="s">
        <v>2359</v>
      </c>
      <c r="G1107" s="21" t="s">
        <v>778</v>
      </c>
    </row>
    <row r="1108" spans="1:7" ht="39.950000000000003" customHeight="1">
      <c r="A1108" s="93"/>
      <c r="B1108" s="21" t="s">
        <v>2565</v>
      </c>
      <c r="C1108" s="93" t="s">
        <v>2826</v>
      </c>
      <c r="D1108" s="108" t="s">
        <v>760</v>
      </c>
      <c r="E1108" s="21" t="s">
        <v>909</v>
      </c>
      <c r="F1108" s="21" t="s">
        <v>1143</v>
      </c>
      <c r="G1108" s="21" t="s">
        <v>2660</v>
      </c>
    </row>
    <row r="1109" spans="1:7" ht="39.950000000000003" customHeight="1">
      <c r="A1109" s="93" t="s">
        <v>2598</v>
      </c>
      <c r="B1109" s="21" t="s">
        <v>2505</v>
      </c>
      <c r="C1109" s="93" t="s">
        <v>2826</v>
      </c>
      <c r="D1109" s="108" t="s">
        <v>760</v>
      </c>
      <c r="E1109" s="21" t="s">
        <v>780</v>
      </c>
      <c r="F1109" s="21" t="s">
        <v>848</v>
      </c>
      <c r="G1109" s="21" t="s">
        <v>2416</v>
      </c>
    </row>
    <row r="1110" spans="1:7" ht="39.950000000000003" customHeight="1">
      <c r="A1110" s="93"/>
      <c r="B1110" s="21" t="s">
        <v>2520</v>
      </c>
      <c r="C1110" s="93" t="s">
        <v>2826</v>
      </c>
      <c r="D1110" s="108" t="s">
        <v>760</v>
      </c>
      <c r="E1110" s="21" t="s">
        <v>2661</v>
      </c>
      <c r="F1110" s="21" t="s">
        <v>2662</v>
      </c>
      <c r="G1110" s="21" t="s">
        <v>1921</v>
      </c>
    </row>
    <row r="1111" spans="1:7" ht="39.950000000000003" customHeight="1">
      <c r="A1111" s="93" t="s">
        <v>2663</v>
      </c>
      <c r="B1111" s="21" t="s">
        <v>2578</v>
      </c>
      <c r="C1111" s="93" t="s">
        <v>2826</v>
      </c>
      <c r="D1111" s="108" t="s">
        <v>760</v>
      </c>
      <c r="E1111" s="21" t="s">
        <v>1265</v>
      </c>
      <c r="F1111" s="21" t="s">
        <v>2534</v>
      </c>
      <c r="G1111" s="21" t="s">
        <v>2664</v>
      </c>
    </row>
    <row r="1112" spans="1:7" ht="39.950000000000003" customHeight="1">
      <c r="A1112" s="93" t="s">
        <v>2511</v>
      </c>
      <c r="B1112" s="21" t="s">
        <v>2573</v>
      </c>
      <c r="C1112" s="93" t="s">
        <v>2826</v>
      </c>
      <c r="D1112" s="108" t="s">
        <v>760</v>
      </c>
      <c r="E1112" s="21" t="s">
        <v>2590</v>
      </c>
      <c r="F1112" s="21" t="s">
        <v>1576</v>
      </c>
      <c r="G1112" s="21" t="s">
        <v>788</v>
      </c>
    </row>
    <row r="1113" spans="1:7" ht="39.950000000000003" customHeight="1">
      <c r="A1113" s="93" t="s">
        <v>2511</v>
      </c>
      <c r="B1113" s="21" t="s">
        <v>2528</v>
      </c>
      <c r="C1113" s="93" t="s">
        <v>2826</v>
      </c>
      <c r="D1113" s="108" t="s">
        <v>760</v>
      </c>
      <c r="E1113" s="21" t="s">
        <v>2197</v>
      </c>
      <c r="F1113" s="21" t="s">
        <v>1716</v>
      </c>
      <c r="G1113" s="21" t="s">
        <v>771</v>
      </c>
    </row>
    <row r="1114" spans="1:7" ht="39.950000000000003" customHeight="1">
      <c r="A1114" s="93"/>
      <c r="B1114" s="21" t="s">
        <v>2573</v>
      </c>
      <c r="C1114" s="93" t="s">
        <v>2826</v>
      </c>
      <c r="D1114" s="108" t="s">
        <v>760</v>
      </c>
      <c r="E1114" s="21" t="s">
        <v>1121</v>
      </c>
      <c r="F1114" s="21" t="s">
        <v>2665</v>
      </c>
      <c r="G1114" s="21" t="s">
        <v>2666</v>
      </c>
    </row>
    <row r="1115" spans="1:7" ht="39.950000000000003" customHeight="1">
      <c r="A1115" s="93" t="s">
        <v>2511</v>
      </c>
      <c r="B1115" s="21" t="s">
        <v>2515</v>
      </c>
      <c r="C1115" s="93" t="s">
        <v>2826</v>
      </c>
      <c r="D1115" s="108" t="s">
        <v>760</v>
      </c>
      <c r="E1115" s="21" t="s">
        <v>2667</v>
      </c>
      <c r="F1115" s="21" t="s">
        <v>1908</v>
      </c>
      <c r="G1115" s="21" t="s">
        <v>2668</v>
      </c>
    </row>
    <row r="1116" spans="1:7" ht="39.950000000000003" customHeight="1">
      <c r="A1116" s="93"/>
      <c r="B1116" s="21" t="s">
        <v>2600</v>
      </c>
      <c r="C1116" s="93" t="s">
        <v>2826</v>
      </c>
      <c r="D1116" s="108" t="s">
        <v>760</v>
      </c>
      <c r="E1116" s="21" t="s">
        <v>2307</v>
      </c>
      <c r="F1116" s="21" t="s">
        <v>2620</v>
      </c>
      <c r="G1116" s="21" t="s">
        <v>2669</v>
      </c>
    </row>
    <row r="1117" spans="1:7" ht="39.950000000000003" customHeight="1">
      <c r="A1117" s="93" t="s">
        <v>2670</v>
      </c>
      <c r="B1117" s="21" t="s">
        <v>2563</v>
      </c>
      <c r="C1117" s="93" t="s">
        <v>2826</v>
      </c>
      <c r="D1117" s="108" t="s">
        <v>760</v>
      </c>
      <c r="E1117" s="21" t="s">
        <v>2240</v>
      </c>
      <c r="F1117" s="21" t="s">
        <v>2560</v>
      </c>
      <c r="G1117" s="21" t="s">
        <v>1458</v>
      </c>
    </row>
    <row r="1118" spans="1:7" ht="39.950000000000003" customHeight="1">
      <c r="A1118" s="93" t="s">
        <v>2671</v>
      </c>
      <c r="B1118" s="21" t="s">
        <v>2589</v>
      </c>
      <c r="C1118" s="93" t="s">
        <v>2826</v>
      </c>
      <c r="D1118" s="108" t="s">
        <v>760</v>
      </c>
      <c r="E1118" s="21" t="s">
        <v>1262</v>
      </c>
      <c r="F1118" s="21" t="s">
        <v>2175</v>
      </c>
      <c r="G1118" s="21" t="s">
        <v>2406</v>
      </c>
    </row>
    <row r="1119" spans="1:7" ht="39.950000000000003" customHeight="1">
      <c r="A1119" s="93"/>
      <c r="B1119" s="21" t="s">
        <v>2523</v>
      </c>
      <c r="C1119" s="93" t="s">
        <v>2826</v>
      </c>
      <c r="D1119" s="108" t="s">
        <v>760</v>
      </c>
      <c r="E1119" s="21" t="s">
        <v>2672</v>
      </c>
      <c r="F1119" s="21" t="s">
        <v>2673</v>
      </c>
      <c r="G1119" s="21" t="s">
        <v>841</v>
      </c>
    </row>
    <row r="1120" spans="1:7" ht="39.950000000000003" customHeight="1">
      <c r="A1120" s="93" t="s">
        <v>2568</v>
      </c>
      <c r="B1120" s="21" t="s">
        <v>2528</v>
      </c>
      <c r="C1120" s="93" t="s">
        <v>2826</v>
      </c>
      <c r="D1120" s="108" t="s">
        <v>760</v>
      </c>
      <c r="E1120" s="21" t="s">
        <v>2674</v>
      </c>
      <c r="F1120" s="21" t="s">
        <v>2596</v>
      </c>
      <c r="G1120" s="21" t="s">
        <v>2675</v>
      </c>
    </row>
    <row r="1121" spans="1:7" ht="39.950000000000003" customHeight="1">
      <c r="A1121" s="93" t="s">
        <v>2494</v>
      </c>
      <c r="B1121" s="21" t="s">
        <v>2571</v>
      </c>
      <c r="C1121" s="93" t="s">
        <v>2826</v>
      </c>
      <c r="D1121" s="108" t="s">
        <v>760</v>
      </c>
      <c r="E1121" s="21" t="s">
        <v>1106</v>
      </c>
      <c r="F1121" s="21" t="s">
        <v>2676</v>
      </c>
      <c r="G1121" s="21" t="s">
        <v>1337</v>
      </c>
    </row>
    <row r="1122" spans="1:7" ht="39.950000000000003" customHeight="1">
      <c r="A1122" s="93" t="s">
        <v>2511</v>
      </c>
      <c r="B1122" s="21" t="s">
        <v>2501</v>
      </c>
      <c r="C1122" s="93" t="s">
        <v>2826</v>
      </c>
      <c r="D1122" s="108" t="s">
        <v>760</v>
      </c>
      <c r="E1122" s="21" t="s">
        <v>2513</v>
      </c>
      <c r="F1122" s="21" t="s">
        <v>1754</v>
      </c>
      <c r="G1122" s="21" t="s">
        <v>2677</v>
      </c>
    </row>
    <row r="1123" spans="1:7" ht="39.950000000000003" customHeight="1">
      <c r="A1123" s="93" t="s">
        <v>2504</v>
      </c>
      <c r="B1123" s="21" t="s">
        <v>2528</v>
      </c>
      <c r="C1123" s="93" t="s">
        <v>2826</v>
      </c>
      <c r="D1123" s="108" t="s">
        <v>760</v>
      </c>
      <c r="E1123" s="21" t="s">
        <v>1385</v>
      </c>
      <c r="F1123" s="21" t="s">
        <v>2678</v>
      </c>
      <c r="G1123" s="21" t="s">
        <v>2679</v>
      </c>
    </row>
    <row r="1124" spans="1:7" ht="39.950000000000003" customHeight="1">
      <c r="A1124" s="93"/>
      <c r="B1124" s="21" t="s">
        <v>2581</v>
      </c>
      <c r="C1124" s="93" t="s">
        <v>2826</v>
      </c>
      <c r="D1124" s="108" t="s">
        <v>760</v>
      </c>
      <c r="E1124" s="21" t="s">
        <v>1641</v>
      </c>
      <c r="F1124" s="21" t="s">
        <v>2197</v>
      </c>
      <c r="G1124" s="21" t="s">
        <v>839</v>
      </c>
    </row>
    <row r="1125" spans="1:7" ht="39.950000000000003" customHeight="1">
      <c r="A1125" s="245" t="s">
        <v>2494</v>
      </c>
      <c r="B1125" s="21" t="s">
        <v>2680</v>
      </c>
      <c r="C1125" s="93" t="s">
        <v>2826</v>
      </c>
      <c r="D1125" s="108" t="s">
        <v>760</v>
      </c>
      <c r="E1125" s="21" t="s">
        <v>2681</v>
      </c>
      <c r="F1125" s="21" t="s">
        <v>2682</v>
      </c>
      <c r="G1125" s="21" t="s">
        <v>1232</v>
      </c>
    </row>
    <row r="1126" spans="1:7" ht="39.950000000000003" customHeight="1">
      <c r="A1126" s="93"/>
      <c r="B1126" s="21" t="s">
        <v>2528</v>
      </c>
      <c r="C1126" s="93" t="s">
        <v>2826</v>
      </c>
      <c r="D1126" s="108" t="s">
        <v>760</v>
      </c>
      <c r="E1126" s="21" t="s">
        <v>2197</v>
      </c>
      <c r="F1126" s="21" t="s">
        <v>2683</v>
      </c>
      <c r="G1126" s="21" t="s">
        <v>2684</v>
      </c>
    </row>
    <row r="1127" spans="1:7" ht="39.950000000000003" customHeight="1">
      <c r="A1127" s="93"/>
      <c r="B1127" s="21" t="s">
        <v>2520</v>
      </c>
      <c r="C1127" s="93" t="s">
        <v>2826</v>
      </c>
      <c r="D1127" s="108" t="s">
        <v>760</v>
      </c>
      <c r="E1127" s="21" t="s">
        <v>1970</v>
      </c>
      <c r="F1127" s="21" t="s">
        <v>1651</v>
      </c>
      <c r="G1127" s="21" t="s">
        <v>1914</v>
      </c>
    </row>
    <row r="1128" spans="1:7" ht="39.950000000000003" customHeight="1">
      <c r="A1128" s="93"/>
      <c r="B1128" s="21" t="s">
        <v>2521</v>
      </c>
      <c r="C1128" s="93" t="s">
        <v>2826</v>
      </c>
      <c r="D1128" s="108" t="s">
        <v>760</v>
      </c>
      <c r="E1128" s="21" t="s">
        <v>1072</v>
      </c>
      <c r="F1128" s="21" t="s">
        <v>1106</v>
      </c>
      <c r="G1128" s="21" t="s">
        <v>2685</v>
      </c>
    </row>
    <row r="1129" spans="1:7" ht="39.950000000000003" customHeight="1">
      <c r="A1129" s="93"/>
      <c r="B1129" s="21" t="s">
        <v>2523</v>
      </c>
      <c r="C1129" s="93" t="s">
        <v>2826</v>
      </c>
      <c r="D1129" s="108" t="s">
        <v>760</v>
      </c>
      <c r="E1129" s="21" t="s">
        <v>2633</v>
      </c>
      <c r="F1129" s="21" t="s">
        <v>2210</v>
      </c>
      <c r="G1129" s="21" t="s">
        <v>2686</v>
      </c>
    </row>
    <row r="1130" spans="1:7" ht="39.950000000000003" customHeight="1">
      <c r="A1130" s="93"/>
      <c r="B1130" s="21" t="s">
        <v>2625</v>
      </c>
      <c r="C1130" s="93" t="s">
        <v>2826</v>
      </c>
      <c r="D1130" s="108" t="s">
        <v>760</v>
      </c>
      <c r="E1130" s="21" t="s">
        <v>2687</v>
      </c>
      <c r="F1130" s="21" t="s">
        <v>769</v>
      </c>
      <c r="G1130" s="21" t="s">
        <v>1914</v>
      </c>
    </row>
    <row r="1131" spans="1:7" ht="39.950000000000003" customHeight="1">
      <c r="A1131" s="93" t="s">
        <v>2494</v>
      </c>
      <c r="B1131" s="21" t="s">
        <v>2589</v>
      </c>
      <c r="C1131" s="93" t="s">
        <v>2826</v>
      </c>
      <c r="D1131" s="108" t="s">
        <v>760</v>
      </c>
      <c r="E1131" s="21" t="s">
        <v>2590</v>
      </c>
      <c r="F1131" s="21" t="s">
        <v>1047</v>
      </c>
      <c r="G1131" s="21" t="s">
        <v>2688</v>
      </c>
    </row>
    <row r="1132" spans="1:7" ht="39.950000000000003" customHeight="1">
      <c r="A1132" s="93"/>
      <c r="B1132" s="21" t="s">
        <v>2528</v>
      </c>
      <c r="C1132" s="93" t="s">
        <v>2826</v>
      </c>
      <c r="D1132" s="108" t="s">
        <v>760</v>
      </c>
      <c r="E1132" s="21" t="s">
        <v>2550</v>
      </c>
      <c r="F1132" s="21" t="s">
        <v>2689</v>
      </c>
      <c r="G1132" s="21" t="s">
        <v>1152</v>
      </c>
    </row>
    <row r="1133" spans="1:7" ht="39.950000000000003" customHeight="1">
      <c r="A1133" s="93" t="s">
        <v>2494</v>
      </c>
      <c r="B1133" s="21" t="s">
        <v>2577</v>
      </c>
      <c r="C1133" s="93" t="s">
        <v>2826</v>
      </c>
      <c r="D1133" s="108" t="s">
        <v>760</v>
      </c>
      <c r="E1133" s="21" t="s">
        <v>2690</v>
      </c>
      <c r="F1133" s="21" t="s">
        <v>2691</v>
      </c>
      <c r="G1133" s="21" t="s">
        <v>788</v>
      </c>
    </row>
    <row r="1134" spans="1:7" ht="39.950000000000003" customHeight="1">
      <c r="A1134" s="93"/>
      <c r="B1134" s="21" t="s">
        <v>2680</v>
      </c>
      <c r="C1134" s="93" t="s">
        <v>2826</v>
      </c>
      <c r="D1134" s="108" t="s">
        <v>760</v>
      </c>
      <c r="E1134" s="21" t="s">
        <v>1011</v>
      </c>
      <c r="F1134" s="21" t="s">
        <v>2549</v>
      </c>
      <c r="G1134" s="21" t="s">
        <v>1359</v>
      </c>
    </row>
    <row r="1135" spans="1:7" ht="39.950000000000003" customHeight="1">
      <c r="A1135" s="93"/>
      <c r="B1135" s="21" t="s">
        <v>2538</v>
      </c>
      <c r="C1135" s="93" t="s">
        <v>2826</v>
      </c>
      <c r="D1135" s="108" t="s">
        <v>760</v>
      </c>
      <c r="E1135" s="21" t="s">
        <v>1106</v>
      </c>
      <c r="F1135" s="21" t="s">
        <v>2536</v>
      </c>
      <c r="G1135" s="21" t="s">
        <v>1898</v>
      </c>
    </row>
    <row r="1136" spans="1:7" ht="39.950000000000003" customHeight="1">
      <c r="A1136" s="93"/>
      <c r="B1136" s="21" t="s">
        <v>2495</v>
      </c>
      <c r="C1136" s="93" t="s">
        <v>2826</v>
      </c>
      <c r="D1136" s="108" t="s">
        <v>760</v>
      </c>
      <c r="E1136" s="21" t="s">
        <v>2359</v>
      </c>
      <c r="F1136" s="21" t="s">
        <v>2543</v>
      </c>
      <c r="G1136" s="21" t="s">
        <v>842</v>
      </c>
    </row>
    <row r="1137" spans="1:7" ht="39.950000000000003" customHeight="1">
      <c r="A1137" s="93" t="s">
        <v>2494</v>
      </c>
      <c r="B1137" s="21" t="s">
        <v>2495</v>
      </c>
      <c r="C1137" s="93" t="s">
        <v>2826</v>
      </c>
      <c r="D1137" s="108" t="s">
        <v>760</v>
      </c>
      <c r="E1137" s="21" t="s">
        <v>1716</v>
      </c>
      <c r="F1137" s="21" t="s">
        <v>2536</v>
      </c>
      <c r="G1137" s="21" t="s">
        <v>2692</v>
      </c>
    </row>
    <row r="1138" spans="1:7" ht="39.950000000000003" customHeight="1">
      <c r="A1138" s="93" t="s">
        <v>2511</v>
      </c>
      <c r="B1138" s="21" t="s">
        <v>2495</v>
      </c>
      <c r="C1138" s="93" t="s">
        <v>2826</v>
      </c>
      <c r="D1138" s="108" t="s">
        <v>760</v>
      </c>
      <c r="E1138" s="21" t="s">
        <v>2222</v>
      </c>
      <c r="F1138" s="21" t="s">
        <v>847</v>
      </c>
      <c r="G1138" s="21" t="s">
        <v>796</v>
      </c>
    </row>
    <row r="1139" spans="1:7" ht="39.950000000000003" customHeight="1">
      <c r="A1139" s="93" t="s">
        <v>2511</v>
      </c>
      <c r="B1139" s="21" t="s">
        <v>2495</v>
      </c>
      <c r="C1139" s="93" t="s">
        <v>2826</v>
      </c>
      <c r="D1139" s="108" t="s">
        <v>760</v>
      </c>
      <c r="E1139" s="21" t="s">
        <v>2285</v>
      </c>
      <c r="F1139" s="21" t="s">
        <v>1143</v>
      </c>
      <c r="G1139" s="21" t="s">
        <v>944</v>
      </c>
    </row>
    <row r="1140" spans="1:7" ht="39.950000000000003" customHeight="1">
      <c r="A1140" s="93"/>
      <c r="B1140" s="21" t="s">
        <v>2613</v>
      </c>
      <c r="C1140" s="93" t="s">
        <v>2826</v>
      </c>
      <c r="D1140" s="108" t="s">
        <v>760</v>
      </c>
      <c r="E1140" s="21" t="s">
        <v>2502</v>
      </c>
      <c r="F1140" s="21" t="s">
        <v>2240</v>
      </c>
      <c r="G1140" s="21" t="s">
        <v>788</v>
      </c>
    </row>
    <row r="1141" spans="1:7" ht="39.950000000000003" customHeight="1">
      <c r="A1141" s="93" t="s">
        <v>2494</v>
      </c>
      <c r="B1141" s="21" t="s">
        <v>2693</v>
      </c>
      <c r="C1141" s="93" t="s">
        <v>2826</v>
      </c>
      <c r="D1141" s="108" t="s">
        <v>760</v>
      </c>
      <c r="E1141" s="21" t="s">
        <v>843</v>
      </c>
      <c r="F1141" s="21" t="s">
        <v>2285</v>
      </c>
      <c r="G1141" s="21" t="s">
        <v>841</v>
      </c>
    </row>
    <row r="1142" spans="1:7" ht="39.950000000000003" customHeight="1">
      <c r="A1142" s="93"/>
      <c r="B1142" s="21" t="s">
        <v>2693</v>
      </c>
      <c r="C1142" s="93" t="s">
        <v>2826</v>
      </c>
      <c r="D1142" s="108" t="s">
        <v>760</v>
      </c>
      <c r="E1142" s="21" t="s">
        <v>1072</v>
      </c>
      <c r="F1142" s="21" t="s">
        <v>1955</v>
      </c>
      <c r="G1142" s="21" t="s">
        <v>2694</v>
      </c>
    </row>
    <row r="1143" spans="1:7" ht="39.950000000000003" customHeight="1">
      <c r="A1143" s="93"/>
      <c r="B1143" s="21" t="s">
        <v>2625</v>
      </c>
      <c r="C1143" s="93" t="s">
        <v>2826</v>
      </c>
      <c r="D1143" s="108" t="s">
        <v>760</v>
      </c>
      <c r="E1143" s="21" t="s">
        <v>1730</v>
      </c>
      <c r="F1143" s="21" t="s">
        <v>1047</v>
      </c>
      <c r="G1143" s="21" t="s">
        <v>788</v>
      </c>
    </row>
    <row r="1144" spans="1:7" ht="39.950000000000003" customHeight="1">
      <c r="A1144" s="93"/>
      <c r="B1144" s="21" t="s">
        <v>2501</v>
      </c>
      <c r="C1144" s="93" t="s">
        <v>2826</v>
      </c>
      <c r="D1144" s="108" t="s">
        <v>760</v>
      </c>
      <c r="E1144" s="21" t="s">
        <v>2533</v>
      </c>
      <c r="F1144" s="21" t="s">
        <v>993</v>
      </c>
      <c r="G1144" s="21" t="s">
        <v>916</v>
      </c>
    </row>
    <row r="1145" spans="1:7" ht="39.950000000000003" customHeight="1">
      <c r="A1145" s="93"/>
      <c r="B1145" s="21" t="s">
        <v>2499</v>
      </c>
      <c r="C1145" s="93" t="s">
        <v>2826</v>
      </c>
      <c r="D1145" s="108" t="s">
        <v>760</v>
      </c>
      <c r="E1145" s="21" t="s">
        <v>2695</v>
      </c>
      <c r="F1145" s="21" t="s">
        <v>2662</v>
      </c>
      <c r="G1145" s="21" t="s">
        <v>2696</v>
      </c>
    </row>
    <row r="1146" spans="1:7" ht="39.950000000000003" customHeight="1">
      <c r="A1146" s="93" t="s">
        <v>2511</v>
      </c>
      <c r="B1146" s="21" t="s">
        <v>2697</v>
      </c>
      <c r="C1146" s="93" t="s">
        <v>2826</v>
      </c>
      <c r="D1146" s="108" t="s">
        <v>760</v>
      </c>
      <c r="E1146" s="21" t="s">
        <v>1121</v>
      </c>
      <c r="F1146" s="21" t="s">
        <v>1122</v>
      </c>
      <c r="G1146" s="21" t="s">
        <v>1090</v>
      </c>
    </row>
    <row r="1147" spans="1:7" ht="39.950000000000003" customHeight="1">
      <c r="A1147" s="93" t="s">
        <v>2511</v>
      </c>
      <c r="B1147" s="21" t="s">
        <v>2515</v>
      </c>
      <c r="C1147" s="93" t="s">
        <v>2826</v>
      </c>
      <c r="D1147" s="108" t="s">
        <v>760</v>
      </c>
      <c r="E1147" s="21" t="s">
        <v>2667</v>
      </c>
      <c r="F1147" s="21" t="s">
        <v>2653</v>
      </c>
      <c r="G1147" s="21" t="s">
        <v>1189</v>
      </c>
    </row>
    <row r="1148" spans="1:7" ht="39.950000000000003" customHeight="1">
      <c r="A1148" s="93"/>
      <c r="B1148" s="21" t="s">
        <v>2515</v>
      </c>
      <c r="C1148" s="93" t="s">
        <v>2826</v>
      </c>
      <c r="D1148" s="108" t="s">
        <v>760</v>
      </c>
      <c r="E1148" s="21" t="s">
        <v>2653</v>
      </c>
      <c r="F1148" s="21" t="s">
        <v>2560</v>
      </c>
      <c r="G1148" s="21" t="s">
        <v>2698</v>
      </c>
    </row>
    <row r="1149" spans="1:7" ht="39.950000000000003" customHeight="1">
      <c r="A1149" s="93"/>
      <c r="B1149" s="21" t="s">
        <v>2521</v>
      </c>
      <c r="C1149" s="93" t="s">
        <v>2826</v>
      </c>
      <c r="D1149" s="108" t="s">
        <v>760</v>
      </c>
      <c r="E1149" s="21" t="s">
        <v>2506</v>
      </c>
      <c r="F1149" s="21" t="s">
        <v>1955</v>
      </c>
      <c r="G1149" s="21" t="s">
        <v>2517</v>
      </c>
    </row>
    <row r="1150" spans="1:7" ht="39.950000000000003" customHeight="1">
      <c r="A1150" s="93"/>
      <c r="B1150" s="21" t="s">
        <v>2528</v>
      </c>
      <c r="C1150" s="93" t="s">
        <v>2826</v>
      </c>
      <c r="D1150" s="108" t="s">
        <v>760</v>
      </c>
      <c r="E1150" s="21" t="s">
        <v>2195</v>
      </c>
      <c r="F1150" s="21" t="s">
        <v>2203</v>
      </c>
      <c r="G1150" s="21" t="s">
        <v>788</v>
      </c>
    </row>
    <row r="1151" spans="1:7" ht="39.950000000000003" customHeight="1">
      <c r="A1151" s="93"/>
      <c r="B1151" s="21" t="s">
        <v>2528</v>
      </c>
      <c r="C1151" s="93" t="s">
        <v>2826</v>
      </c>
      <c r="D1151" s="108" t="s">
        <v>760</v>
      </c>
      <c r="E1151" s="21" t="s">
        <v>1117</v>
      </c>
      <c r="F1151" s="21" t="s">
        <v>1143</v>
      </c>
      <c r="G1151" s="21" t="s">
        <v>1841</v>
      </c>
    </row>
    <row r="1152" spans="1:7" ht="39.950000000000003" customHeight="1">
      <c r="A1152" s="93"/>
      <c r="B1152" s="21" t="s">
        <v>2501</v>
      </c>
      <c r="C1152" s="93" t="s">
        <v>2826</v>
      </c>
      <c r="D1152" s="108" t="s">
        <v>760</v>
      </c>
      <c r="E1152" s="21" t="s">
        <v>2533</v>
      </c>
      <c r="F1152" s="21" t="s">
        <v>1096</v>
      </c>
      <c r="G1152" s="21" t="s">
        <v>2699</v>
      </c>
    </row>
    <row r="1153" spans="1:7" ht="39.950000000000003" customHeight="1">
      <c r="A1153" s="93"/>
      <c r="B1153" s="21" t="s">
        <v>2610</v>
      </c>
      <c r="C1153" s="93" t="s">
        <v>2826</v>
      </c>
      <c r="D1153" s="108" t="s">
        <v>760</v>
      </c>
      <c r="E1153" s="21" t="s">
        <v>1553</v>
      </c>
      <c r="F1153" s="21" t="s">
        <v>1143</v>
      </c>
      <c r="G1153" s="21" t="s">
        <v>982</v>
      </c>
    </row>
    <row r="1154" spans="1:7" ht="39.950000000000003" customHeight="1">
      <c r="A1154" s="93"/>
      <c r="B1154" s="21" t="s">
        <v>2700</v>
      </c>
      <c r="C1154" s="93" t="s">
        <v>2826</v>
      </c>
      <c r="D1154" s="108" t="s">
        <v>760</v>
      </c>
      <c r="E1154" s="21" t="s">
        <v>1790</v>
      </c>
      <c r="F1154" s="21" t="s">
        <v>2513</v>
      </c>
      <c r="G1154" s="21" t="s">
        <v>2618</v>
      </c>
    </row>
    <row r="1155" spans="1:7" ht="39.950000000000003" customHeight="1">
      <c r="A1155" s="93" t="s">
        <v>2494</v>
      </c>
      <c r="B1155" s="21" t="s">
        <v>2700</v>
      </c>
      <c r="C1155" s="93" t="s">
        <v>2826</v>
      </c>
      <c r="D1155" s="108" t="s">
        <v>760</v>
      </c>
      <c r="E1155" s="21" t="s">
        <v>1319</v>
      </c>
      <c r="F1155" s="21" t="s">
        <v>2701</v>
      </c>
      <c r="G1155" s="21" t="s">
        <v>1120</v>
      </c>
    </row>
    <row r="1156" spans="1:7" ht="39.950000000000003" customHeight="1">
      <c r="A1156" s="93" t="s">
        <v>2504</v>
      </c>
      <c r="B1156" s="21" t="s">
        <v>2571</v>
      </c>
      <c r="C1156" s="93" t="s">
        <v>2826</v>
      </c>
      <c r="D1156" s="108" t="s">
        <v>760</v>
      </c>
      <c r="E1156" s="21" t="s">
        <v>2583</v>
      </c>
      <c r="F1156" s="21" t="s">
        <v>937</v>
      </c>
      <c r="G1156" s="21" t="s">
        <v>1125</v>
      </c>
    </row>
    <row r="1157" spans="1:7" ht="39.950000000000003" customHeight="1">
      <c r="A1157" s="93"/>
      <c r="B1157" s="21" t="s">
        <v>2577</v>
      </c>
      <c r="C1157" s="93" t="s">
        <v>2826</v>
      </c>
      <c r="D1157" s="108" t="s">
        <v>760</v>
      </c>
      <c r="E1157" s="21" t="s">
        <v>2702</v>
      </c>
      <c r="F1157" s="21" t="s">
        <v>2676</v>
      </c>
      <c r="G1157" s="21" t="s">
        <v>1282</v>
      </c>
    </row>
    <row r="1158" spans="1:7" ht="39.950000000000003" customHeight="1">
      <c r="A1158" s="93" t="s">
        <v>2494</v>
      </c>
      <c r="B1158" s="21" t="s">
        <v>2643</v>
      </c>
      <c r="C1158" s="93" t="s">
        <v>2826</v>
      </c>
      <c r="D1158" s="108" t="s">
        <v>760</v>
      </c>
      <c r="E1158" s="21" t="s">
        <v>2550</v>
      </c>
      <c r="F1158" s="21" t="s">
        <v>1047</v>
      </c>
      <c r="G1158" s="21" t="s">
        <v>788</v>
      </c>
    </row>
    <row r="1159" spans="1:7" ht="39.950000000000003" customHeight="1">
      <c r="A1159" s="93"/>
      <c r="B1159" s="21" t="s">
        <v>2627</v>
      </c>
      <c r="C1159" s="93" t="s">
        <v>2826</v>
      </c>
      <c r="D1159" s="108" t="s">
        <v>760</v>
      </c>
      <c r="E1159" s="21" t="s">
        <v>1773</v>
      </c>
      <c r="F1159" s="21" t="s">
        <v>2633</v>
      </c>
      <c r="G1159" s="21" t="s">
        <v>1458</v>
      </c>
    </row>
    <row r="1160" spans="1:7" ht="39.950000000000003" customHeight="1">
      <c r="A1160" s="93"/>
      <c r="B1160" s="21" t="s">
        <v>2573</v>
      </c>
      <c r="C1160" s="93" t="s">
        <v>2826</v>
      </c>
      <c r="D1160" s="108" t="s">
        <v>760</v>
      </c>
      <c r="E1160" s="21" t="s">
        <v>1754</v>
      </c>
      <c r="F1160" s="21" t="s">
        <v>2590</v>
      </c>
      <c r="G1160" s="21" t="s">
        <v>2669</v>
      </c>
    </row>
    <row r="1161" spans="1:7" ht="39.950000000000003" customHeight="1">
      <c r="A1161" s="93" t="s">
        <v>2494</v>
      </c>
      <c r="B1161" s="21" t="s">
        <v>2554</v>
      </c>
      <c r="C1161" s="93" t="s">
        <v>2826</v>
      </c>
      <c r="D1161" s="108" t="s">
        <v>760</v>
      </c>
      <c r="E1161" s="21" t="s">
        <v>791</v>
      </c>
      <c r="F1161" s="21" t="s">
        <v>1553</v>
      </c>
      <c r="G1161" s="21" t="s">
        <v>771</v>
      </c>
    </row>
    <row r="1162" spans="1:7" ht="39.950000000000003" customHeight="1">
      <c r="A1162" s="93"/>
      <c r="B1162" s="21" t="s">
        <v>2625</v>
      </c>
      <c r="C1162" s="93" t="s">
        <v>2826</v>
      </c>
      <c r="D1162" s="108" t="s">
        <v>760</v>
      </c>
      <c r="E1162" s="21" t="s">
        <v>1127</v>
      </c>
      <c r="F1162" s="21" t="s">
        <v>1576</v>
      </c>
      <c r="G1162" s="21" t="s">
        <v>2703</v>
      </c>
    </row>
    <row r="1163" spans="1:7" ht="39.950000000000003" customHeight="1">
      <c r="A1163" s="93"/>
      <c r="B1163" s="21" t="s">
        <v>2528</v>
      </c>
      <c r="C1163" s="93" t="s">
        <v>2826</v>
      </c>
      <c r="D1163" s="108" t="s">
        <v>760</v>
      </c>
      <c r="E1163" s="21" t="s">
        <v>2704</v>
      </c>
      <c r="F1163" s="21" t="s">
        <v>1143</v>
      </c>
      <c r="G1163" s="21" t="s">
        <v>771</v>
      </c>
    </row>
    <row r="1164" spans="1:7" ht="39.950000000000003" customHeight="1">
      <c r="A1164" s="93" t="s">
        <v>2494</v>
      </c>
      <c r="B1164" s="21" t="s">
        <v>2495</v>
      </c>
      <c r="C1164" s="93" t="s">
        <v>2826</v>
      </c>
      <c r="D1164" s="108" t="s">
        <v>760</v>
      </c>
      <c r="E1164" s="21" t="s">
        <v>1204</v>
      </c>
      <c r="F1164" s="21" t="s">
        <v>1122</v>
      </c>
      <c r="G1164" s="21" t="s">
        <v>1215</v>
      </c>
    </row>
    <row r="1165" spans="1:7" ht="39.950000000000003" customHeight="1">
      <c r="A1165" s="93" t="s">
        <v>2494</v>
      </c>
      <c r="B1165" s="21" t="s">
        <v>2495</v>
      </c>
      <c r="C1165" s="93" t="s">
        <v>2826</v>
      </c>
      <c r="D1165" s="108" t="s">
        <v>760</v>
      </c>
      <c r="E1165" s="21" t="s">
        <v>1122</v>
      </c>
      <c r="F1165" s="21" t="s">
        <v>2478</v>
      </c>
      <c r="G1165" s="21" t="s">
        <v>1060</v>
      </c>
    </row>
    <row r="1166" spans="1:7" ht="39.950000000000003" customHeight="1">
      <c r="A1166" s="93"/>
      <c r="B1166" s="21" t="s">
        <v>2523</v>
      </c>
      <c r="C1166" s="93" t="s">
        <v>2826</v>
      </c>
      <c r="D1166" s="108" t="s">
        <v>760</v>
      </c>
      <c r="E1166" s="21" t="s">
        <v>848</v>
      </c>
      <c r="F1166" s="21" t="s">
        <v>2392</v>
      </c>
      <c r="G1166" s="21" t="s">
        <v>1777</v>
      </c>
    </row>
    <row r="1167" spans="1:7" ht="39.950000000000003" customHeight="1">
      <c r="A1167" s="93"/>
      <c r="B1167" s="21" t="s">
        <v>2659</v>
      </c>
      <c r="C1167" s="93" t="s">
        <v>2826</v>
      </c>
      <c r="D1167" s="108" t="s">
        <v>760</v>
      </c>
      <c r="E1167" s="21" t="s">
        <v>780</v>
      </c>
      <c r="F1167" s="21" t="s">
        <v>1262</v>
      </c>
      <c r="G1167" s="21" t="s">
        <v>1458</v>
      </c>
    </row>
    <row r="1168" spans="1:7" ht="39.950000000000003" customHeight="1">
      <c r="A1168" s="93"/>
      <c r="B1168" s="21" t="s">
        <v>2616</v>
      </c>
      <c r="C1168" s="93" t="s">
        <v>2826</v>
      </c>
      <c r="D1168" s="108" t="s">
        <v>760</v>
      </c>
      <c r="E1168" s="21" t="s">
        <v>2690</v>
      </c>
      <c r="F1168" s="21" t="s">
        <v>2508</v>
      </c>
      <c r="G1168" s="21" t="s">
        <v>784</v>
      </c>
    </row>
    <row r="1169" spans="1:7" ht="39.950000000000003" customHeight="1">
      <c r="A1169" s="93" t="s">
        <v>2494</v>
      </c>
      <c r="B1169" s="21" t="s">
        <v>2680</v>
      </c>
      <c r="C1169" s="93" t="s">
        <v>2826</v>
      </c>
      <c r="D1169" s="108" t="s">
        <v>760</v>
      </c>
      <c r="E1169" s="21" t="s">
        <v>1753</v>
      </c>
      <c r="F1169" s="21" t="s">
        <v>2590</v>
      </c>
      <c r="G1169" s="21" t="s">
        <v>2705</v>
      </c>
    </row>
    <row r="1170" spans="1:7" ht="39.950000000000003" customHeight="1">
      <c r="A1170" s="93"/>
      <c r="B1170" s="21" t="s">
        <v>2625</v>
      </c>
      <c r="C1170" s="93" t="s">
        <v>2826</v>
      </c>
      <c r="D1170" s="108" t="s">
        <v>760</v>
      </c>
      <c r="E1170" s="21" t="s">
        <v>1730</v>
      </c>
      <c r="F1170" s="21" t="s">
        <v>2285</v>
      </c>
      <c r="G1170" s="21" t="s">
        <v>978</v>
      </c>
    </row>
    <row r="1171" spans="1:7" ht="39.950000000000003" customHeight="1">
      <c r="A1171" s="93"/>
      <c r="B1171" s="21" t="s">
        <v>2528</v>
      </c>
      <c r="C1171" s="93" t="s">
        <v>2826</v>
      </c>
      <c r="D1171" s="108" t="s">
        <v>760</v>
      </c>
      <c r="E1171" s="21" t="s">
        <v>2545</v>
      </c>
      <c r="F1171" s="21" t="s">
        <v>1955</v>
      </c>
      <c r="G1171" s="21" t="s">
        <v>2706</v>
      </c>
    </row>
    <row r="1172" spans="1:7" ht="39.950000000000003" customHeight="1">
      <c r="A1172" s="93" t="s">
        <v>2504</v>
      </c>
      <c r="B1172" s="21" t="s">
        <v>2505</v>
      </c>
      <c r="C1172" s="93" t="s">
        <v>2826</v>
      </c>
      <c r="D1172" s="108" t="s">
        <v>760</v>
      </c>
      <c r="E1172" s="21" t="s">
        <v>2596</v>
      </c>
      <c r="F1172" s="21" t="s">
        <v>1641</v>
      </c>
      <c r="G1172" s="21" t="s">
        <v>771</v>
      </c>
    </row>
    <row r="1173" spans="1:7" ht="39.950000000000003" customHeight="1">
      <c r="A1173" s="93" t="s">
        <v>2494</v>
      </c>
      <c r="B1173" s="21" t="s">
        <v>2571</v>
      </c>
      <c r="C1173" s="93" t="s">
        <v>2826</v>
      </c>
      <c r="D1173" s="108" t="s">
        <v>760</v>
      </c>
      <c r="E1173" s="21" t="s">
        <v>1143</v>
      </c>
      <c r="F1173" s="21" t="s">
        <v>2197</v>
      </c>
      <c r="G1173" s="21" t="s">
        <v>1109</v>
      </c>
    </row>
    <row r="1174" spans="1:7" ht="39.950000000000003" customHeight="1">
      <c r="A1174" s="93"/>
      <c r="B1174" s="21" t="s">
        <v>2565</v>
      </c>
      <c r="C1174" s="93" t="s">
        <v>2826</v>
      </c>
      <c r="D1174" s="108" t="s">
        <v>760</v>
      </c>
      <c r="E1174" s="21" t="s">
        <v>2707</v>
      </c>
      <c r="F1174" s="21" t="s">
        <v>1115</v>
      </c>
      <c r="G1174" s="21" t="s">
        <v>1909</v>
      </c>
    </row>
    <row r="1175" spans="1:7" ht="39.950000000000003" customHeight="1">
      <c r="A1175" s="93"/>
      <c r="B1175" s="21" t="s">
        <v>2700</v>
      </c>
      <c r="C1175" s="93" t="s">
        <v>2826</v>
      </c>
      <c r="D1175" s="108" t="s">
        <v>760</v>
      </c>
      <c r="E1175" s="21" t="s">
        <v>2195</v>
      </c>
      <c r="F1175" s="21" t="s">
        <v>1753</v>
      </c>
      <c r="G1175" s="21" t="s">
        <v>2708</v>
      </c>
    </row>
    <row r="1176" spans="1:7" ht="39.950000000000003" customHeight="1">
      <c r="A1176" s="93"/>
      <c r="B1176" s="21" t="s">
        <v>2505</v>
      </c>
      <c r="C1176" s="93" t="s">
        <v>2826</v>
      </c>
      <c r="D1176" s="108" t="s">
        <v>760</v>
      </c>
      <c r="E1176" s="21" t="s">
        <v>2526</v>
      </c>
      <c r="F1176" s="21" t="s">
        <v>2701</v>
      </c>
      <c r="G1176" s="21" t="s">
        <v>771</v>
      </c>
    </row>
    <row r="1177" spans="1:7" ht="39.950000000000003" customHeight="1">
      <c r="A1177" s="93"/>
      <c r="B1177" s="21" t="s">
        <v>2600</v>
      </c>
      <c r="C1177" s="93" t="s">
        <v>2826</v>
      </c>
      <c r="D1177" s="108" t="s">
        <v>760</v>
      </c>
      <c r="E1177" s="21" t="s">
        <v>780</v>
      </c>
      <c r="F1177" s="21" t="s">
        <v>2375</v>
      </c>
      <c r="G1177" s="21" t="s">
        <v>1525</v>
      </c>
    </row>
    <row r="1178" spans="1:7" ht="39.950000000000003" customHeight="1">
      <c r="A1178" s="93"/>
      <c r="B1178" s="21" t="s">
        <v>2541</v>
      </c>
      <c r="C1178" s="93" t="s">
        <v>2826</v>
      </c>
      <c r="D1178" s="108" t="s">
        <v>760</v>
      </c>
      <c r="E1178" s="21" t="s">
        <v>1204</v>
      </c>
      <c r="F1178" s="21" t="s">
        <v>2222</v>
      </c>
      <c r="G1178" s="21" t="s">
        <v>2709</v>
      </c>
    </row>
    <row r="1179" spans="1:7" ht="39.950000000000003" customHeight="1">
      <c r="A1179" s="93"/>
      <c r="B1179" s="21" t="s">
        <v>2625</v>
      </c>
      <c r="C1179" s="93" t="s">
        <v>2826</v>
      </c>
      <c r="D1179" s="108" t="s">
        <v>760</v>
      </c>
      <c r="E1179" s="21" t="s">
        <v>2285</v>
      </c>
      <c r="F1179" s="21" t="s">
        <v>1730</v>
      </c>
      <c r="G1179" s="21" t="s">
        <v>1331</v>
      </c>
    </row>
    <row r="1180" spans="1:7" ht="39.950000000000003" customHeight="1">
      <c r="A1180" s="93"/>
      <c r="B1180" s="21" t="s">
        <v>2495</v>
      </c>
      <c r="C1180" s="93" t="s">
        <v>2826</v>
      </c>
      <c r="D1180" s="108" t="s">
        <v>760</v>
      </c>
      <c r="E1180" s="21" t="s">
        <v>2710</v>
      </c>
      <c r="F1180" s="21" t="s">
        <v>1072</v>
      </c>
      <c r="G1180" s="21" t="s">
        <v>1120</v>
      </c>
    </row>
    <row r="1181" spans="1:7" ht="39.950000000000003" customHeight="1">
      <c r="A1181" s="93"/>
      <c r="B1181" s="21" t="s">
        <v>2711</v>
      </c>
      <c r="C1181" s="93" t="s">
        <v>2826</v>
      </c>
      <c r="D1181" s="108" t="s">
        <v>760</v>
      </c>
      <c r="E1181" s="21" t="s">
        <v>2197</v>
      </c>
      <c r="F1181" s="21" t="s">
        <v>1774</v>
      </c>
      <c r="G1181" s="21" t="s">
        <v>2456</v>
      </c>
    </row>
    <row r="1182" spans="1:7" ht="39.950000000000003" customHeight="1">
      <c r="A1182" s="93" t="s">
        <v>2712</v>
      </c>
      <c r="B1182" s="21" t="s">
        <v>2501</v>
      </c>
      <c r="C1182" s="93" t="s">
        <v>2826</v>
      </c>
      <c r="D1182" s="108" t="s">
        <v>760</v>
      </c>
      <c r="E1182" s="21" t="s">
        <v>1262</v>
      </c>
      <c r="F1182" s="21" t="s">
        <v>2713</v>
      </c>
      <c r="G1182" s="21" t="s">
        <v>2399</v>
      </c>
    </row>
    <row r="1183" spans="1:7" ht="39.950000000000003" customHeight="1">
      <c r="A1183" s="93"/>
      <c r="B1183" s="21" t="s">
        <v>2563</v>
      </c>
      <c r="C1183" s="93" t="s">
        <v>2826</v>
      </c>
      <c r="D1183" s="108" t="s">
        <v>760</v>
      </c>
      <c r="E1183" s="21" t="s">
        <v>1553</v>
      </c>
      <c r="F1183" s="21" t="s">
        <v>2714</v>
      </c>
      <c r="G1183" s="21" t="s">
        <v>982</v>
      </c>
    </row>
    <row r="1184" spans="1:7" ht="39.950000000000003" customHeight="1">
      <c r="A1184" s="93"/>
      <c r="B1184" s="21" t="s">
        <v>2573</v>
      </c>
      <c r="C1184" s="93" t="s">
        <v>2826</v>
      </c>
      <c r="D1184" s="108" t="s">
        <v>760</v>
      </c>
      <c r="E1184" s="21" t="s">
        <v>942</v>
      </c>
      <c r="F1184" s="21" t="s">
        <v>1204</v>
      </c>
      <c r="G1184" s="21" t="s">
        <v>1085</v>
      </c>
    </row>
    <row r="1185" spans="1:7" ht="39.950000000000003" customHeight="1">
      <c r="A1185" s="93"/>
      <c r="B1185" s="21" t="s">
        <v>2573</v>
      </c>
      <c r="C1185" s="93" t="s">
        <v>2826</v>
      </c>
      <c r="D1185" s="108" t="s">
        <v>760</v>
      </c>
      <c r="E1185" s="21" t="s">
        <v>1049</v>
      </c>
      <c r="F1185" s="21" t="s">
        <v>1059</v>
      </c>
      <c r="G1185" s="21" t="s">
        <v>807</v>
      </c>
    </row>
    <row r="1186" spans="1:7" ht="39.950000000000003" customHeight="1">
      <c r="A1186" s="93"/>
      <c r="B1186" s="21" t="s">
        <v>2581</v>
      </c>
      <c r="C1186" s="93" t="s">
        <v>2826</v>
      </c>
      <c r="D1186" s="108" t="s">
        <v>760</v>
      </c>
      <c r="E1186" s="21" t="s">
        <v>2715</v>
      </c>
      <c r="F1186" s="21" t="s">
        <v>847</v>
      </c>
      <c r="G1186" s="21" t="s">
        <v>2416</v>
      </c>
    </row>
    <row r="1187" spans="1:7" ht="39.950000000000003" customHeight="1">
      <c r="A1187" s="93" t="s">
        <v>2716</v>
      </c>
      <c r="B1187" s="21" t="s">
        <v>2589</v>
      </c>
      <c r="C1187" s="93" t="s">
        <v>2826</v>
      </c>
      <c r="D1187" s="108" t="s">
        <v>760</v>
      </c>
      <c r="E1187" s="21" t="s">
        <v>1754</v>
      </c>
      <c r="F1187" s="21" t="s">
        <v>2175</v>
      </c>
      <c r="G1187" s="21" t="s">
        <v>796</v>
      </c>
    </row>
    <row r="1188" spans="1:7" ht="39.950000000000003" customHeight="1">
      <c r="A1188" s="93"/>
      <c r="B1188" s="21" t="s">
        <v>2541</v>
      </c>
      <c r="C1188" s="93" t="s">
        <v>2826</v>
      </c>
      <c r="D1188" s="108" t="s">
        <v>760</v>
      </c>
      <c r="E1188" s="21" t="s">
        <v>2718</v>
      </c>
      <c r="F1188" s="21" t="s">
        <v>847</v>
      </c>
      <c r="G1188" s="21" t="s">
        <v>2719</v>
      </c>
    </row>
    <row r="1189" spans="1:7" ht="39.950000000000003" customHeight="1">
      <c r="A1189" s="93"/>
      <c r="B1189" s="21" t="s">
        <v>2515</v>
      </c>
      <c r="C1189" s="93" t="s">
        <v>2826</v>
      </c>
      <c r="D1189" s="108" t="s">
        <v>760</v>
      </c>
      <c r="E1189" s="21" t="s">
        <v>2593</v>
      </c>
      <c r="F1189" s="21" t="s">
        <v>2285</v>
      </c>
      <c r="G1189" s="21" t="s">
        <v>1035</v>
      </c>
    </row>
    <row r="1190" spans="1:7" ht="39.950000000000003" customHeight="1">
      <c r="A1190" s="93"/>
      <c r="B1190" s="21" t="s">
        <v>2528</v>
      </c>
      <c r="C1190" s="93" t="s">
        <v>2826</v>
      </c>
      <c r="D1190" s="108" t="s">
        <v>760</v>
      </c>
      <c r="E1190" s="21" t="s">
        <v>847</v>
      </c>
      <c r="F1190" s="21" t="s">
        <v>963</v>
      </c>
      <c r="G1190" s="21" t="s">
        <v>2720</v>
      </c>
    </row>
    <row r="1191" spans="1:7" ht="39.950000000000003" customHeight="1">
      <c r="A1191" s="93"/>
      <c r="B1191" s="21" t="s">
        <v>2625</v>
      </c>
      <c r="C1191" s="93" t="s">
        <v>2826</v>
      </c>
      <c r="D1191" s="108" t="s">
        <v>760</v>
      </c>
      <c r="E1191" s="21" t="s">
        <v>1127</v>
      </c>
      <c r="F1191" s="21" t="s">
        <v>1966</v>
      </c>
      <c r="G1191" s="21" t="s">
        <v>2721</v>
      </c>
    </row>
    <row r="1192" spans="1:7" ht="39.950000000000003" customHeight="1">
      <c r="A1192" s="93"/>
      <c r="B1192" s="21" t="s">
        <v>2528</v>
      </c>
      <c r="C1192" s="93" t="s">
        <v>2826</v>
      </c>
      <c r="D1192" s="108" t="s">
        <v>760</v>
      </c>
      <c r="E1192" s="21" t="s">
        <v>2417</v>
      </c>
      <c r="F1192" s="21" t="s">
        <v>2722</v>
      </c>
      <c r="G1192" s="21" t="s">
        <v>788</v>
      </c>
    </row>
    <row r="1193" spans="1:7" ht="39.950000000000003" customHeight="1">
      <c r="A1193" s="93"/>
      <c r="B1193" s="21" t="s">
        <v>2616</v>
      </c>
      <c r="C1193" s="93" t="s">
        <v>2826</v>
      </c>
      <c r="D1193" s="108" t="s">
        <v>760</v>
      </c>
      <c r="E1193" s="21" t="s">
        <v>780</v>
      </c>
      <c r="F1193" s="21" t="s">
        <v>2723</v>
      </c>
      <c r="G1193" s="21" t="s">
        <v>2724</v>
      </c>
    </row>
    <row r="1194" spans="1:7" ht="39.950000000000003" customHeight="1">
      <c r="A1194" s="93"/>
      <c r="B1194" s="21" t="s">
        <v>2725</v>
      </c>
      <c r="C1194" s="93" t="s">
        <v>2826</v>
      </c>
      <c r="D1194" s="108" t="s">
        <v>760</v>
      </c>
      <c r="E1194" s="21" t="s">
        <v>2375</v>
      </c>
      <c r="F1194" s="21" t="s">
        <v>1685</v>
      </c>
      <c r="G1194" s="21" t="s">
        <v>2726</v>
      </c>
    </row>
    <row r="1195" spans="1:7" ht="39.950000000000003" customHeight="1">
      <c r="A1195" s="93"/>
      <c r="B1195" s="21" t="s">
        <v>2528</v>
      </c>
      <c r="C1195" s="93" t="s">
        <v>2826</v>
      </c>
      <c r="D1195" s="108" t="s">
        <v>760</v>
      </c>
      <c r="E1195" s="21" t="s">
        <v>2550</v>
      </c>
      <c r="F1195" s="21" t="s">
        <v>847</v>
      </c>
      <c r="G1195" s="21" t="s">
        <v>1486</v>
      </c>
    </row>
    <row r="1196" spans="1:7" ht="39.950000000000003" customHeight="1">
      <c r="A1196" s="93"/>
      <c r="B1196" s="21" t="s">
        <v>2520</v>
      </c>
      <c r="C1196" s="93" t="s">
        <v>2826</v>
      </c>
      <c r="D1196" s="108" t="s">
        <v>760</v>
      </c>
      <c r="E1196" s="21" t="s">
        <v>1651</v>
      </c>
      <c r="F1196" s="21" t="s">
        <v>1970</v>
      </c>
      <c r="G1196" s="21" t="s">
        <v>2727</v>
      </c>
    </row>
    <row r="1197" spans="1:7" ht="39.950000000000003" customHeight="1">
      <c r="A1197" s="93"/>
      <c r="B1197" s="21" t="s">
        <v>2520</v>
      </c>
      <c r="C1197" s="93" t="s">
        <v>2826</v>
      </c>
      <c r="D1197" s="108" t="s">
        <v>760</v>
      </c>
      <c r="E1197" s="21" t="s">
        <v>1047</v>
      </c>
      <c r="F1197" s="21" t="s">
        <v>2214</v>
      </c>
      <c r="G1197" s="21" t="s">
        <v>836</v>
      </c>
    </row>
    <row r="1198" spans="1:7" ht="39.950000000000003" customHeight="1">
      <c r="A1198" s="93"/>
      <c r="B1198" s="21" t="s">
        <v>2505</v>
      </c>
      <c r="C1198" s="93" t="s">
        <v>2826</v>
      </c>
      <c r="D1198" s="108" t="s">
        <v>760</v>
      </c>
      <c r="E1198" s="21" t="s">
        <v>1205</v>
      </c>
      <c r="F1198" s="21" t="s">
        <v>780</v>
      </c>
      <c r="G1198" s="21" t="s">
        <v>2728</v>
      </c>
    </row>
    <row r="1199" spans="1:7" ht="39.950000000000003" customHeight="1">
      <c r="A1199" s="93"/>
      <c r="B1199" s="21" t="s">
        <v>2505</v>
      </c>
      <c r="C1199" s="93" t="s">
        <v>2826</v>
      </c>
      <c r="D1199" s="108" t="s">
        <v>760</v>
      </c>
      <c r="E1199" s="21" t="s">
        <v>2506</v>
      </c>
      <c r="F1199" s="21" t="s">
        <v>2506</v>
      </c>
      <c r="G1199" s="21" t="s">
        <v>982</v>
      </c>
    </row>
    <row r="1200" spans="1:7" ht="39.950000000000003" customHeight="1">
      <c r="A1200" s="93"/>
      <c r="B1200" s="21" t="s">
        <v>2515</v>
      </c>
      <c r="C1200" s="93" t="s">
        <v>2826</v>
      </c>
      <c r="D1200" s="108" t="s">
        <v>760</v>
      </c>
      <c r="E1200" s="21" t="s">
        <v>2285</v>
      </c>
      <c r="F1200" s="21" t="s">
        <v>2516</v>
      </c>
      <c r="G1200" s="21" t="s">
        <v>1458</v>
      </c>
    </row>
    <row r="1201" spans="1:7" ht="39.950000000000003" customHeight="1">
      <c r="A1201" s="93"/>
      <c r="B1201" s="21" t="s">
        <v>2700</v>
      </c>
      <c r="C1201" s="93" t="s">
        <v>2826</v>
      </c>
      <c r="D1201" s="108" t="s">
        <v>760</v>
      </c>
      <c r="E1201" s="21" t="s">
        <v>2307</v>
      </c>
      <c r="F1201" s="21" t="s">
        <v>1791</v>
      </c>
      <c r="G1201" s="21" t="s">
        <v>1060</v>
      </c>
    </row>
    <row r="1202" spans="1:7" ht="39.950000000000003" customHeight="1">
      <c r="A1202" s="93"/>
      <c r="B1202" s="21" t="s">
        <v>2700</v>
      </c>
      <c r="C1202" s="93" t="s">
        <v>2826</v>
      </c>
      <c r="D1202" s="108" t="s">
        <v>760</v>
      </c>
      <c r="E1202" s="21" t="s">
        <v>2513</v>
      </c>
      <c r="F1202" s="21" t="s">
        <v>1553</v>
      </c>
      <c r="G1202" s="21" t="s">
        <v>2631</v>
      </c>
    </row>
    <row r="1203" spans="1:7" ht="39.950000000000003" customHeight="1">
      <c r="A1203" s="93"/>
      <c r="B1203" s="21" t="s">
        <v>2520</v>
      </c>
      <c r="C1203" s="93" t="s">
        <v>2826</v>
      </c>
      <c r="D1203" s="108" t="s">
        <v>760</v>
      </c>
      <c r="E1203" s="21" t="s">
        <v>2596</v>
      </c>
      <c r="F1203" s="21" t="s">
        <v>1809</v>
      </c>
      <c r="G1203" s="21" t="s">
        <v>1022</v>
      </c>
    </row>
    <row r="1204" spans="1:7" ht="39.950000000000003" customHeight="1">
      <c r="A1204" s="93"/>
      <c r="B1204" s="21" t="s">
        <v>2577</v>
      </c>
      <c r="C1204" s="93" t="s">
        <v>2826</v>
      </c>
      <c r="D1204" s="108" t="s">
        <v>760</v>
      </c>
      <c r="E1204" s="21" t="s">
        <v>2543</v>
      </c>
      <c r="F1204" s="21" t="s">
        <v>2729</v>
      </c>
      <c r="G1204" s="21" t="s">
        <v>1458</v>
      </c>
    </row>
    <row r="1205" spans="1:7" ht="39.950000000000003" customHeight="1">
      <c r="A1205" s="93"/>
      <c r="B1205" s="21" t="s">
        <v>2643</v>
      </c>
      <c r="C1205" s="93" t="s">
        <v>2826</v>
      </c>
      <c r="D1205" s="108" t="s">
        <v>760</v>
      </c>
      <c r="E1205" s="21" t="s">
        <v>2549</v>
      </c>
      <c r="F1205" s="21" t="s">
        <v>2730</v>
      </c>
      <c r="G1205" s="21" t="s">
        <v>2731</v>
      </c>
    </row>
    <row r="1206" spans="1:7" ht="39.950000000000003" customHeight="1">
      <c r="A1206" s="93"/>
      <c r="B1206" s="21" t="s">
        <v>2520</v>
      </c>
      <c r="C1206" s="93" t="s">
        <v>2826</v>
      </c>
      <c r="D1206" s="108" t="s">
        <v>760</v>
      </c>
      <c r="E1206" s="21" t="s">
        <v>2214</v>
      </c>
      <c r="F1206" s="21" t="s">
        <v>1955</v>
      </c>
      <c r="G1206" s="21" t="s">
        <v>1013</v>
      </c>
    </row>
    <row r="1207" spans="1:7" ht="39.950000000000003" customHeight="1">
      <c r="A1207" s="93"/>
      <c r="B1207" s="21" t="s">
        <v>2521</v>
      </c>
      <c r="C1207" s="93" t="s">
        <v>2826</v>
      </c>
      <c r="D1207" s="108" t="s">
        <v>760</v>
      </c>
      <c r="E1207" s="21" t="s">
        <v>2525</v>
      </c>
      <c r="F1207" s="21" t="s">
        <v>2583</v>
      </c>
      <c r="G1207" s="21" t="s">
        <v>879</v>
      </c>
    </row>
    <row r="1208" spans="1:7" ht="39.950000000000003" customHeight="1">
      <c r="A1208" s="93"/>
      <c r="B1208" s="21" t="s">
        <v>2520</v>
      </c>
      <c r="C1208" s="93" t="s">
        <v>2826</v>
      </c>
      <c r="D1208" s="108" t="s">
        <v>760</v>
      </c>
      <c r="E1208" s="21" t="s">
        <v>2594</v>
      </c>
      <c r="F1208" s="21" t="s">
        <v>1641</v>
      </c>
      <c r="G1208" s="21" t="s">
        <v>1686</v>
      </c>
    </row>
    <row r="1209" spans="1:7" ht="39.950000000000003" customHeight="1">
      <c r="A1209" s="93"/>
      <c r="B1209" s="21" t="s">
        <v>2680</v>
      </c>
      <c r="C1209" s="93" t="s">
        <v>2826</v>
      </c>
      <c r="D1209" s="108" t="s">
        <v>760</v>
      </c>
      <c r="E1209" s="21" t="s">
        <v>2732</v>
      </c>
      <c r="F1209" s="21" t="s">
        <v>1576</v>
      </c>
      <c r="G1209" s="21" t="s">
        <v>1125</v>
      </c>
    </row>
    <row r="1210" spans="1:7" ht="39.950000000000003" customHeight="1">
      <c r="A1210" s="93"/>
      <c r="B1210" s="21" t="s">
        <v>2589</v>
      </c>
      <c r="C1210" s="93" t="s">
        <v>2826</v>
      </c>
      <c r="D1210" s="108" t="s">
        <v>760</v>
      </c>
      <c r="E1210" s="21" t="s">
        <v>1262</v>
      </c>
      <c r="F1210" s="21" t="s">
        <v>2375</v>
      </c>
      <c r="G1210" s="21" t="s">
        <v>2112</v>
      </c>
    </row>
    <row r="1211" spans="1:7" ht="39.950000000000003" customHeight="1">
      <c r="A1211" s="93"/>
      <c r="B1211" s="21" t="s">
        <v>2580</v>
      </c>
      <c r="C1211" s="93" t="s">
        <v>2826</v>
      </c>
      <c r="D1211" s="108" t="s">
        <v>760</v>
      </c>
      <c r="E1211" s="21" t="s">
        <v>2307</v>
      </c>
      <c r="F1211" s="21" t="s">
        <v>2620</v>
      </c>
      <c r="G1211" s="21" t="s">
        <v>1751</v>
      </c>
    </row>
    <row r="1212" spans="1:7" ht="39.950000000000003" customHeight="1">
      <c r="A1212" s="93"/>
      <c r="B1212" s="21" t="s">
        <v>2523</v>
      </c>
      <c r="C1212" s="93" t="s">
        <v>2826</v>
      </c>
      <c r="D1212" s="108" t="s">
        <v>760</v>
      </c>
      <c r="E1212" s="21" t="s">
        <v>1053</v>
      </c>
      <c r="F1212" s="21" t="s">
        <v>1955</v>
      </c>
      <c r="G1212" s="21" t="s">
        <v>1109</v>
      </c>
    </row>
    <row r="1213" spans="1:7" ht="39.950000000000003" customHeight="1">
      <c r="A1213" s="93"/>
      <c r="B1213" s="21" t="s">
        <v>2541</v>
      </c>
      <c r="C1213" s="93" t="s">
        <v>2826</v>
      </c>
      <c r="D1213" s="108" t="s">
        <v>760</v>
      </c>
      <c r="E1213" s="21" t="s">
        <v>1122</v>
      </c>
      <c r="F1213" s="21" t="s">
        <v>2222</v>
      </c>
      <c r="G1213" s="21" t="s">
        <v>1062</v>
      </c>
    </row>
    <row r="1214" spans="1:7" ht="39.950000000000003" customHeight="1">
      <c r="A1214" s="93"/>
      <c r="B1214" s="21" t="s">
        <v>2581</v>
      </c>
      <c r="C1214" s="93" t="s">
        <v>2826</v>
      </c>
      <c r="D1214" s="108" t="s">
        <v>760</v>
      </c>
      <c r="E1214" s="21" t="s">
        <v>2733</v>
      </c>
      <c r="F1214" s="21" t="s">
        <v>1143</v>
      </c>
      <c r="G1214" s="21" t="s">
        <v>788</v>
      </c>
    </row>
    <row r="1215" spans="1:7" ht="39.950000000000003" customHeight="1">
      <c r="A1215" s="93"/>
      <c r="B1215" s="21" t="s">
        <v>2577</v>
      </c>
      <c r="C1215" s="93" t="s">
        <v>2826</v>
      </c>
      <c r="D1215" s="108" t="s">
        <v>760</v>
      </c>
      <c r="E1215" s="21" t="s">
        <v>2596</v>
      </c>
      <c r="F1215" s="21" t="s">
        <v>2734</v>
      </c>
      <c r="G1215" s="21" t="s">
        <v>1044</v>
      </c>
    </row>
    <row r="1216" spans="1:7" ht="39.950000000000003" customHeight="1">
      <c r="A1216" s="93"/>
      <c r="B1216" s="21" t="s">
        <v>2515</v>
      </c>
      <c r="C1216" s="93" t="s">
        <v>2826</v>
      </c>
      <c r="D1216" s="108" t="s">
        <v>760</v>
      </c>
      <c r="E1216" s="21" t="s">
        <v>789</v>
      </c>
      <c r="F1216" s="21" t="s">
        <v>2653</v>
      </c>
      <c r="G1216" s="21" t="s">
        <v>788</v>
      </c>
    </row>
    <row r="1217" spans="1:7" ht="39.950000000000003" customHeight="1">
      <c r="A1217" s="93"/>
      <c r="B1217" s="21" t="s">
        <v>2554</v>
      </c>
      <c r="C1217" s="93" t="s">
        <v>2826</v>
      </c>
      <c r="D1217" s="108" t="s">
        <v>760</v>
      </c>
      <c r="E1217" s="21" t="s">
        <v>2735</v>
      </c>
      <c r="F1217" s="21" t="s">
        <v>1202</v>
      </c>
      <c r="G1217" s="21" t="s">
        <v>2736</v>
      </c>
    </row>
    <row r="1218" spans="1:7" ht="39.950000000000003" customHeight="1">
      <c r="A1218" s="93"/>
      <c r="B1218" s="21" t="s">
        <v>2523</v>
      </c>
      <c r="C1218" s="93" t="s">
        <v>2826</v>
      </c>
      <c r="D1218" s="108" t="s">
        <v>760</v>
      </c>
      <c r="E1218" s="21" t="s">
        <v>2205</v>
      </c>
      <c r="F1218" s="21" t="s">
        <v>1319</v>
      </c>
      <c r="G1218" s="21" t="s">
        <v>2737</v>
      </c>
    </row>
    <row r="1219" spans="1:7" ht="39.950000000000003" customHeight="1">
      <c r="A1219" s="93"/>
      <c r="B1219" s="21" t="s">
        <v>2523</v>
      </c>
      <c r="C1219" s="93" t="s">
        <v>2826</v>
      </c>
      <c r="D1219" s="108" t="s">
        <v>760</v>
      </c>
      <c r="E1219" s="21" t="s">
        <v>1553</v>
      </c>
      <c r="F1219" s="21" t="s">
        <v>2534</v>
      </c>
      <c r="G1219" s="21" t="s">
        <v>2738</v>
      </c>
    </row>
    <row r="1220" spans="1:7" ht="39.950000000000003" customHeight="1">
      <c r="A1220" s="93"/>
      <c r="B1220" s="21" t="s">
        <v>2492</v>
      </c>
      <c r="C1220" s="93" t="s">
        <v>2826</v>
      </c>
      <c r="D1220" s="108" t="s">
        <v>760</v>
      </c>
      <c r="E1220" s="21" t="s">
        <v>2145</v>
      </c>
      <c r="F1220" s="21" t="s">
        <v>981</v>
      </c>
      <c r="G1220" s="21" t="s">
        <v>2739</v>
      </c>
    </row>
    <row r="1221" spans="1:7" ht="39.950000000000003" customHeight="1">
      <c r="A1221" s="93"/>
      <c r="B1221" s="21" t="s">
        <v>2521</v>
      </c>
      <c r="C1221" s="93" t="s">
        <v>2826</v>
      </c>
      <c r="D1221" s="108" t="s">
        <v>760</v>
      </c>
      <c r="E1221" s="21" t="s">
        <v>1774</v>
      </c>
      <c r="F1221" s="21" t="s">
        <v>2740</v>
      </c>
      <c r="G1221" s="21" t="s">
        <v>1653</v>
      </c>
    </row>
    <row r="1222" spans="1:7" ht="39.950000000000003" customHeight="1">
      <c r="A1222" s="93"/>
      <c r="B1222" s="21" t="s">
        <v>2643</v>
      </c>
      <c r="C1222" s="93" t="s">
        <v>2826</v>
      </c>
      <c r="D1222" s="108" t="s">
        <v>760</v>
      </c>
      <c r="E1222" s="21" t="s">
        <v>2741</v>
      </c>
      <c r="F1222" s="21" t="s">
        <v>1668</v>
      </c>
      <c r="G1222" s="21" t="s">
        <v>1125</v>
      </c>
    </row>
    <row r="1223" spans="1:7" ht="39.950000000000003" customHeight="1">
      <c r="A1223" s="93"/>
      <c r="B1223" s="21" t="s">
        <v>2496</v>
      </c>
      <c r="C1223" s="93" t="s">
        <v>2826</v>
      </c>
      <c r="D1223" s="108" t="s">
        <v>760</v>
      </c>
      <c r="E1223" s="21" t="s">
        <v>2742</v>
      </c>
      <c r="F1223" s="21" t="s">
        <v>2743</v>
      </c>
      <c r="G1223" s="21" t="s">
        <v>2744</v>
      </c>
    </row>
    <row r="1224" spans="1:7" ht="39.950000000000003" customHeight="1">
      <c r="A1224" s="93" t="s">
        <v>1377</v>
      </c>
      <c r="B1224" s="21" t="s">
        <v>2520</v>
      </c>
      <c r="C1224" s="93" t="s">
        <v>2826</v>
      </c>
      <c r="D1224" s="108" t="s">
        <v>760</v>
      </c>
      <c r="E1224" s="21" t="s">
        <v>2206</v>
      </c>
      <c r="F1224" s="21" t="s">
        <v>1122</v>
      </c>
      <c r="G1224" s="21" t="s">
        <v>879</v>
      </c>
    </row>
    <row r="1225" spans="1:7" ht="39.950000000000003" customHeight="1">
      <c r="A1225" s="93"/>
      <c r="B1225" s="21" t="s">
        <v>2605</v>
      </c>
      <c r="C1225" s="93" t="s">
        <v>2826</v>
      </c>
      <c r="D1225" s="108" t="s">
        <v>760</v>
      </c>
      <c r="E1225" s="21" t="s">
        <v>2582</v>
      </c>
      <c r="F1225" s="21" t="s">
        <v>1761</v>
      </c>
      <c r="G1225" s="21" t="s">
        <v>2745</v>
      </c>
    </row>
    <row r="1226" spans="1:7" ht="39.950000000000003" customHeight="1">
      <c r="A1226" s="93"/>
      <c r="B1226" s="21" t="s">
        <v>2515</v>
      </c>
      <c r="C1226" s="93" t="s">
        <v>2826</v>
      </c>
      <c r="D1226" s="108" t="s">
        <v>760</v>
      </c>
      <c r="E1226" s="21" t="s">
        <v>1553</v>
      </c>
      <c r="F1226" s="21" t="s">
        <v>1730</v>
      </c>
      <c r="G1226" s="21" t="s">
        <v>1198</v>
      </c>
    </row>
    <row r="1227" spans="1:7" ht="39.950000000000003" customHeight="1">
      <c r="A1227" s="93"/>
      <c r="B1227" s="21" t="s">
        <v>2554</v>
      </c>
      <c r="C1227" s="93" t="s">
        <v>2826</v>
      </c>
      <c r="D1227" s="108" t="s">
        <v>760</v>
      </c>
      <c r="E1227" s="21" t="s">
        <v>1888</v>
      </c>
      <c r="F1227" s="21" t="s">
        <v>1684</v>
      </c>
      <c r="G1227" s="21" t="s">
        <v>1427</v>
      </c>
    </row>
    <row r="1228" spans="1:7" ht="39.950000000000003" customHeight="1">
      <c r="A1228" s="93"/>
      <c r="B1228" s="21" t="s">
        <v>2589</v>
      </c>
      <c r="C1228" s="93" t="s">
        <v>2826</v>
      </c>
      <c r="D1228" s="108" t="s">
        <v>760</v>
      </c>
      <c r="E1228" s="21" t="s">
        <v>1049</v>
      </c>
      <c r="F1228" s="21" t="s">
        <v>2590</v>
      </c>
      <c r="G1228" s="21" t="s">
        <v>1109</v>
      </c>
    </row>
    <row r="1229" spans="1:7" ht="39.950000000000003" customHeight="1">
      <c r="A1229" s="93"/>
      <c r="B1229" s="21" t="s">
        <v>2616</v>
      </c>
      <c r="C1229" s="93" t="s">
        <v>2826</v>
      </c>
      <c r="D1229" s="108" t="s">
        <v>760</v>
      </c>
      <c r="E1229" s="21" t="s">
        <v>791</v>
      </c>
      <c r="F1229" s="21" t="s">
        <v>2617</v>
      </c>
      <c r="G1229" s="21" t="s">
        <v>1164</v>
      </c>
    </row>
    <row r="1230" spans="1:7" ht="39.950000000000003" customHeight="1">
      <c r="A1230" s="93"/>
      <c r="B1230" s="21" t="s">
        <v>2541</v>
      </c>
      <c r="C1230" s="93" t="s">
        <v>2826</v>
      </c>
      <c r="D1230" s="108" t="s">
        <v>760</v>
      </c>
      <c r="E1230" s="21" t="s">
        <v>2508</v>
      </c>
      <c r="F1230" s="21" t="s">
        <v>2746</v>
      </c>
      <c r="G1230" s="21" t="s">
        <v>2747</v>
      </c>
    </row>
    <row r="1231" spans="1:7" ht="39.950000000000003" customHeight="1">
      <c r="A1231" s="93"/>
      <c r="B1231" s="21" t="s">
        <v>2613</v>
      </c>
      <c r="C1231" s="93" t="s">
        <v>2826</v>
      </c>
      <c r="D1231" s="108" t="s">
        <v>760</v>
      </c>
      <c r="E1231" s="21" t="s">
        <v>1576</v>
      </c>
      <c r="F1231" s="21" t="s">
        <v>2212</v>
      </c>
      <c r="G1231" s="21" t="s">
        <v>807</v>
      </c>
    </row>
    <row r="1232" spans="1:7" ht="39.950000000000003" customHeight="1">
      <c r="A1232" s="93"/>
      <c r="B1232" s="21" t="s">
        <v>2622</v>
      </c>
      <c r="C1232" s="93" t="s">
        <v>2826</v>
      </c>
      <c r="D1232" s="108" t="s">
        <v>760</v>
      </c>
      <c r="E1232" s="21" t="s">
        <v>847</v>
      </c>
      <c r="F1232" s="21" t="s">
        <v>1109</v>
      </c>
      <c r="G1232" s="21" t="s">
        <v>1255</v>
      </c>
    </row>
    <row r="1233" spans="1:7" ht="39.950000000000003" customHeight="1">
      <c r="A1233" s="93"/>
      <c r="B1233" s="21" t="s">
        <v>2659</v>
      </c>
      <c r="C1233" s="93" t="s">
        <v>2826</v>
      </c>
      <c r="D1233" s="108" t="s">
        <v>760</v>
      </c>
      <c r="E1233" s="21" t="s">
        <v>1171</v>
      </c>
      <c r="F1233" s="21" t="s">
        <v>1059</v>
      </c>
      <c r="G1233" s="21" t="s">
        <v>1914</v>
      </c>
    </row>
    <row r="1234" spans="1:7" ht="39.950000000000003" customHeight="1">
      <c r="A1234" s="93"/>
      <c r="B1234" s="21" t="s">
        <v>2700</v>
      </c>
      <c r="C1234" s="93" t="s">
        <v>2826</v>
      </c>
      <c r="D1234" s="108" t="s">
        <v>760</v>
      </c>
      <c r="E1234" s="21" t="s">
        <v>2197</v>
      </c>
      <c r="F1234" s="21" t="s">
        <v>791</v>
      </c>
      <c r="G1234" s="21" t="s">
        <v>1829</v>
      </c>
    </row>
    <row r="1235" spans="1:7" ht="39.950000000000003" customHeight="1">
      <c r="A1235" s="93"/>
      <c r="B1235" s="21" t="s">
        <v>2577</v>
      </c>
      <c r="C1235" s="93" t="s">
        <v>2826</v>
      </c>
      <c r="D1235" s="108" t="s">
        <v>760</v>
      </c>
      <c r="E1235" s="21" t="s">
        <v>2748</v>
      </c>
      <c r="F1235" s="21" t="s">
        <v>2599</v>
      </c>
      <c r="G1235" s="21" t="s">
        <v>1000</v>
      </c>
    </row>
    <row r="1236" spans="1:7" ht="39.950000000000003" customHeight="1">
      <c r="A1236" s="93"/>
      <c r="B1236" s="21" t="s">
        <v>2577</v>
      </c>
      <c r="C1236" s="93" t="s">
        <v>2826</v>
      </c>
      <c r="D1236" s="108" t="s">
        <v>760</v>
      </c>
      <c r="E1236" s="21" t="s">
        <v>847</v>
      </c>
      <c r="F1236" s="21" t="s">
        <v>2599</v>
      </c>
      <c r="G1236" s="21" t="s">
        <v>2749</v>
      </c>
    </row>
    <row r="1237" spans="1:7" ht="39.950000000000003" customHeight="1">
      <c r="A1237" s="93"/>
      <c r="B1237" s="21" t="s">
        <v>2589</v>
      </c>
      <c r="C1237" s="93" t="s">
        <v>2826</v>
      </c>
      <c r="D1237" s="108" t="s">
        <v>760</v>
      </c>
      <c r="E1237" s="21" t="s">
        <v>2735</v>
      </c>
      <c r="F1237" s="21" t="s">
        <v>1115</v>
      </c>
      <c r="G1237" s="21" t="s">
        <v>1793</v>
      </c>
    </row>
    <row r="1238" spans="1:7" ht="39.950000000000003" customHeight="1">
      <c r="A1238" s="93" t="s">
        <v>2750</v>
      </c>
      <c r="B1238" s="21" t="s">
        <v>2554</v>
      </c>
      <c r="C1238" s="93" t="s">
        <v>2826</v>
      </c>
      <c r="D1238" s="108" t="s">
        <v>760</v>
      </c>
      <c r="E1238" s="21" t="s">
        <v>952</v>
      </c>
      <c r="F1238" s="21" t="s">
        <v>1049</v>
      </c>
      <c r="G1238" s="21" t="s">
        <v>1596</v>
      </c>
    </row>
    <row r="1239" spans="1:7" ht="39.950000000000003" customHeight="1">
      <c r="A1239" s="93"/>
      <c r="B1239" s="21" t="s">
        <v>2577</v>
      </c>
      <c r="C1239" s="93" t="s">
        <v>2826</v>
      </c>
      <c r="D1239" s="108" t="s">
        <v>760</v>
      </c>
      <c r="E1239" s="21" t="s">
        <v>2746</v>
      </c>
      <c r="F1239" s="21" t="s">
        <v>2751</v>
      </c>
      <c r="G1239" s="21" t="s">
        <v>1152</v>
      </c>
    </row>
    <row r="1240" spans="1:7" ht="39.950000000000003" customHeight="1">
      <c r="A1240" s="93"/>
      <c r="B1240" s="21" t="s">
        <v>2495</v>
      </c>
      <c r="C1240" s="93" t="s">
        <v>2826</v>
      </c>
      <c r="D1240" s="108" t="s">
        <v>760</v>
      </c>
      <c r="E1240" s="21" t="s">
        <v>2596</v>
      </c>
      <c r="F1240" s="21" t="s">
        <v>1121</v>
      </c>
      <c r="G1240" s="21" t="s">
        <v>1177</v>
      </c>
    </row>
    <row r="1241" spans="1:7" ht="39.950000000000003" customHeight="1">
      <c r="A1241" s="93"/>
      <c r="B1241" s="21" t="s">
        <v>2528</v>
      </c>
      <c r="C1241" s="93" t="s">
        <v>2826</v>
      </c>
      <c r="D1241" s="108" t="s">
        <v>760</v>
      </c>
      <c r="E1241" s="21" t="s">
        <v>847</v>
      </c>
      <c r="F1241" s="21" t="s">
        <v>2550</v>
      </c>
      <c r="G1241" s="21" t="s">
        <v>812</v>
      </c>
    </row>
    <row r="1242" spans="1:7" ht="39.950000000000003" customHeight="1">
      <c r="A1242" s="93"/>
      <c r="B1242" s="21" t="s">
        <v>2521</v>
      </c>
      <c r="C1242" s="93" t="s">
        <v>2826</v>
      </c>
      <c r="D1242" s="108" t="s">
        <v>760</v>
      </c>
      <c r="E1242" s="21" t="s">
        <v>2752</v>
      </c>
      <c r="F1242" s="21" t="s">
        <v>2748</v>
      </c>
      <c r="G1242" s="21" t="s">
        <v>1458</v>
      </c>
    </row>
    <row r="1243" spans="1:7" ht="39.950000000000003" customHeight="1">
      <c r="A1243" s="93"/>
      <c r="B1243" s="21" t="s">
        <v>2577</v>
      </c>
      <c r="C1243" s="93" t="s">
        <v>2826</v>
      </c>
      <c r="D1243" s="108" t="s">
        <v>760</v>
      </c>
      <c r="E1243" s="21" t="s">
        <v>2596</v>
      </c>
      <c r="F1243" s="21" t="s">
        <v>1716</v>
      </c>
      <c r="G1243" s="21" t="s">
        <v>2753</v>
      </c>
    </row>
    <row r="1244" spans="1:7" ht="39.950000000000003" customHeight="1">
      <c r="A1244" s="93"/>
      <c r="B1244" s="21" t="s">
        <v>2528</v>
      </c>
      <c r="C1244" s="93" t="s">
        <v>2826</v>
      </c>
      <c r="D1244" s="108" t="s">
        <v>760</v>
      </c>
      <c r="E1244" s="21" t="s">
        <v>1326</v>
      </c>
      <c r="F1244" s="21" t="s">
        <v>1955</v>
      </c>
      <c r="G1244" s="21" t="s">
        <v>812</v>
      </c>
    </row>
    <row r="1245" spans="1:7" ht="39.950000000000003" customHeight="1">
      <c r="A1245" s="93"/>
      <c r="B1245" s="21" t="s">
        <v>2523</v>
      </c>
      <c r="C1245" s="93" t="s">
        <v>2826</v>
      </c>
      <c r="D1245" s="108" t="s">
        <v>760</v>
      </c>
      <c r="E1245" s="21" t="s">
        <v>2392</v>
      </c>
      <c r="F1245" s="21" t="s">
        <v>2210</v>
      </c>
      <c r="G1245" s="21" t="s">
        <v>1554</v>
      </c>
    </row>
    <row r="1246" spans="1:7" ht="39.950000000000003" customHeight="1">
      <c r="A1246" s="93"/>
      <c r="B1246" s="21" t="s">
        <v>2613</v>
      </c>
      <c r="C1246" s="93" t="s">
        <v>2826</v>
      </c>
      <c r="D1246" s="108" t="s">
        <v>760</v>
      </c>
      <c r="E1246" s="21" t="s">
        <v>2392</v>
      </c>
      <c r="F1246" s="21" t="s">
        <v>2357</v>
      </c>
      <c r="G1246" s="21" t="s">
        <v>812</v>
      </c>
    </row>
    <row r="1247" spans="1:7" ht="39.950000000000003" customHeight="1">
      <c r="A1247" s="93"/>
      <c r="B1247" s="21" t="s">
        <v>2520</v>
      </c>
      <c r="C1247" s="93" t="s">
        <v>2826</v>
      </c>
      <c r="D1247" s="108" t="s">
        <v>760</v>
      </c>
      <c r="E1247" s="21" t="s">
        <v>1143</v>
      </c>
      <c r="F1247" s="21" t="s">
        <v>2754</v>
      </c>
      <c r="G1247" s="21" t="s">
        <v>878</v>
      </c>
    </row>
    <row r="1248" spans="1:7" ht="39.950000000000003" customHeight="1">
      <c r="A1248" s="93"/>
      <c r="B1248" s="21" t="s">
        <v>2496</v>
      </c>
      <c r="C1248" s="93" t="s">
        <v>2826</v>
      </c>
      <c r="D1248" s="108" t="s">
        <v>760</v>
      </c>
      <c r="E1248" s="21" t="s">
        <v>1121</v>
      </c>
      <c r="F1248" s="21" t="s">
        <v>1049</v>
      </c>
      <c r="G1248" s="21" t="s">
        <v>1841</v>
      </c>
    </row>
    <row r="1249" spans="1:7" ht="39.950000000000003" customHeight="1">
      <c r="A1249" s="93"/>
      <c r="B1249" s="21" t="s">
        <v>2627</v>
      </c>
      <c r="C1249" s="93" t="s">
        <v>2826</v>
      </c>
      <c r="D1249" s="108" t="s">
        <v>760</v>
      </c>
      <c r="E1249" s="21" t="s">
        <v>2667</v>
      </c>
      <c r="F1249" s="21" t="s">
        <v>2755</v>
      </c>
      <c r="G1249" s="21" t="s">
        <v>1458</v>
      </c>
    </row>
    <row r="1250" spans="1:7" ht="39.950000000000003" customHeight="1">
      <c r="A1250" s="93"/>
      <c r="B1250" s="21" t="s">
        <v>2634</v>
      </c>
      <c r="C1250" s="93" t="s">
        <v>2826</v>
      </c>
      <c r="D1250" s="108" t="s">
        <v>760</v>
      </c>
      <c r="E1250" s="21" t="s">
        <v>844</v>
      </c>
      <c r="F1250" s="21" t="s">
        <v>2633</v>
      </c>
      <c r="G1250" s="21" t="s">
        <v>2105</v>
      </c>
    </row>
    <row r="1251" spans="1:7" ht="39.950000000000003" customHeight="1">
      <c r="A1251" s="93"/>
      <c r="B1251" s="21" t="s">
        <v>2634</v>
      </c>
      <c r="C1251" s="93" t="s">
        <v>2826</v>
      </c>
      <c r="D1251" s="108" t="s">
        <v>760</v>
      </c>
      <c r="E1251" s="21" t="s">
        <v>2756</v>
      </c>
      <c r="F1251" s="21" t="s">
        <v>2210</v>
      </c>
      <c r="G1251" s="21" t="s">
        <v>2757</v>
      </c>
    </row>
    <row r="1252" spans="1:7" ht="39.950000000000003" customHeight="1">
      <c r="A1252" s="93"/>
      <c r="B1252" s="21" t="s">
        <v>2520</v>
      </c>
      <c r="C1252" s="93" t="s">
        <v>2826</v>
      </c>
      <c r="D1252" s="108" t="s">
        <v>760</v>
      </c>
      <c r="E1252" s="21" t="s">
        <v>2526</v>
      </c>
      <c r="F1252" s="21" t="s">
        <v>2758</v>
      </c>
      <c r="G1252" s="21" t="s">
        <v>788</v>
      </c>
    </row>
    <row r="1253" spans="1:7" ht="39.950000000000003" customHeight="1">
      <c r="A1253" s="93"/>
      <c r="B1253" s="21" t="s">
        <v>2700</v>
      </c>
      <c r="C1253" s="93" t="s">
        <v>2826</v>
      </c>
      <c r="D1253" s="108" t="s">
        <v>760</v>
      </c>
      <c r="E1253" s="21" t="s">
        <v>2759</v>
      </c>
      <c r="F1253" s="21" t="s">
        <v>2691</v>
      </c>
      <c r="G1253" s="21" t="s">
        <v>763</v>
      </c>
    </row>
    <row r="1254" spans="1:7" ht="39.950000000000003" customHeight="1">
      <c r="A1254" s="93"/>
      <c r="B1254" s="21" t="s">
        <v>2554</v>
      </c>
      <c r="C1254" s="93" t="s">
        <v>2826</v>
      </c>
      <c r="D1254" s="108" t="s">
        <v>760</v>
      </c>
      <c r="E1254" s="21" t="s">
        <v>1061</v>
      </c>
      <c r="F1254" s="21" t="s">
        <v>1754</v>
      </c>
      <c r="G1254" s="21" t="s">
        <v>2760</v>
      </c>
    </row>
    <row r="1255" spans="1:7" ht="39.950000000000003" customHeight="1">
      <c r="A1255" s="93"/>
      <c r="B1255" s="21" t="s">
        <v>2589</v>
      </c>
      <c r="C1255" s="93" t="s">
        <v>2826</v>
      </c>
      <c r="D1255" s="108" t="s">
        <v>760</v>
      </c>
      <c r="E1255" s="21" t="s">
        <v>2590</v>
      </c>
      <c r="F1255" s="21" t="s">
        <v>937</v>
      </c>
      <c r="G1255" s="21" t="s">
        <v>1060</v>
      </c>
    </row>
    <row r="1256" spans="1:7" ht="39.950000000000003" customHeight="1">
      <c r="A1256" s="93"/>
      <c r="B1256" s="21" t="s">
        <v>2600</v>
      </c>
      <c r="C1256" s="93" t="s">
        <v>2826</v>
      </c>
      <c r="D1256" s="108" t="s">
        <v>760</v>
      </c>
      <c r="E1256" s="21" t="s">
        <v>1106</v>
      </c>
      <c r="F1256" s="21" t="s">
        <v>2546</v>
      </c>
      <c r="G1256" s="21" t="s">
        <v>2705</v>
      </c>
    </row>
    <row r="1257" spans="1:7" ht="39.950000000000003" customHeight="1">
      <c r="A1257" s="93"/>
      <c r="B1257" s="21" t="s">
        <v>2496</v>
      </c>
      <c r="C1257" s="93" t="s">
        <v>2826</v>
      </c>
      <c r="D1257" s="108" t="s">
        <v>760</v>
      </c>
      <c r="E1257" s="21" t="s">
        <v>2193</v>
      </c>
      <c r="F1257" s="21" t="s">
        <v>1059</v>
      </c>
      <c r="G1257" s="21" t="s">
        <v>2761</v>
      </c>
    </row>
    <row r="1258" spans="1:7" ht="39.950000000000003" customHeight="1">
      <c r="A1258" s="93"/>
      <c r="B1258" s="21" t="s">
        <v>2693</v>
      </c>
      <c r="C1258" s="93" t="s">
        <v>2826</v>
      </c>
      <c r="D1258" s="108" t="s">
        <v>760</v>
      </c>
      <c r="E1258" s="21" t="s">
        <v>1072</v>
      </c>
      <c r="F1258" s="21" t="s">
        <v>2759</v>
      </c>
      <c r="G1258" s="21" t="s">
        <v>2762</v>
      </c>
    </row>
    <row r="1259" spans="1:7" ht="39.950000000000003" customHeight="1">
      <c r="A1259" s="93"/>
      <c r="B1259" s="21" t="s">
        <v>2693</v>
      </c>
      <c r="C1259" s="93" t="s">
        <v>2826</v>
      </c>
      <c r="D1259" s="108" t="s">
        <v>760</v>
      </c>
      <c r="E1259" s="21" t="s">
        <v>2763</v>
      </c>
      <c r="F1259" s="21" t="s">
        <v>1143</v>
      </c>
      <c r="G1259" s="21" t="s">
        <v>2764</v>
      </c>
    </row>
    <row r="1260" spans="1:7" ht="39.950000000000003" customHeight="1">
      <c r="A1260" s="93"/>
      <c r="B1260" s="21" t="s">
        <v>2693</v>
      </c>
      <c r="C1260" s="93" t="s">
        <v>2826</v>
      </c>
      <c r="D1260" s="108" t="s">
        <v>760</v>
      </c>
      <c r="E1260" s="21" t="s">
        <v>1117</v>
      </c>
      <c r="F1260" s="21" t="s">
        <v>1319</v>
      </c>
      <c r="G1260" s="21" t="s">
        <v>2765</v>
      </c>
    </row>
    <row r="1261" spans="1:7" ht="39.950000000000003" customHeight="1">
      <c r="A1261" s="93"/>
      <c r="B1261" s="21" t="s">
        <v>2610</v>
      </c>
      <c r="C1261" s="93" t="s">
        <v>2826</v>
      </c>
      <c r="D1261" s="108" t="s">
        <v>760</v>
      </c>
      <c r="E1261" s="21" t="s">
        <v>2502</v>
      </c>
      <c r="F1261" s="21" t="s">
        <v>1143</v>
      </c>
      <c r="G1261" s="21" t="s">
        <v>1007</v>
      </c>
    </row>
    <row r="1262" spans="1:7" ht="39.950000000000003" customHeight="1">
      <c r="A1262" s="93"/>
      <c r="B1262" s="21" t="s">
        <v>2613</v>
      </c>
      <c r="C1262" s="93" t="s">
        <v>2826</v>
      </c>
      <c r="D1262" s="108" t="s">
        <v>760</v>
      </c>
      <c r="E1262" s="21" t="s">
        <v>1170</v>
      </c>
      <c r="F1262" s="21" t="s">
        <v>2678</v>
      </c>
      <c r="G1262" s="21" t="s">
        <v>2757</v>
      </c>
    </row>
    <row r="1263" spans="1:7" ht="39.950000000000003" customHeight="1">
      <c r="A1263" s="93"/>
      <c r="B1263" s="21" t="s">
        <v>2634</v>
      </c>
      <c r="C1263" s="93" t="s">
        <v>2826</v>
      </c>
      <c r="D1263" s="108" t="s">
        <v>760</v>
      </c>
      <c r="E1263" s="21" t="s">
        <v>2766</v>
      </c>
      <c r="F1263" s="21" t="s">
        <v>2214</v>
      </c>
      <c r="G1263" s="21" t="s">
        <v>1282</v>
      </c>
    </row>
    <row r="1264" spans="1:7" ht="39.950000000000003" customHeight="1">
      <c r="A1264" s="93"/>
      <c r="B1264" s="21" t="s">
        <v>2600</v>
      </c>
      <c r="C1264" s="93" t="s">
        <v>2826</v>
      </c>
      <c r="D1264" s="108" t="s">
        <v>760</v>
      </c>
      <c r="E1264" s="21" t="s">
        <v>2222</v>
      </c>
      <c r="F1264" s="21" t="s">
        <v>2591</v>
      </c>
      <c r="G1264" s="21" t="s">
        <v>812</v>
      </c>
    </row>
    <row r="1265" spans="1:7" ht="39.950000000000003" customHeight="1">
      <c r="A1265" s="93"/>
      <c r="B1265" s="21" t="s">
        <v>2565</v>
      </c>
      <c r="C1265" s="93" t="s">
        <v>2826</v>
      </c>
      <c r="D1265" s="108" t="s">
        <v>760</v>
      </c>
      <c r="E1265" s="21" t="s">
        <v>2767</v>
      </c>
      <c r="F1265" s="21" t="s">
        <v>2197</v>
      </c>
      <c r="G1265" s="21" t="s">
        <v>2768</v>
      </c>
    </row>
    <row r="1266" spans="1:7" ht="39.950000000000003" customHeight="1">
      <c r="A1266" s="93"/>
      <c r="B1266" s="21" t="s">
        <v>2571</v>
      </c>
      <c r="C1266" s="93" t="s">
        <v>2826</v>
      </c>
      <c r="D1266" s="108" t="s">
        <v>760</v>
      </c>
      <c r="E1266" s="21" t="s">
        <v>1122</v>
      </c>
      <c r="F1266" s="21" t="s">
        <v>2131</v>
      </c>
      <c r="G1266" s="21" t="s">
        <v>1887</v>
      </c>
    </row>
    <row r="1267" spans="1:7" ht="39.950000000000003" customHeight="1">
      <c r="A1267" s="93"/>
      <c r="B1267" s="21" t="s">
        <v>2589</v>
      </c>
      <c r="C1267" s="93" t="s">
        <v>2826</v>
      </c>
      <c r="D1267" s="108" t="s">
        <v>760</v>
      </c>
      <c r="E1267" s="21" t="s">
        <v>2590</v>
      </c>
      <c r="F1267" s="21" t="s">
        <v>1754</v>
      </c>
      <c r="G1267" s="21" t="s">
        <v>796</v>
      </c>
    </row>
    <row r="1268" spans="1:7" ht="39.950000000000003" customHeight="1">
      <c r="A1268" s="93"/>
      <c r="B1268" s="21" t="s">
        <v>2622</v>
      </c>
      <c r="C1268" s="93" t="s">
        <v>2826</v>
      </c>
      <c r="D1268" s="108" t="s">
        <v>760</v>
      </c>
      <c r="E1268" s="21" t="s">
        <v>1047</v>
      </c>
      <c r="F1268" s="21" t="s">
        <v>2715</v>
      </c>
      <c r="G1268" s="21" t="s">
        <v>1007</v>
      </c>
    </row>
    <row r="1269" spans="1:7" ht="39.950000000000003" customHeight="1">
      <c r="A1269" s="93"/>
      <c r="B1269" s="21" t="s">
        <v>2501</v>
      </c>
      <c r="C1269" s="93" t="s">
        <v>2826</v>
      </c>
      <c r="D1269" s="108" t="s">
        <v>760</v>
      </c>
      <c r="E1269" s="21" t="s">
        <v>2549</v>
      </c>
      <c r="F1269" s="21" t="s">
        <v>838</v>
      </c>
      <c r="G1269" s="21" t="s">
        <v>1695</v>
      </c>
    </row>
    <row r="1270" spans="1:7" ht="39.950000000000003" customHeight="1">
      <c r="A1270" s="93"/>
      <c r="B1270" s="21" t="s">
        <v>2501</v>
      </c>
      <c r="C1270" s="93" t="s">
        <v>2826</v>
      </c>
      <c r="D1270" s="108" t="s">
        <v>760</v>
      </c>
      <c r="E1270" s="21" t="s">
        <v>1326</v>
      </c>
      <c r="F1270" s="21" t="s">
        <v>1047</v>
      </c>
      <c r="G1270" s="21" t="s">
        <v>814</v>
      </c>
    </row>
    <row r="1271" spans="1:7" ht="39.950000000000003" customHeight="1">
      <c r="A1271" s="93"/>
      <c r="B1271" s="21" t="s">
        <v>2625</v>
      </c>
      <c r="C1271" s="93" t="s">
        <v>2826</v>
      </c>
      <c r="D1271" s="108" t="s">
        <v>760</v>
      </c>
      <c r="E1271" s="21" t="s">
        <v>2525</v>
      </c>
      <c r="F1271" s="21" t="s">
        <v>2285</v>
      </c>
      <c r="G1271" s="21" t="s">
        <v>1427</v>
      </c>
    </row>
    <row r="1272" spans="1:7" ht="39.950000000000003" customHeight="1">
      <c r="A1272" s="93"/>
      <c r="B1272" s="21" t="s">
        <v>2505</v>
      </c>
      <c r="C1272" s="93" t="s">
        <v>2826</v>
      </c>
      <c r="D1272" s="108" t="s">
        <v>760</v>
      </c>
      <c r="E1272" s="21" t="s">
        <v>2701</v>
      </c>
      <c r="F1272" s="21" t="s">
        <v>2676</v>
      </c>
      <c r="G1272" s="21" t="s">
        <v>2769</v>
      </c>
    </row>
    <row r="1273" spans="1:7" ht="39.950000000000003" customHeight="1">
      <c r="A1273" s="93"/>
      <c r="B1273" s="21" t="s">
        <v>2505</v>
      </c>
      <c r="C1273" s="93" t="s">
        <v>2826</v>
      </c>
      <c r="D1273" s="108" t="s">
        <v>760</v>
      </c>
      <c r="E1273" s="21" t="s">
        <v>1326</v>
      </c>
      <c r="F1273" s="21" t="s">
        <v>1097</v>
      </c>
      <c r="G1273" s="21" t="s">
        <v>2770</v>
      </c>
    </row>
    <row r="1274" spans="1:7" ht="39.950000000000003" customHeight="1">
      <c r="A1274" s="93"/>
      <c r="B1274" s="21" t="s">
        <v>2505</v>
      </c>
      <c r="C1274" s="93" t="s">
        <v>2826</v>
      </c>
      <c r="D1274" s="108" t="s">
        <v>760</v>
      </c>
      <c r="E1274" s="21" t="s">
        <v>2701</v>
      </c>
      <c r="F1274" s="21" t="s">
        <v>2285</v>
      </c>
      <c r="G1274" s="21" t="s">
        <v>2771</v>
      </c>
    </row>
    <row r="1275" spans="1:7" ht="39.950000000000003" customHeight="1">
      <c r="A1275" s="93"/>
      <c r="B1275" s="21" t="s">
        <v>2515</v>
      </c>
      <c r="C1275" s="93" t="s">
        <v>2826</v>
      </c>
      <c r="D1275" s="108" t="s">
        <v>760</v>
      </c>
      <c r="E1275" s="21" t="s">
        <v>2502</v>
      </c>
      <c r="F1275" s="21" t="s">
        <v>2240</v>
      </c>
      <c r="G1275" s="21" t="s">
        <v>1342</v>
      </c>
    </row>
    <row r="1276" spans="1:7" ht="39.950000000000003" customHeight="1">
      <c r="A1276" s="246" t="s">
        <v>2772</v>
      </c>
      <c r="B1276" s="21" t="s">
        <v>2700</v>
      </c>
      <c r="C1276" s="93" t="s">
        <v>2826</v>
      </c>
      <c r="D1276" s="108" t="s">
        <v>760</v>
      </c>
      <c r="E1276" s="21" t="s">
        <v>2773</v>
      </c>
      <c r="F1276" s="21" t="s">
        <v>1351</v>
      </c>
      <c r="G1276" s="21" t="s">
        <v>2774</v>
      </c>
    </row>
    <row r="1277" spans="1:7" ht="39.950000000000003" customHeight="1">
      <c r="A1277" s="93"/>
      <c r="B1277" s="21" t="s">
        <v>2520</v>
      </c>
      <c r="C1277" s="93" t="s">
        <v>2826</v>
      </c>
      <c r="D1277" s="108" t="s">
        <v>760</v>
      </c>
      <c r="E1277" s="21" t="s">
        <v>2392</v>
      </c>
      <c r="F1277" s="21" t="s">
        <v>2357</v>
      </c>
      <c r="G1277" s="21" t="s">
        <v>788</v>
      </c>
    </row>
    <row r="1278" spans="1:7" ht="39.950000000000003" customHeight="1">
      <c r="A1278" s="93"/>
      <c r="B1278" s="21" t="s">
        <v>2520</v>
      </c>
      <c r="C1278" s="93" t="s">
        <v>2826</v>
      </c>
      <c r="D1278" s="108" t="s">
        <v>760</v>
      </c>
      <c r="E1278" s="21" t="s">
        <v>1326</v>
      </c>
      <c r="F1278" s="21" t="s">
        <v>2545</v>
      </c>
      <c r="G1278" s="21" t="s">
        <v>1732</v>
      </c>
    </row>
    <row r="1279" spans="1:7" ht="39.950000000000003" customHeight="1">
      <c r="A1279" s="93"/>
      <c r="B1279" s="21" t="s">
        <v>2520</v>
      </c>
      <c r="C1279" s="93" t="s">
        <v>2826</v>
      </c>
      <c r="D1279" s="108" t="s">
        <v>760</v>
      </c>
      <c r="E1279" s="21" t="s">
        <v>1651</v>
      </c>
      <c r="F1279" s="21" t="s">
        <v>1955</v>
      </c>
      <c r="G1279" s="21" t="s">
        <v>865</v>
      </c>
    </row>
    <row r="1280" spans="1:7" ht="39.950000000000003" customHeight="1">
      <c r="A1280" s="93"/>
      <c r="B1280" s="21" t="s">
        <v>2600</v>
      </c>
      <c r="C1280" s="93" t="s">
        <v>2826</v>
      </c>
      <c r="D1280" s="108" t="s">
        <v>760</v>
      </c>
      <c r="E1280" s="21" t="s">
        <v>780</v>
      </c>
      <c r="F1280" s="21" t="s">
        <v>918</v>
      </c>
      <c r="G1280" s="21" t="s">
        <v>2775</v>
      </c>
    </row>
    <row r="1281" spans="1:7" ht="39.950000000000003" customHeight="1">
      <c r="A1281" s="93"/>
      <c r="B1281" s="21" t="s">
        <v>2554</v>
      </c>
      <c r="C1281" s="93" t="s">
        <v>2826</v>
      </c>
      <c r="D1281" s="108" t="s">
        <v>760</v>
      </c>
      <c r="E1281" s="21" t="s">
        <v>1955</v>
      </c>
      <c r="F1281" s="21" t="s">
        <v>844</v>
      </c>
      <c r="G1281" s="21" t="s">
        <v>2776</v>
      </c>
    </row>
    <row r="1282" spans="1:7" ht="39.950000000000003" customHeight="1">
      <c r="A1282" s="93"/>
      <c r="B1282" s="21" t="s">
        <v>2541</v>
      </c>
      <c r="C1282" s="93" t="s">
        <v>2826</v>
      </c>
      <c r="D1282" s="108" t="s">
        <v>760</v>
      </c>
      <c r="E1282" s="21" t="s">
        <v>1122</v>
      </c>
      <c r="F1282" s="21" t="s">
        <v>1640</v>
      </c>
      <c r="G1282" s="21" t="s">
        <v>978</v>
      </c>
    </row>
    <row r="1283" spans="1:7" ht="39.950000000000003" customHeight="1">
      <c r="A1283" s="93"/>
      <c r="B1283" s="21" t="s">
        <v>2541</v>
      </c>
      <c r="C1283" s="93" t="s">
        <v>2826</v>
      </c>
      <c r="D1283" s="108" t="s">
        <v>760</v>
      </c>
      <c r="E1283" s="21" t="s">
        <v>2596</v>
      </c>
      <c r="F1283" s="21" t="s">
        <v>2777</v>
      </c>
      <c r="G1283" s="21" t="s">
        <v>2483</v>
      </c>
    </row>
    <row r="1284" spans="1:7" ht="39.950000000000003" customHeight="1">
      <c r="A1284" s="93"/>
      <c r="B1284" s="21" t="s">
        <v>2521</v>
      </c>
      <c r="C1284" s="93" t="s">
        <v>2826</v>
      </c>
      <c r="D1284" s="108" t="s">
        <v>760</v>
      </c>
      <c r="E1284" s="21" t="s">
        <v>1908</v>
      </c>
      <c r="F1284" s="21" t="s">
        <v>2545</v>
      </c>
      <c r="G1284" s="21" t="s">
        <v>796</v>
      </c>
    </row>
    <row r="1285" spans="1:7" ht="39.950000000000003" customHeight="1">
      <c r="A1285" s="93"/>
      <c r="B1285" s="21" t="s">
        <v>2573</v>
      </c>
      <c r="C1285" s="93" t="s">
        <v>2826</v>
      </c>
      <c r="D1285" s="108" t="s">
        <v>760</v>
      </c>
      <c r="E1285" s="21" t="s">
        <v>1753</v>
      </c>
      <c r="F1285" s="21" t="s">
        <v>2590</v>
      </c>
      <c r="G1285" s="21" t="s">
        <v>2112</v>
      </c>
    </row>
    <row r="1286" spans="1:7" ht="39.950000000000003" customHeight="1">
      <c r="A1286" s="93"/>
      <c r="B1286" s="21" t="s">
        <v>2523</v>
      </c>
      <c r="C1286" s="93" t="s">
        <v>2826</v>
      </c>
      <c r="D1286" s="108" t="s">
        <v>760</v>
      </c>
      <c r="E1286" s="21" t="s">
        <v>2392</v>
      </c>
      <c r="F1286" s="21" t="s">
        <v>2620</v>
      </c>
      <c r="G1286" s="21" t="s">
        <v>2726</v>
      </c>
    </row>
    <row r="1287" spans="1:7" ht="39.950000000000003" customHeight="1">
      <c r="A1287" s="93"/>
      <c r="B1287" s="21" t="s">
        <v>2613</v>
      </c>
      <c r="C1287" s="93" t="s">
        <v>2826</v>
      </c>
      <c r="D1287" s="108" t="s">
        <v>760</v>
      </c>
      <c r="E1287" s="21" t="s">
        <v>1576</v>
      </c>
      <c r="F1287" s="21" t="s">
        <v>2614</v>
      </c>
      <c r="G1287" s="21" t="s">
        <v>763</v>
      </c>
    </row>
    <row r="1288" spans="1:7" ht="39.950000000000003" customHeight="1">
      <c r="A1288" s="93"/>
      <c r="B1288" s="21" t="s">
        <v>2634</v>
      </c>
      <c r="C1288" s="93" t="s">
        <v>2826</v>
      </c>
      <c r="D1288" s="108" t="s">
        <v>760</v>
      </c>
      <c r="E1288" s="21" t="s">
        <v>1733</v>
      </c>
      <c r="F1288" s="21" t="s">
        <v>1955</v>
      </c>
      <c r="G1288" s="21" t="s">
        <v>1458</v>
      </c>
    </row>
    <row r="1289" spans="1:7" ht="39.950000000000003" customHeight="1">
      <c r="A1289" s="93"/>
      <c r="B1289" s="21" t="s">
        <v>2580</v>
      </c>
      <c r="C1289" s="93" t="s">
        <v>2826</v>
      </c>
      <c r="D1289" s="108" t="s">
        <v>760</v>
      </c>
      <c r="E1289" s="21" t="s">
        <v>1319</v>
      </c>
      <c r="F1289" s="21" t="s">
        <v>2131</v>
      </c>
      <c r="G1289" s="21" t="s">
        <v>2778</v>
      </c>
    </row>
    <row r="1290" spans="1:7" ht="39.950000000000003" customHeight="1">
      <c r="A1290" s="93"/>
      <c r="B1290" s="21" t="s">
        <v>2520</v>
      </c>
      <c r="C1290" s="93" t="s">
        <v>2826</v>
      </c>
      <c r="D1290" s="108" t="s">
        <v>760</v>
      </c>
      <c r="E1290" s="21" t="s">
        <v>2586</v>
      </c>
      <c r="F1290" s="21" t="s">
        <v>2545</v>
      </c>
      <c r="G1290" s="21" t="s">
        <v>2696</v>
      </c>
    </row>
    <row r="1291" spans="1:7" ht="39.950000000000003" customHeight="1">
      <c r="A1291" s="93"/>
      <c r="B1291" s="21" t="s">
        <v>2528</v>
      </c>
      <c r="C1291" s="93" t="s">
        <v>2826</v>
      </c>
      <c r="D1291" s="108" t="s">
        <v>760</v>
      </c>
      <c r="E1291" s="21" t="s">
        <v>1117</v>
      </c>
      <c r="F1291" s="21" t="s">
        <v>822</v>
      </c>
      <c r="G1291" s="21" t="s">
        <v>1458</v>
      </c>
    </row>
    <row r="1292" spans="1:7" ht="39.950000000000003" customHeight="1">
      <c r="A1292" s="93"/>
      <c r="B1292" s="21" t="s">
        <v>2528</v>
      </c>
      <c r="C1292" s="93" t="s">
        <v>2826</v>
      </c>
      <c r="D1292" s="108" t="s">
        <v>760</v>
      </c>
      <c r="E1292" s="21" t="s">
        <v>2502</v>
      </c>
      <c r="F1292" s="21" t="s">
        <v>1143</v>
      </c>
      <c r="G1292" s="21" t="s">
        <v>1189</v>
      </c>
    </row>
    <row r="1293" spans="1:7" ht="39.950000000000003" customHeight="1">
      <c r="A1293" s="93"/>
      <c r="B1293" s="21" t="s">
        <v>2528</v>
      </c>
      <c r="C1293" s="93" t="s">
        <v>2826</v>
      </c>
      <c r="D1293" s="108" t="s">
        <v>760</v>
      </c>
      <c r="E1293" s="21" t="s">
        <v>2779</v>
      </c>
      <c r="F1293" s="21" t="s">
        <v>2203</v>
      </c>
      <c r="G1293" s="21" t="s">
        <v>2780</v>
      </c>
    </row>
    <row r="1294" spans="1:7" ht="39.950000000000003" customHeight="1">
      <c r="A1294" s="93"/>
      <c r="B1294" s="21" t="s">
        <v>2680</v>
      </c>
      <c r="C1294" s="93" t="s">
        <v>2826</v>
      </c>
      <c r="D1294" s="108" t="s">
        <v>760</v>
      </c>
      <c r="E1294" s="21" t="s">
        <v>2701</v>
      </c>
      <c r="F1294" s="21" t="s">
        <v>1733</v>
      </c>
      <c r="G1294" s="21" t="s">
        <v>2781</v>
      </c>
    </row>
    <row r="1295" spans="1:7" ht="39.950000000000003" customHeight="1">
      <c r="A1295" s="93"/>
      <c r="B1295" s="21" t="s">
        <v>2505</v>
      </c>
      <c r="C1295" s="93" t="s">
        <v>2826</v>
      </c>
      <c r="D1295" s="108" t="s">
        <v>760</v>
      </c>
      <c r="E1295" s="21" t="s">
        <v>1326</v>
      </c>
      <c r="F1295" s="21" t="s">
        <v>1097</v>
      </c>
      <c r="G1295" s="21" t="s">
        <v>2770</v>
      </c>
    </row>
    <row r="1296" spans="1:7" ht="39.950000000000003" customHeight="1">
      <c r="A1296" s="93" t="s">
        <v>2750</v>
      </c>
      <c r="B1296" s="21" t="s">
        <v>2589</v>
      </c>
      <c r="C1296" s="93" t="s">
        <v>2826</v>
      </c>
      <c r="D1296" s="108" t="s">
        <v>760</v>
      </c>
      <c r="E1296" s="21" t="s">
        <v>2393</v>
      </c>
      <c r="F1296" s="21" t="s">
        <v>2202</v>
      </c>
      <c r="G1296" s="21" t="s">
        <v>1183</v>
      </c>
    </row>
    <row r="1297" spans="1:7" ht="39.950000000000003" customHeight="1">
      <c r="A1297" s="93"/>
      <c r="B1297" s="21" t="s">
        <v>2627</v>
      </c>
      <c r="C1297" s="93" t="s">
        <v>2826</v>
      </c>
      <c r="D1297" s="108" t="s">
        <v>760</v>
      </c>
      <c r="E1297" s="21" t="s">
        <v>2704</v>
      </c>
      <c r="F1297" s="21" t="s">
        <v>2782</v>
      </c>
      <c r="G1297" s="21" t="s">
        <v>1420</v>
      </c>
    </row>
    <row r="1298" spans="1:7" ht="39.950000000000003" customHeight="1">
      <c r="A1298" s="245" t="s">
        <v>2783</v>
      </c>
      <c r="B1298" s="21" t="s">
        <v>2700</v>
      </c>
      <c r="C1298" s="93" t="s">
        <v>2826</v>
      </c>
      <c r="D1298" s="108" t="s">
        <v>760</v>
      </c>
      <c r="E1298" s="21" t="s">
        <v>1121</v>
      </c>
      <c r="F1298" s="21" t="s">
        <v>993</v>
      </c>
      <c r="G1298" s="21" t="s">
        <v>1164</v>
      </c>
    </row>
    <row r="1299" spans="1:7" ht="39.950000000000003" customHeight="1">
      <c r="A1299" s="93" t="s">
        <v>2750</v>
      </c>
      <c r="B1299" s="21" t="s">
        <v>2659</v>
      </c>
      <c r="C1299" s="93" t="s">
        <v>2826</v>
      </c>
      <c r="D1299" s="108" t="s">
        <v>760</v>
      </c>
      <c r="E1299" s="21" t="s">
        <v>1773</v>
      </c>
      <c r="F1299" s="21" t="s">
        <v>1774</v>
      </c>
      <c r="G1299" s="21" t="s">
        <v>1775</v>
      </c>
    </row>
    <row r="1300" spans="1:7" ht="39.950000000000003" customHeight="1">
      <c r="A1300" s="93"/>
      <c r="B1300" s="21" t="s">
        <v>2659</v>
      </c>
      <c r="C1300" s="93" t="s">
        <v>2826</v>
      </c>
      <c r="D1300" s="108" t="s">
        <v>760</v>
      </c>
      <c r="E1300" s="21" t="s">
        <v>1262</v>
      </c>
      <c r="F1300" s="21" t="s">
        <v>2784</v>
      </c>
      <c r="G1300" s="21" t="s">
        <v>2785</v>
      </c>
    </row>
    <row r="1301" spans="1:7" ht="39.950000000000003" customHeight="1">
      <c r="A1301" s="93"/>
      <c r="B1301" s="21" t="s">
        <v>2634</v>
      </c>
      <c r="C1301" s="93" t="s">
        <v>2826</v>
      </c>
      <c r="D1301" s="108" t="s">
        <v>760</v>
      </c>
      <c r="E1301" s="21" t="s">
        <v>1955</v>
      </c>
      <c r="F1301" s="21" t="s">
        <v>2633</v>
      </c>
      <c r="G1301" s="21" t="s">
        <v>2786</v>
      </c>
    </row>
    <row r="1302" spans="1:7" ht="39.950000000000003" customHeight="1">
      <c r="A1302" s="93"/>
      <c r="B1302" s="21" t="s">
        <v>2634</v>
      </c>
      <c r="C1302" s="93" t="s">
        <v>2826</v>
      </c>
      <c r="D1302" s="108" t="s">
        <v>760</v>
      </c>
      <c r="E1302" s="21" t="s">
        <v>2743</v>
      </c>
      <c r="F1302" s="21" t="s">
        <v>1848</v>
      </c>
      <c r="G1302" s="21" t="s">
        <v>1887</v>
      </c>
    </row>
    <row r="1303" spans="1:7" ht="39.950000000000003" customHeight="1">
      <c r="A1303" s="93"/>
      <c r="B1303" s="21" t="s">
        <v>2634</v>
      </c>
      <c r="C1303" s="93" t="s">
        <v>2826</v>
      </c>
      <c r="D1303" s="108" t="s">
        <v>760</v>
      </c>
      <c r="E1303" s="21" t="s">
        <v>844</v>
      </c>
      <c r="F1303" s="21" t="s">
        <v>2633</v>
      </c>
      <c r="G1303" s="21" t="s">
        <v>2787</v>
      </c>
    </row>
    <row r="1304" spans="1:7" ht="39.950000000000003" customHeight="1">
      <c r="A1304" s="93"/>
      <c r="B1304" s="21" t="s">
        <v>2528</v>
      </c>
      <c r="C1304" s="93" t="s">
        <v>2826</v>
      </c>
      <c r="D1304" s="108" t="s">
        <v>760</v>
      </c>
      <c r="E1304" s="21" t="s">
        <v>1143</v>
      </c>
      <c r="F1304" s="21" t="s">
        <v>2701</v>
      </c>
      <c r="G1304" s="21" t="s">
        <v>1366</v>
      </c>
    </row>
    <row r="1305" spans="1:7" ht="39.950000000000003" customHeight="1">
      <c r="A1305" s="93"/>
      <c r="B1305" s="21" t="s">
        <v>2523</v>
      </c>
      <c r="C1305" s="93" t="s">
        <v>2826</v>
      </c>
      <c r="D1305" s="108" t="s">
        <v>760</v>
      </c>
      <c r="E1305" s="21" t="s">
        <v>2648</v>
      </c>
      <c r="F1305" s="21" t="s">
        <v>2636</v>
      </c>
      <c r="G1305" s="21" t="s">
        <v>879</v>
      </c>
    </row>
    <row r="1306" spans="1:7" ht="39.950000000000003" customHeight="1">
      <c r="A1306" s="93"/>
      <c r="B1306" s="21" t="s">
        <v>2659</v>
      </c>
      <c r="C1306" s="93" t="s">
        <v>2826</v>
      </c>
      <c r="D1306" s="108" t="s">
        <v>760</v>
      </c>
      <c r="E1306" s="21" t="s">
        <v>937</v>
      </c>
      <c r="F1306" s="21" t="s">
        <v>2516</v>
      </c>
      <c r="G1306" s="21" t="s">
        <v>1154</v>
      </c>
    </row>
    <row r="1307" spans="1:7" ht="39.950000000000003" customHeight="1">
      <c r="A1307" s="93"/>
      <c r="B1307" s="21" t="s">
        <v>2580</v>
      </c>
      <c r="C1307" s="93" t="s">
        <v>2826</v>
      </c>
      <c r="D1307" s="108" t="s">
        <v>760</v>
      </c>
      <c r="E1307" s="21" t="s">
        <v>2788</v>
      </c>
      <c r="F1307" s="21" t="s">
        <v>1729</v>
      </c>
      <c r="G1307" s="21" t="s">
        <v>2091</v>
      </c>
    </row>
    <row r="1308" spans="1:7" ht="39.950000000000003" customHeight="1">
      <c r="A1308" s="93" t="s">
        <v>2750</v>
      </c>
      <c r="B1308" s="21" t="s">
        <v>2548</v>
      </c>
      <c r="C1308" s="93" t="s">
        <v>2826</v>
      </c>
      <c r="D1308" s="108" t="s">
        <v>760</v>
      </c>
      <c r="E1308" s="21" t="s">
        <v>2789</v>
      </c>
      <c r="F1308" s="21" t="s">
        <v>928</v>
      </c>
      <c r="G1308" s="21" t="s">
        <v>2790</v>
      </c>
    </row>
    <row r="1309" spans="1:7" ht="39.950000000000003" customHeight="1">
      <c r="A1309" s="93" t="s">
        <v>2791</v>
      </c>
      <c r="B1309" s="21" t="s">
        <v>2659</v>
      </c>
      <c r="C1309" s="93" t="s">
        <v>2826</v>
      </c>
      <c r="D1309" s="108" t="s">
        <v>760</v>
      </c>
      <c r="E1309" s="21" t="s">
        <v>1106</v>
      </c>
      <c r="F1309" s="21" t="s">
        <v>2583</v>
      </c>
      <c r="G1309" s="21" t="s">
        <v>1366</v>
      </c>
    </row>
    <row r="1310" spans="1:7" ht="39.950000000000003" customHeight="1">
      <c r="A1310" s="93"/>
      <c r="B1310" s="21" t="s">
        <v>2515</v>
      </c>
      <c r="C1310" s="93" t="s">
        <v>2826</v>
      </c>
      <c r="D1310" s="108" t="s">
        <v>760</v>
      </c>
      <c r="E1310" s="21" t="s">
        <v>2710</v>
      </c>
      <c r="F1310" s="21" t="s">
        <v>2516</v>
      </c>
      <c r="G1310" s="21" t="s">
        <v>788</v>
      </c>
    </row>
    <row r="1311" spans="1:7" ht="39.950000000000003" customHeight="1">
      <c r="A1311" s="93"/>
      <c r="B1311" s="21" t="s">
        <v>2613</v>
      </c>
      <c r="C1311" s="93" t="s">
        <v>2826</v>
      </c>
      <c r="D1311" s="108" t="s">
        <v>760</v>
      </c>
      <c r="E1311" s="21" t="s">
        <v>2792</v>
      </c>
      <c r="F1311" s="21" t="s">
        <v>1730</v>
      </c>
      <c r="G1311" s="21" t="s">
        <v>2793</v>
      </c>
    </row>
    <row r="1312" spans="1:7" ht="39.950000000000003" customHeight="1">
      <c r="A1312" s="93"/>
      <c r="B1312" s="21" t="s">
        <v>2541</v>
      </c>
      <c r="C1312" s="93" t="s">
        <v>2826</v>
      </c>
      <c r="D1312" s="108" t="s">
        <v>760</v>
      </c>
      <c r="E1312" s="21" t="s">
        <v>2794</v>
      </c>
      <c r="F1312" s="21" t="s">
        <v>2197</v>
      </c>
      <c r="G1312" s="21" t="s">
        <v>2503</v>
      </c>
    </row>
    <row r="1313" spans="1:7" ht="39.950000000000003" customHeight="1">
      <c r="A1313" s="93"/>
      <c r="B1313" s="21" t="s">
        <v>2528</v>
      </c>
      <c r="C1313" s="93" t="s">
        <v>2826</v>
      </c>
      <c r="D1313" s="108" t="s">
        <v>760</v>
      </c>
      <c r="E1313" s="21" t="s">
        <v>2645</v>
      </c>
      <c r="F1313" s="21" t="s">
        <v>2550</v>
      </c>
      <c r="G1313" s="21" t="s">
        <v>2795</v>
      </c>
    </row>
    <row r="1314" spans="1:7" ht="39.950000000000003" customHeight="1">
      <c r="A1314" s="93"/>
      <c r="B1314" s="21" t="s">
        <v>2613</v>
      </c>
      <c r="C1314" s="93" t="s">
        <v>2826</v>
      </c>
      <c r="D1314" s="108" t="s">
        <v>760</v>
      </c>
      <c r="E1314" s="21" t="s">
        <v>2210</v>
      </c>
      <c r="F1314" s="21" t="s">
        <v>2796</v>
      </c>
      <c r="G1314" s="21" t="s">
        <v>2797</v>
      </c>
    </row>
    <row r="1315" spans="1:7" ht="39.950000000000003" customHeight="1">
      <c r="A1315" s="93"/>
      <c r="B1315" s="21" t="s">
        <v>2541</v>
      </c>
      <c r="C1315" s="93" t="s">
        <v>2826</v>
      </c>
      <c r="D1315" s="108" t="s">
        <v>760</v>
      </c>
      <c r="E1315" s="21" t="s">
        <v>2633</v>
      </c>
      <c r="F1315" s="21" t="s">
        <v>2678</v>
      </c>
      <c r="G1315" s="21" t="s">
        <v>1356</v>
      </c>
    </row>
    <row r="1316" spans="1:7" ht="39.950000000000003" customHeight="1">
      <c r="A1316" s="93"/>
      <c r="B1316" s="21" t="s">
        <v>2589</v>
      </c>
      <c r="C1316" s="93" t="s">
        <v>2826</v>
      </c>
      <c r="D1316" s="108" t="s">
        <v>760</v>
      </c>
      <c r="E1316" s="21" t="s">
        <v>1121</v>
      </c>
      <c r="F1316" s="21" t="s">
        <v>1385</v>
      </c>
      <c r="G1316" s="21" t="s">
        <v>2399</v>
      </c>
    </row>
    <row r="1317" spans="1:7" ht="39.950000000000003" customHeight="1">
      <c r="A1317" s="93"/>
      <c r="B1317" s="21" t="s">
        <v>2625</v>
      </c>
      <c r="C1317" s="93" t="s">
        <v>2826</v>
      </c>
      <c r="D1317" s="108" t="s">
        <v>760</v>
      </c>
      <c r="E1317" s="21" t="s">
        <v>1761</v>
      </c>
      <c r="F1317" s="21" t="s">
        <v>1127</v>
      </c>
      <c r="G1317" s="21" t="s">
        <v>1421</v>
      </c>
    </row>
    <row r="1318" spans="1:7" ht="39.950000000000003" customHeight="1">
      <c r="A1318" s="93"/>
      <c r="B1318" s="21" t="s">
        <v>2634</v>
      </c>
      <c r="C1318" s="93" t="s">
        <v>2826</v>
      </c>
      <c r="D1318" s="108" t="s">
        <v>760</v>
      </c>
      <c r="E1318" s="21" t="s">
        <v>1774</v>
      </c>
      <c r="F1318" s="21" t="s">
        <v>1733</v>
      </c>
      <c r="G1318" s="21" t="s">
        <v>2798</v>
      </c>
    </row>
    <row r="1319" spans="1:7" ht="39.950000000000003" customHeight="1">
      <c r="A1319" s="93"/>
      <c r="B1319" s="21" t="s">
        <v>2693</v>
      </c>
      <c r="C1319" s="93" t="s">
        <v>2826</v>
      </c>
      <c r="D1319" s="108" t="s">
        <v>760</v>
      </c>
      <c r="E1319" s="21" t="s">
        <v>1072</v>
      </c>
      <c r="F1319" s="21" t="s">
        <v>1553</v>
      </c>
      <c r="G1319" s="21" t="s">
        <v>2799</v>
      </c>
    </row>
    <row r="1320" spans="1:7" ht="39.950000000000003" customHeight="1">
      <c r="A1320" s="93"/>
      <c r="B1320" s="21" t="s">
        <v>2496</v>
      </c>
      <c r="C1320" s="93" t="s">
        <v>2826</v>
      </c>
      <c r="D1320" s="108" t="s">
        <v>760</v>
      </c>
      <c r="E1320" s="21" t="s">
        <v>769</v>
      </c>
      <c r="F1320" s="21" t="s">
        <v>1753</v>
      </c>
      <c r="G1320" s="21" t="s">
        <v>812</v>
      </c>
    </row>
    <row r="1321" spans="1:7" ht="39.950000000000003" customHeight="1">
      <c r="A1321" s="93"/>
      <c r="B1321" s="21" t="s">
        <v>2563</v>
      </c>
      <c r="C1321" s="93" t="s">
        <v>2826</v>
      </c>
      <c r="D1321" s="108" t="s">
        <v>760</v>
      </c>
      <c r="E1321" s="21" t="s">
        <v>2653</v>
      </c>
      <c r="F1321" s="21" t="s">
        <v>2242</v>
      </c>
      <c r="G1321" s="21" t="s">
        <v>978</v>
      </c>
    </row>
    <row r="1322" spans="1:7" ht="39.950000000000003" customHeight="1">
      <c r="A1322" s="93"/>
      <c r="B1322" s="21" t="s">
        <v>2600</v>
      </c>
      <c r="C1322" s="93" t="s">
        <v>2826</v>
      </c>
      <c r="D1322" s="108" t="s">
        <v>760</v>
      </c>
      <c r="E1322" s="21" t="s">
        <v>780</v>
      </c>
      <c r="F1322" s="21" t="s">
        <v>918</v>
      </c>
      <c r="G1322" s="21" t="s">
        <v>812</v>
      </c>
    </row>
    <row r="1323" spans="1:7" ht="39.950000000000003" customHeight="1">
      <c r="A1323" s="93"/>
      <c r="B1323" s="21" t="s">
        <v>2625</v>
      </c>
      <c r="C1323" s="93" t="s">
        <v>2826</v>
      </c>
      <c r="D1323" s="108" t="s">
        <v>760</v>
      </c>
      <c r="E1323" s="21" t="s">
        <v>2502</v>
      </c>
      <c r="F1323" s="21" t="s">
        <v>1143</v>
      </c>
      <c r="G1323" s="21" t="s">
        <v>1525</v>
      </c>
    </row>
    <row r="1324" spans="1:7" ht="39.950000000000003" customHeight="1">
      <c r="A1324" s="93"/>
      <c r="B1324" s="21" t="s">
        <v>2554</v>
      </c>
      <c r="C1324" s="93" t="s">
        <v>2826</v>
      </c>
      <c r="D1324" s="108" t="s">
        <v>760</v>
      </c>
      <c r="E1324" s="21" t="s">
        <v>2197</v>
      </c>
      <c r="F1324" s="21" t="s">
        <v>1072</v>
      </c>
      <c r="G1324" s="21" t="s">
        <v>1909</v>
      </c>
    </row>
    <row r="1325" spans="1:7" ht="39.950000000000003" customHeight="1">
      <c r="A1325" s="93"/>
      <c r="B1325" s="21" t="s">
        <v>2565</v>
      </c>
      <c r="C1325" s="93" t="s">
        <v>2826</v>
      </c>
      <c r="D1325" s="108" t="s">
        <v>760</v>
      </c>
      <c r="E1325" s="21" t="s">
        <v>2545</v>
      </c>
      <c r="F1325" s="21" t="s">
        <v>1970</v>
      </c>
      <c r="G1325" s="21" t="s">
        <v>1018</v>
      </c>
    </row>
    <row r="1326" spans="1:7" ht="39.950000000000003" customHeight="1">
      <c r="A1326" s="93"/>
      <c r="B1326" s="21" t="s">
        <v>2622</v>
      </c>
      <c r="C1326" s="93" t="s">
        <v>2826</v>
      </c>
      <c r="D1326" s="108" t="s">
        <v>760</v>
      </c>
      <c r="E1326" s="21" t="s">
        <v>1047</v>
      </c>
      <c r="F1326" s="21" t="s">
        <v>2359</v>
      </c>
      <c r="G1326" s="21" t="s">
        <v>839</v>
      </c>
    </row>
    <row r="1327" spans="1:7" ht="39.950000000000003" customHeight="1">
      <c r="A1327" s="93"/>
      <c r="B1327" s="21" t="s">
        <v>2515</v>
      </c>
      <c r="C1327" s="93" t="s">
        <v>2826</v>
      </c>
      <c r="D1327" s="108" t="s">
        <v>760</v>
      </c>
      <c r="E1327" s="21" t="s">
        <v>2285</v>
      </c>
      <c r="F1327" s="21" t="s">
        <v>1730</v>
      </c>
      <c r="G1327" s="21" t="s">
        <v>788</v>
      </c>
    </row>
    <row r="1328" spans="1:7" ht="39.950000000000003" customHeight="1">
      <c r="A1328" s="93"/>
      <c r="B1328" s="21" t="s">
        <v>2627</v>
      </c>
      <c r="C1328" s="93" t="s">
        <v>2826</v>
      </c>
      <c r="D1328" s="108" t="s">
        <v>760</v>
      </c>
      <c r="E1328" s="21" t="s">
        <v>2206</v>
      </c>
      <c r="F1328" s="21" t="s">
        <v>1704</v>
      </c>
      <c r="G1328" s="21" t="s">
        <v>1022</v>
      </c>
    </row>
    <row r="1329" spans="1:7" ht="39.950000000000003" customHeight="1">
      <c r="A1329" s="93"/>
      <c r="B1329" s="21" t="s">
        <v>2659</v>
      </c>
      <c r="C1329" s="93" t="s">
        <v>2826</v>
      </c>
      <c r="D1329" s="108" t="s">
        <v>760</v>
      </c>
      <c r="E1329" s="21" t="s">
        <v>2536</v>
      </c>
      <c r="F1329" s="21" t="s">
        <v>2197</v>
      </c>
      <c r="G1329" s="21" t="s">
        <v>898</v>
      </c>
    </row>
    <row r="1330" spans="1:7" ht="39.950000000000003" customHeight="1">
      <c r="A1330" s="93"/>
      <c r="B1330" s="21" t="s">
        <v>2505</v>
      </c>
      <c r="C1330" s="93" t="s">
        <v>2826</v>
      </c>
      <c r="D1330" s="108" t="s">
        <v>760</v>
      </c>
      <c r="E1330" s="21" t="s">
        <v>2582</v>
      </c>
      <c r="F1330" s="21" t="s">
        <v>2701</v>
      </c>
      <c r="G1330" s="21" t="s">
        <v>1313</v>
      </c>
    </row>
    <row r="1331" spans="1:7" ht="39.950000000000003" customHeight="1">
      <c r="A1331" s="93"/>
      <c r="B1331" s="21" t="s">
        <v>2565</v>
      </c>
      <c r="C1331" s="93" t="s">
        <v>2826</v>
      </c>
      <c r="D1331" s="108" t="s">
        <v>760</v>
      </c>
      <c r="E1331" s="21" t="s">
        <v>2689</v>
      </c>
      <c r="F1331" s="21" t="s">
        <v>909</v>
      </c>
      <c r="G1331" s="21" t="s">
        <v>1534</v>
      </c>
    </row>
    <row r="1332" spans="1:7" ht="39.950000000000003" customHeight="1">
      <c r="A1332" s="93"/>
      <c r="B1332" s="21" t="s">
        <v>2505</v>
      </c>
      <c r="C1332" s="93" t="s">
        <v>2826</v>
      </c>
      <c r="D1332" s="108" t="s">
        <v>760</v>
      </c>
      <c r="E1332" s="21" t="s">
        <v>2245</v>
      </c>
      <c r="F1332" s="21" t="s">
        <v>844</v>
      </c>
      <c r="G1332" s="21" t="s">
        <v>1305</v>
      </c>
    </row>
    <row r="1333" spans="1:7" ht="39.950000000000003" customHeight="1">
      <c r="A1333" s="93"/>
      <c r="B1333" s="21" t="s">
        <v>2505</v>
      </c>
      <c r="C1333" s="93" t="s">
        <v>2826</v>
      </c>
      <c r="D1333" s="108" t="s">
        <v>760</v>
      </c>
      <c r="E1333" s="21" t="s">
        <v>2701</v>
      </c>
      <c r="F1333" s="21" t="s">
        <v>1809</v>
      </c>
      <c r="G1333" s="21" t="s">
        <v>2801</v>
      </c>
    </row>
    <row r="1334" spans="1:7" ht="39.950000000000003" customHeight="1">
      <c r="A1334" s="93"/>
      <c r="B1334" s="21" t="s">
        <v>2643</v>
      </c>
      <c r="C1334" s="93" t="s">
        <v>2826</v>
      </c>
      <c r="D1334" s="108" t="s">
        <v>760</v>
      </c>
      <c r="E1334" s="21" t="s">
        <v>2802</v>
      </c>
      <c r="F1334" s="21" t="s">
        <v>2803</v>
      </c>
      <c r="G1334" s="21" t="s">
        <v>2804</v>
      </c>
    </row>
    <row r="1335" spans="1:7" ht="39.950000000000003" customHeight="1">
      <c r="A1335" s="93"/>
      <c r="B1335" s="21" t="s">
        <v>2573</v>
      </c>
      <c r="C1335" s="93" t="s">
        <v>2826</v>
      </c>
      <c r="D1335" s="108" t="s">
        <v>760</v>
      </c>
      <c r="E1335" s="21" t="s">
        <v>1685</v>
      </c>
      <c r="F1335" s="21" t="s">
        <v>1754</v>
      </c>
      <c r="G1335" s="21" t="s">
        <v>788</v>
      </c>
    </row>
    <row r="1336" spans="1:7" ht="39.950000000000003" customHeight="1">
      <c r="A1336" s="93"/>
      <c r="B1336" s="21" t="s">
        <v>2680</v>
      </c>
      <c r="C1336" s="93" t="s">
        <v>2826</v>
      </c>
      <c r="D1336" s="108" t="s">
        <v>760</v>
      </c>
      <c r="E1336" s="21" t="s">
        <v>1047</v>
      </c>
      <c r="F1336" s="21" t="s">
        <v>2533</v>
      </c>
      <c r="G1336" s="21" t="s">
        <v>1158</v>
      </c>
    </row>
    <row r="1337" spans="1:7" ht="39.950000000000003" customHeight="1">
      <c r="A1337" s="93"/>
      <c r="B1337" s="21" t="s">
        <v>2520</v>
      </c>
      <c r="C1337" s="93" t="s">
        <v>2826</v>
      </c>
      <c r="D1337" s="108" t="s">
        <v>760</v>
      </c>
      <c r="E1337" s="21" t="s">
        <v>844</v>
      </c>
      <c r="F1337" s="21" t="s">
        <v>2805</v>
      </c>
      <c r="G1337" s="21" t="s">
        <v>1000</v>
      </c>
    </row>
    <row r="1338" spans="1:7" ht="39.950000000000003" customHeight="1">
      <c r="A1338" s="93"/>
      <c r="B1338" s="21" t="s">
        <v>2520</v>
      </c>
      <c r="C1338" s="93" t="s">
        <v>2826</v>
      </c>
      <c r="D1338" s="108" t="s">
        <v>760</v>
      </c>
      <c r="E1338" s="21" t="s">
        <v>2806</v>
      </c>
      <c r="F1338" s="21" t="s">
        <v>2545</v>
      </c>
      <c r="G1338" s="21" t="s">
        <v>841</v>
      </c>
    </row>
    <row r="1339" spans="1:7" ht="39.950000000000003" customHeight="1">
      <c r="A1339" s="93"/>
      <c r="B1339" s="21" t="s">
        <v>2520</v>
      </c>
      <c r="C1339" s="93" t="s">
        <v>2826</v>
      </c>
      <c r="D1339" s="108" t="s">
        <v>760</v>
      </c>
      <c r="E1339" s="21" t="s">
        <v>2701</v>
      </c>
      <c r="F1339" s="21" t="s">
        <v>1848</v>
      </c>
      <c r="G1339" s="21" t="s">
        <v>2383</v>
      </c>
    </row>
    <row r="1340" spans="1:7" ht="39.950000000000003" customHeight="1">
      <c r="A1340" s="93"/>
      <c r="B1340" s="21" t="s">
        <v>2520</v>
      </c>
      <c r="C1340" s="93" t="s">
        <v>2826</v>
      </c>
      <c r="D1340" s="108" t="s">
        <v>760</v>
      </c>
      <c r="E1340" s="21" t="s">
        <v>2704</v>
      </c>
      <c r="F1340" s="21" t="s">
        <v>1115</v>
      </c>
      <c r="G1340" s="21" t="s">
        <v>1887</v>
      </c>
    </row>
    <row r="1341" spans="1:7" ht="39.950000000000003" customHeight="1">
      <c r="A1341" s="93"/>
      <c r="B1341" s="21" t="s">
        <v>2600</v>
      </c>
      <c r="C1341" s="93" t="s">
        <v>2826</v>
      </c>
      <c r="D1341" s="108" t="s">
        <v>760</v>
      </c>
      <c r="E1341" s="21" t="s">
        <v>1143</v>
      </c>
      <c r="F1341" s="21" t="s">
        <v>1753</v>
      </c>
      <c r="G1341" s="21" t="s">
        <v>2807</v>
      </c>
    </row>
    <row r="1342" spans="1:7" ht="39.950000000000003" customHeight="1">
      <c r="A1342" s="93"/>
      <c r="B1342" s="21" t="s">
        <v>2627</v>
      </c>
      <c r="C1342" s="93" t="s">
        <v>2826</v>
      </c>
      <c r="D1342" s="108" t="s">
        <v>760</v>
      </c>
      <c r="E1342" s="21" t="s">
        <v>1011</v>
      </c>
      <c r="F1342" s="21" t="s">
        <v>2569</v>
      </c>
      <c r="G1342" s="21" t="s">
        <v>1882</v>
      </c>
    </row>
    <row r="1343" spans="1:7" ht="39.950000000000003" customHeight="1">
      <c r="A1343" s="93"/>
      <c r="B1343" s="21" t="s">
        <v>2520</v>
      </c>
      <c r="C1343" s="93" t="s">
        <v>2826</v>
      </c>
      <c r="D1343" s="108" t="s">
        <v>760</v>
      </c>
      <c r="E1343" s="21" t="s">
        <v>2545</v>
      </c>
      <c r="F1343" s="21" t="s">
        <v>1955</v>
      </c>
      <c r="G1343" s="21" t="s">
        <v>2287</v>
      </c>
    </row>
    <row r="1344" spans="1:7" ht="39.950000000000003" customHeight="1">
      <c r="A1344" s="93"/>
      <c r="B1344" s="21" t="s">
        <v>2496</v>
      </c>
      <c r="C1344" s="93" t="s">
        <v>2826</v>
      </c>
      <c r="D1344" s="108" t="s">
        <v>760</v>
      </c>
      <c r="E1344" s="21" t="s">
        <v>1685</v>
      </c>
      <c r="F1344" s="21" t="s">
        <v>2590</v>
      </c>
      <c r="G1344" s="21" t="s">
        <v>771</v>
      </c>
    </row>
    <row r="1345" spans="1:7" ht="39.950000000000003" customHeight="1">
      <c r="A1345" s="93"/>
      <c r="B1345" s="21" t="s">
        <v>2505</v>
      </c>
      <c r="C1345" s="93" t="s">
        <v>2826</v>
      </c>
      <c r="D1345" s="108" t="s">
        <v>760</v>
      </c>
      <c r="E1345" s="21" t="s">
        <v>780</v>
      </c>
      <c r="F1345" s="21" t="s">
        <v>848</v>
      </c>
      <c r="G1345" s="21" t="s">
        <v>2091</v>
      </c>
    </row>
    <row r="1346" spans="1:7" ht="39.950000000000003" customHeight="1">
      <c r="A1346" s="93"/>
      <c r="B1346" s="21" t="s">
        <v>2541</v>
      </c>
      <c r="C1346" s="93" t="s">
        <v>2826</v>
      </c>
      <c r="D1346" s="108" t="s">
        <v>760</v>
      </c>
      <c r="E1346" s="21" t="s">
        <v>2478</v>
      </c>
      <c r="F1346" s="21" t="s">
        <v>1106</v>
      </c>
      <c r="G1346" s="21" t="s">
        <v>983</v>
      </c>
    </row>
    <row r="1347" spans="1:7" ht="39.950000000000003" customHeight="1">
      <c r="A1347" s="93"/>
      <c r="B1347" s="21" t="s">
        <v>2541</v>
      </c>
      <c r="C1347" s="93" t="s">
        <v>2826</v>
      </c>
      <c r="D1347" s="108" t="s">
        <v>760</v>
      </c>
      <c r="E1347" s="21" t="s">
        <v>2808</v>
      </c>
      <c r="F1347" s="21" t="s">
        <v>2734</v>
      </c>
      <c r="G1347" s="21" t="s">
        <v>1887</v>
      </c>
    </row>
    <row r="1348" spans="1:7" ht="39.950000000000003" customHeight="1">
      <c r="A1348" s="93"/>
      <c r="B1348" s="21" t="s">
        <v>2541</v>
      </c>
      <c r="C1348" s="93" t="s">
        <v>2826</v>
      </c>
      <c r="D1348" s="108" t="s">
        <v>760</v>
      </c>
      <c r="E1348" s="21" t="s">
        <v>2526</v>
      </c>
      <c r="F1348" s="21" t="s">
        <v>1809</v>
      </c>
      <c r="G1348" s="21" t="s">
        <v>2809</v>
      </c>
    </row>
    <row r="1349" spans="1:7" ht="39.950000000000003" customHeight="1">
      <c r="A1349" s="93"/>
      <c r="B1349" s="21" t="s">
        <v>2541</v>
      </c>
      <c r="C1349" s="93" t="s">
        <v>2826</v>
      </c>
      <c r="D1349" s="108" t="s">
        <v>760</v>
      </c>
      <c r="E1349" s="21" t="s">
        <v>2681</v>
      </c>
      <c r="F1349" s="21" t="s">
        <v>2596</v>
      </c>
      <c r="G1349" s="21" t="s">
        <v>2709</v>
      </c>
    </row>
    <row r="1350" spans="1:7" ht="39.950000000000003" customHeight="1">
      <c r="A1350" s="93"/>
      <c r="B1350" s="21" t="s">
        <v>2541</v>
      </c>
      <c r="C1350" s="93" t="s">
        <v>2826</v>
      </c>
      <c r="D1350" s="108" t="s">
        <v>760</v>
      </c>
      <c r="E1350" s="21" t="s">
        <v>1122</v>
      </c>
      <c r="F1350" s="21" t="s">
        <v>2508</v>
      </c>
      <c r="G1350" s="21" t="s">
        <v>1887</v>
      </c>
    </row>
    <row r="1351" spans="1:7" ht="39.950000000000003" customHeight="1">
      <c r="A1351" s="93"/>
      <c r="B1351" s="21" t="s">
        <v>2625</v>
      </c>
      <c r="C1351" s="93" t="s">
        <v>2826</v>
      </c>
      <c r="D1351" s="108" t="s">
        <v>760</v>
      </c>
      <c r="E1351" s="21" t="s">
        <v>2710</v>
      </c>
      <c r="F1351" s="21" t="s">
        <v>2710</v>
      </c>
      <c r="G1351" s="21" t="s">
        <v>788</v>
      </c>
    </row>
    <row r="1352" spans="1:7" ht="39.950000000000003" customHeight="1">
      <c r="A1352" s="93"/>
      <c r="B1352" s="21" t="s">
        <v>2528</v>
      </c>
      <c r="C1352" s="93" t="s">
        <v>2826</v>
      </c>
      <c r="D1352" s="108" t="s">
        <v>760</v>
      </c>
      <c r="E1352" s="21" t="s">
        <v>847</v>
      </c>
      <c r="F1352" s="21" t="s">
        <v>963</v>
      </c>
      <c r="G1352" s="21" t="s">
        <v>898</v>
      </c>
    </row>
    <row r="1353" spans="1:7" ht="39.950000000000003" customHeight="1">
      <c r="A1353" s="93"/>
      <c r="B1353" s="21" t="s">
        <v>2528</v>
      </c>
      <c r="C1353" s="93" t="s">
        <v>2826</v>
      </c>
      <c r="D1353" s="108" t="s">
        <v>760</v>
      </c>
      <c r="E1353" s="21" t="s">
        <v>2197</v>
      </c>
      <c r="F1353" s="21" t="s">
        <v>1790</v>
      </c>
      <c r="G1353" s="21" t="s">
        <v>2618</v>
      </c>
    </row>
    <row r="1354" spans="1:7" ht="39.950000000000003" customHeight="1">
      <c r="A1354" s="93"/>
      <c r="B1354" s="21" t="s">
        <v>2634</v>
      </c>
      <c r="C1354" s="93" t="s">
        <v>2826</v>
      </c>
      <c r="D1354" s="108" t="s">
        <v>760</v>
      </c>
      <c r="E1354" s="21" t="s">
        <v>2197</v>
      </c>
      <c r="F1354" s="21" t="s">
        <v>2743</v>
      </c>
      <c r="G1354" s="21" t="s">
        <v>1522</v>
      </c>
    </row>
    <row r="1355" spans="1:7" ht="39.950000000000003" customHeight="1">
      <c r="A1355" s="93" t="s">
        <v>2750</v>
      </c>
      <c r="B1355" s="21" t="s">
        <v>2495</v>
      </c>
      <c r="C1355" s="93" t="s">
        <v>2826</v>
      </c>
      <c r="D1355" s="108" t="s">
        <v>760</v>
      </c>
      <c r="E1355" s="21" t="s">
        <v>2222</v>
      </c>
      <c r="F1355" s="21" t="s">
        <v>1072</v>
      </c>
      <c r="G1355" s="21" t="s">
        <v>2811</v>
      </c>
    </row>
    <row r="1356" spans="1:7" ht="39.950000000000003" customHeight="1">
      <c r="A1356" s="93"/>
      <c r="B1356" s="21" t="s">
        <v>2495</v>
      </c>
      <c r="C1356" s="93" t="s">
        <v>2826</v>
      </c>
      <c r="D1356" s="108" t="s">
        <v>760</v>
      </c>
      <c r="E1356" s="21" t="s">
        <v>2812</v>
      </c>
      <c r="F1356" s="21" t="s">
        <v>2813</v>
      </c>
      <c r="G1356" s="21" t="s">
        <v>788</v>
      </c>
    </row>
    <row r="1357" spans="1:7" ht="39.950000000000003" customHeight="1">
      <c r="A1357" s="93"/>
      <c r="B1357" s="21" t="s">
        <v>2622</v>
      </c>
      <c r="C1357" s="93" t="s">
        <v>2826</v>
      </c>
      <c r="D1357" s="108" t="s">
        <v>760</v>
      </c>
      <c r="E1357" s="21" t="s">
        <v>1774</v>
      </c>
      <c r="F1357" s="21" t="s">
        <v>1117</v>
      </c>
      <c r="G1357" s="21" t="s">
        <v>2814</v>
      </c>
    </row>
    <row r="1358" spans="1:7" ht="39.950000000000003" customHeight="1">
      <c r="A1358" s="93"/>
      <c r="B1358" s="21" t="s">
        <v>2613</v>
      </c>
      <c r="C1358" s="93" t="s">
        <v>2826</v>
      </c>
      <c r="D1358" s="108" t="s">
        <v>760</v>
      </c>
      <c r="E1358" s="21" t="s">
        <v>1127</v>
      </c>
      <c r="F1358" s="21" t="s">
        <v>2296</v>
      </c>
      <c r="G1358" s="21" t="s">
        <v>1915</v>
      </c>
    </row>
    <row r="1359" spans="1:7" ht="39.950000000000003" customHeight="1">
      <c r="A1359" s="93"/>
      <c r="B1359" s="21" t="s">
        <v>2495</v>
      </c>
      <c r="C1359" s="93" t="s">
        <v>2826</v>
      </c>
      <c r="D1359" s="108" t="s">
        <v>760</v>
      </c>
      <c r="E1359" s="21" t="s">
        <v>2681</v>
      </c>
      <c r="F1359" s="21" t="s">
        <v>2748</v>
      </c>
      <c r="G1359" s="21" t="s">
        <v>2815</v>
      </c>
    </row>
    <row r="1360" spans="1:7" ht="39.950000000000003" customHeight="1">
      <c r="A1360" s="93"/>
      <c r="B1360" s="21" t="s">
        <v>2501</v>
      </c>
      <c r="C1360" s="93" t="s">
        <v>2826</v>
      </c>
      <c r="D1360" s="108" t="s">
        <v>760</v>
      </c>
      <c r="E1360" s="21" t="s">
        <v>2533</v>
      </c>
      <c r="F1360" s="21" t="s">
        <v>993</v>
      </c>
      <c r="G1360" s="21" t="s">
        <v>2816</v>
      </c>
    </row>
    <row r="1361" spans="1:7" ht="39.950000000000003" customHeight="1">
      <c r="A1361" s="93"/>
      <c r="B1361" s="21" t="s">
        <v>2589</v>
      </c>
      <c r="C1361" s="93" t="s">
        <v>2826</v>
      </c>
      <c r="D1361" s="108" t="s">
        <v>760</v>
      </c>
      <c r="E1361" s="21" t="s">
        <v>1171</v>
      </c>
      <c r="F1361" s="21" t="s">
        <v>1385</v>
      </c>
      <c r="G1361" s="21" t="s">
        <v>1458</v>
      </c>
    </row>
    <row r="1362" spans="1:7" ht="39.950000000000003" customHeight="1">
      <c r="A1362" s="93" t="s">
        <v>2750</v>
      </c>
      <c r="B1362" s="21" t="s">
        <v>2589</v>
      </c>
      <c r="C1362" s="93" t="s">
        <v>2826</v>
      </c>
      <c r="D1362" s="108" t="s">
        <v>760</v>
      </c>
      <c r="E1362" s="21" t="s">
        <v>1754</v>
      </c>
      <c r="F1362" s="21" t="s">
        <v>2590</v>
      </c>
      <c r="G1362" s="21" t="s">
        <v>2637</v>
      </c>
    </row>
    <row r="1363" spans="1:7" ht="39.950000000000003" customHeight="1">
      <c r="A1363" s="93"/>
      <c r="B1363" s="21" t="s">
        <v>2523</v>
      </c>
      <c r="C1363" s="93" t="s">
        <v>2826</v>
      </c>
      <c r="D1363" s="108" t="s">
        <v>760</v>
      </c>
      <c r="E1363" s="21" t="s">
        <v>1676</v>
      </c>
      <c r="F1363" s="21" t="s">
        <v>2357</v>
      </c>
      <c r="G1363" s="21" t="s">
        <v>778</v>
      </c>
    </row>
    <row r="1364" spans="1:7" ht="39.950000000000003" customHeight="1">
      <c r="A1364" s="93"/>
      <c r="B1364" s="21" t="s">
        <v>2565</v>
      </c>
      <c r="C1364" s="93" t="s">
        <v>2826</v>
      </c>
      <c r="D1364" s="108" t="s">
        <v>760</v>
      </c>
      <c r="E1364" s="21" t="s">
        <v>847</v>
      </c>
      <c r="F1364" s="21" t="s">
        <v>1302</v>
      </c>
      <c r="G1364" s="21" t="s">
        <v>2817</v>
      </c>
    </row>
    <row r="1365" spans="1:7" ht="39.950000000000003" customHeight="1">
      <c r="A1365" s="93"/>
      <c r="B1365" s="21" t="s">
        <v>2528</v>
      </c>
      <c r="C1365" s="93" t="s">
        <v>2826</v>
      </c>
      <c r="D1365" s="108" t="s">
        <v>760</v>
      </c>
      <c r="E1365" s="21" t="s">
        <v>2197</v>
      </c>
      <c r="F1365" s="21" t="s">
        <v>1790</v>
      </c>
      <c r="G1365" s="21" t="s">
        <v>788</v>
      </c>
    </row>
    <row r="1366" spans="1:7" ht="39.950000000000003" customHeight="1">
      <c r="A1366" s="93"/>
      <c r="B1366" s="21" t="s">
        <v>2523</v>
      </c>
      <c r="C1366" s="93" t="s">
        <v>2826</v>
      </c>
      <c r="D1366" s="108" t="s">
        <v>760</v>
      </c>
      <c r="E1366" s="21" t="s">
        <v>1049</v>
      </c>
      <c r="F1366" s="21" t="s">
        <v>2285</v>
      </c>
      <c r="G1366" s="21" t="s">
        <v>2749</v>
      </c>
    </row>
    <row r="1367" spans="1:7" ht="39.950000000000003" customHeight="1">
      <c r="A1367" s="93"/>
      <c r="B1367" s="21" t="s">
        <v>2541</v>
      </c>
      <c r="C1367" s="93" t="s">
        <v>2826</v>
      </c>
      <c r="D1367" s="108" t="s">
        <v>760</v>
      </c>
      <c r="E1367" s="21" t="s">
        <v>2599</v>
      </c>
      <c r="F1367" s="21" t="s">
        <v>2222</v>
      </c>
      <c r="G1367" s="21" t="s">
        <v>793</v>
      </c>
    </row>
    <row r="1368" spans="1:7" ht="39.950000000000003" customHeight="1">
      <c r="A1368" s="93"/>
      <c r="B1368" s="21" t="s">
        <v>2505</v>
      </c>
      <c r="C1368" s="93" t="s">
        <v>2826</v>
      </c>
      <c r="D1368" s="108" t="s">
        <v>760</v>
      </c>
      <c r="E1368" s="21" t="s">
        <v>1847</v>
      </c>
      <c r="F1368" s="21" t="s">
        <v>2536</v>
      </c>
      <c r="G1368" s="21" t="s">
        <v>1098</v>
      </c>
    </row>
    <row r="1369" spans="1:7" ht="39.950000000000003" customHeight="1">
      <c r="A1369" s="93"/>
      <c r="B1369" s="21" t="s">
        <v>2659</v>
      </c>
      <c r="C1369" s="93" t="s">
        <v>2826</v>
      </c>
      <c r="D1369" s="108" t="s">
        <v>760</v>
      </c>
      <c r="E1369" s="21" t="s">
        <v>2818</v>
      </c>
      <c r="F1369" s="21" t="s">
        <v>2400</v>
      </c>
      <c r="G1369" s="21" t="s">
        <v>1793</v>
      </c>
    </row>
    <row r="1370" spans="1:7" ht="39.950000000000003" customHeight="1">
      <c r="A1370" s="93" t="s">
        <v>2750</v>
      </c>
      <c r="B1370" s="21" t="s">
        <v>2501</v>
      </c>
      <c r="C1370" s="93" t="s">
        <v>2826</v>
      </c>
      <c r="D1370" s="108" t="s">
        <v>760</v>
      </c>
      <c r="E1370" s="21" t="s">
        <v>1096</v>
      </c>
      <c r="F1370" s="21" t="s">
        <v>1096</v>
      </c>
      <c r="G1370" s="21" t="s">
        <v>1220</v>
      </c>
    </row>
    <row r="1371" spans="1:7" ht="39.950000000000003" customHeight="1">
      <c r="A1371" s="93"/>
      <c r="B1371" s="21" t="s">
        <v>2496</v>
      </c>
      <c r="C1371" s="93" t="s">
        <v>2826</v>
      </c>
      <c r="D1371" s="108" t="s">
        <v>760</v>
      </c>
      <c r="E1371" s="21" t="s">
        <v>1908</v>
      </c>
      <c r="F1371" s="21" t="s">
        <v>2545</v>
      </c>
      <c r="G1371" s="21" t="s">
        <v>1164</v>
      </c>
    </row>
    <row r="1372" spans="1:7" ht="39.950000000000003" customHeight="1">
      <c r="A1372" s="93"/>
      <c r="B1372" s="21" t="s">
        <v>2496</v>
      </c>
      <c r="C1372" s="93" t="s">
        <v>2826</v>
      </c>
      <c r="D1372" s="108" t="s">
        <v>760</v>
      </c>
      <c r="E1372" s="21" t="s">
        <v>1848</v>
      </c>
      <c r="F1372" s="21" t="s">
        <v>2590</v>
      </c>
      <c r="G1372" s="21" t="s">
        <v>2820</v>
      </c>
    </row>
    <row r="1373" spans="1:7" ht="39.950000000000003" customHeight="1">
      <c r="A1373" s="93"/>
      <c r="B1373" s="21" t="s">
        <v>2580</v>
      </c>
      <c r="C1373" s="93" t="s">
        <v>2826</v>
      </c>
      <c r="D1373" s="108" t="s">
        <v>760</v>
      </c>
      <c r="E1373" s="21" t="s">
        <v>2766</v>
      </c>
      <c r="F1373" s="21" t="s">
        <v>1754</v>
      </c>
      <c r="G1373" s="21" t="s">
        <v>1215</v>
      </c>
    </row>
    <row r="1374" spans="1:7" ht="39.950000000000003" customHeight="1">
      <c r="A1374" s="93"/>
      <c r="B1374" s="21" t="s">
        <v>2521</v>
      </c>
      <c r="C1374" s="93" t="s">
        <v>2826</v>
      </c>
      <c r="D1374" s="108" t="s">
        <v>760</v>
      </c>
      <c r="E1374" s="21" t="s">
        <v>2539</v>
      </c>
      <c r="F1374" s="21" t="s">
        <v>2214</v>
      </c>
      <c r="G1374" s="21" t="s">
        <v>2821</v>
      </c>
    </row>
    <row r="1375" spans="1:7" ht="39.950000000000003" customHeight="1">
      <c r="A1375" s="93"/>
      <c r="B1375" s="21" t="s">
        <v>2554</v>
      </c>
      <c r="C1375" s="93" t="s">
        <v>2826</v>
      </c>
      <c r="D1375" s="108" t="s">
        <v>760</v>
      </c>
      <c r="E1375" s="21" t="s">
        <v>1059</v>
      </c>
      <c r="F1375" s="21" t="s">
        <v>2822</v>
      </c>
      <c r="G1375" s="21" t="s">
        <v>1168</v>
      </c>
    </row>
    <row r="1376" spans="1:7" ht="39.950000000000003" customHeight="1">
      <c r="A1376" s="93"/>
      <c r="B1376" s="21" t="s">
        <v>2571</v>
      </c>
      <c r="C1376" s="93" t="s">
        <v>2826</v>
      </c>
      <c r="D1376" s="108" t="s">
        <v>760</v>
      </c>
      <c r="E1376" s="21" t="s">
        <v>1047</v>
      </c>
      <c r="F1376" s="21" t="s">
        <v>2676</v>
      </c>
      <c r="G1376" s="21" t="s">
        <v>2223</v>
      </c>
    </row>
    <row r="1377" spans="1:7" ht="39.950000000000003" customHeight="1">
      <c r="A1377" s="93"/>
      <c r="B1377" s="21" t="s">
        <v>2823</v>
      </c>
      <c r="C1377" s="93" t="s">
        <v>2826</v>
      </c>
      <c r="D1377" s="108" t="s">
        <v>760</v>
      </c>
      <c r="E1377" s="21" t="s">
        <v>1730</v>
      </c>
      <c r="F1377" s="21" t="s">
        <v>2667</v>
      </c>
      <c r="G1377" s="21" t="s">
        <v>1458</v>
      </c>
    </row>
    <row r="1378" spans="1:7" ht="39.950000000000003" customHeight="1">
      <c r="A1378" s="93"/>
      <c r="B1378" s="21" t="s">
        <v>2659</v>
      </c>
      <c r="C1378" s="93" t="s">
        <v>2826</v>
      </c>
      <c r="D1378" s="108" t="s">
        <v>760</v>
      </c>
      <c r="E1378" s="21" t="s">
        <v>1106</v>
      </c>
      <c r="F1378" s="21" t="s">
        <v>2583</v>
      </c>
      <c r="G1378" s="21" t="s">
        <v>2824</v>
      </c>
    </row>
    <row r="1379" spans="1:7" ht="39.950000000000003" customHeight="1">
      <c r="A1379" s="93"/>
      <c r="B1379" s="21" t="s">
        <v>2528</v>
      </c>
      <c r="C1379" s="93" t="s">
        <v>2826</v>
      </c>
      <c r="D1379" s="108" t="s">
        <v>760</v>
      </c>
      <c r="E1379" s="21" t="s">
        <v>2526</v>
      </c>
      <c r="F1379" s="21" t="s">
        <v>1326</v>
      </c>
      <c r="G1379" s="21" t="s">
        <v>1035</v>
      </c>
    </row>
    <row r="1380" spans="1:7" ht="39.950000000000003" customHeight="1">
      <c r="A1380" s="93"/>
      <c r="B1380" s="21" t="s">
        <v>2528</v>
      </c>
      <c r="C1380" s="93" t="s">
        <v>2826</v>
      </c>
      <c r="D1380" s="108" t="s">
        <v>760</v>
      </c>
      <c r="E1380" s="21" t="s">
        <v>2550</v>
      </c>
      <c r="F1380" s="21"/>
      <c r="G1380" s="21" t="s">
        <v>1513</v>
      </c>
    </row>
    <row r="1381" spans="1:7" ht="39.950000000000003" customHeight="1">
      <c r="A1381" s="93"/>
      <c r="B1381" s="21" t="s">
        <v>2528</v>
      </c>
      <c r="C1381" s="93" t="s">
        <v>2826</v>
      </c>
      <c r="D1381" s="108" t="s">
        <v>760</v>
      </c>
      <c r="E1381" s="21" t="s">
        <v>2586</v>
      </c>
      <c r="F1381" s="21" t="s">
        <v>2545</v>
      </c>
      <c r="G1381" s="21" t="s">
        <v>2825</v>
      </c>
    </row>
    <row r="1382" spans="1:7" ht="39.950000000000003" customHeight="1">
      <c r="A1382" s="93"/>
      <c r="B1382" s="21" t="s">
        <v>2541</v>
      </c>
      <c r="C1382" s="93" t="s">
        <v>2826</v>
      </c>
      <c r="D1382" s="108" t="s">
        <v>760</v>
      </c>
      <c r="E1382" s="21" t="s">
        <v>2596</v>
      </c>
      <c r="F1382" s="21" t="s">
        <v>2676</v>
      </c>
      <c r="G1382" s="21" t="s">
        <v>1182</v>
      </c>
    </row>
    <row r="1383" spans="1:7" ht="39.950000000000003" customHeight="1">
      <c r="A1383" s="93"/>
      <c r="B1383" s="21" t="s">
        <v>2571</v>
      </c>
      <c r="C1383" s="93" t="s">
        <v>2826</v>
      </c>
      <c r="D1383" s="108" t="s">
        <v>760</v>
      </c>
      <c r="E1383" s="21" t="s">
        <v>937</v>
      </c>
      <c r="F1383" s="21" t="s">
        <v>1791</v>
      </c>
      <c r="G1383" s="21" t="s">
        <v>2345</v>
      </c>
    </row>
    <row r="1384" spans="1:7" ht="39.950000000000003" customHeight="1">
      <c r="A1384" s="93"/>
      <c r="B1384" s="21" t="s">
        <v>2700</v>
      </c>
      <c r="C1384" s="93" t="s">
        <v>2826</v>
      </c>
      <c r="D1384" s="108" t="s">
        <v>760</v>
      </c>
      <c r="E1384" s="21" t="s">
        <v>2195</v>
      </c>
      <c r="F1384" s="21"/>
      <c r="G1384" s="21" t="s">
        <v>1077</v>
      </c>
    </row>
    <row r="1385" spans="1:7" ht="39.950000000000003" customHeight="1">
      <c r="A1385" s="93"/>
      <c r="B1385" s="21" t="s">
        <v>2520</v>
      </c>
      <c r="C1385" s="93" t="s">
        <v>2826</v>
      </c>
      <c r="D1385" s="108" t="s">
        <v>760</v>
      </c>
      <c r="E1385" s="21" t="s">
        <v>1716</v>
      </c>
      <c r="F1385" s="21" t="s">
        <v>2545</v>
      </c>
      <c r="G1385" s="21" t="s">
        <v>2601</v>
      </c>
    </row>
    <row r="1386" spans="1:7" ht="39.950000000000003" customHeight="1">
      <c r="A1386" s="108" t="s">
        <v>2827</v>
      </c>
      <c r="B1386" s="108" t="s">
        <v>2828</v>
      </c>
      <c r="C1386" s="108" t="s">
        <v>3360</v>
      </c>
      <c r="D1386" s="108" t="s">
        <v>760</v>
      </c>
      <c r="E1386" s="32" t="s">
        <v>829</v>
      </c>
      <c r="F1386" s="32" t="s">
        <v>2105</v>
      </c>
      <c r="G1386" s="32" t="s">
        <v>2829</v>
      </c>
    </row>
    <row r="1387" spans="1:7" ht="39.950000000000003" customHeight="1">
      <c r="A1387" s="108" t="s">
        <v>2831</v>
      </c>
      <c r="B1387" s="108" t="s">
        <v>2828</v>
      </c>
      <c r="C1387" s="108" t="s">
        <v>3360</v>
      </c>
      <c r="D1387" s="108" t="s">
        <v>760</v>
      </c>
      <c r="E1387" s="32" t="s">
        <v>2832</v>
      </c>
      <c r="F1387" s="32" t="s">
        <v>1061</v>
      </c>
      <c r="G1387" s="32" t="s">
        <v>1857</v>
      </c>
    </row>
    <row r="1388" spans="1:7" ht="39.950000000000003" customHeight="1">
      <c r="A1388" s="108" t="s">
        <v>2833</v>
      </c>
      <c r="B1388" s="108"/>
      <c r="C1388" s="108" t="s">
        <v>3360</v>
      </c>
      <c r="D1388" s="108" t="s">
        <v>760</v>
      </c>
      <c r="E1388" s="32" t="s">
        <v>2834</v>
      </c>
      <c r="F1388" s="32" t="s">
        <v>1127</v>
      </c>
      <c r="G1388" s="32" t="s">
        <v>2835</v>
      </c>
    </row>
    <row r="1389" spans="1:7" ht="39.950000000000003" customHeight="1">
      <c r="A1389" s="108" t="s">
        <v>2837</v>
      </c>
      <c r="B1389" s="108" t="s">
        <v>2838</v>
      </c>
      <c r="C1389" s="108" t="s">
        <v>3360</v>
      </c>
      <c r="D1389" s="108" t="s">
        <v>760</v>
      </c>
      <c r="E1389" s="32" t="s">
        <v>2839</v>
      </c>
      <c r="F1389" s="32" t="s">
        <v>2840</v>
      </c>
      <c r="G1389" s="32" t="s">
        <v>1215</v>
      </c>
    </row>
    <row r="1390" spans="1:7" ht="39.950000000000003" customHeight="1">
      <c r="A1390" s="108" t="s">
        <v>2841</v>
      </c>
      <c r="B1390" s="108" t="s">
        <v>2828</v>
      </c>
      <c r="C1390" s="108" t="s">
        <v>3360</v>
      </c>
      <c r="D1390" s="108" t="s">
        <v>760</v>
      </c>
      <c r="E1390" s="32" t="s">
        <v>1546</v>
      </c>
      <c r="F1390" s="32" t="s">
        <v>963</v>
      </c>
      <c r="G1390" s="32" t="s">
        <v>2407</v>
      </c>
    </row>
    <row r="1391" spans="1:7" ht="39.950000000000003" customHeight="1">
      <c r="A1391" s="108" t="s">
        <v>2842</v>
      </c>
      <c r="B1391" s="108" t="s">
        <v>2843</v>
      </c>
      <c r="C1391" s="108" t="s">
        <v>3360</v>
      </c>
      <c r="D1391" s="108" t="s">
        <v>760</v>
      </c>
      <c r="E1391" s="32" t="s">
        <v>2844</v>
      </c>
      <c r="F1391" s="32" t="s">
        <v>963</v>
      </c>
      <c r="G1391" s="32" t="s">
        <v>2845</v>
      </c>
    </row>
    <row r="1392" spans="1:7" ht="39.950000000000003" customHeight="1">
      <c r="A1392" s="108" t="s">
        <v>2846</v>
      </c>
      <c r="B1392" s="108" t="s">
        <v>2847</v>
      </c>
      <c r="C1392" s="108" t="s">
        <v>3360</v>
      </c>
      <c r="D1392" s="108" t="s">
        <v>760</v>
      </c>
      <c r="E1392" s="32" t="s">
        <v>1381</v>
      </c>
      <c r="F1392" s="32" t="s">
        <v>1169</v>
      </c>
      <c r="G1392" s="32" t="s">
        <v>788</v>
      </c>
    </row>
    <row r="1393" spans="1:7" ht="39.950000000000003" customHeight="1">
      <c r="A1393" s="108" t="s">
        <v>2848</v>
      </c>
      <c r="B1393" s="108" t="s">
        <v>2849</v>
      </c>
      <c r="C1393" s="108" t="s">
        <v>3360</v>
      </c>
      <c r="D1393" s="108" t="s">
        <v>760</v>
      </c>
      <c r="E1393" s="32" t="s">
        <v>1151</v>
      </c>
      <c r="F1393" s="32" t="s">
        <v>1429</v>
      </c>
      <c r="G1393" s="32" t="s">
        <v>1035</v>
      </c>
    </row>
    <row r="1394" spans="1:7" ht="39.950000000000003" customHeight="1">
      <c r="A1394" s="108" t="s">
        <v>2850</v>
      </c>
      <c r="B1394" s="108" t="s">
        <v>2851</v>
      </c>
      <c r="C1394" s="108" t="s">
        <v>3360</v>
      </c>
      <c r="D1394" s="108" t="s">
        <v>760</v>
      </c>
      <c r="E1394" s="32" t="s">
        <v>2844</v>
      </c>
      <c r="F1394" s="32" t="s">
        <v>2844</v>
      </c>
      <c r="G1394" s="32" t="s">
        <v>1028</v>
      </c>
    </row>
    <row r="1395" spans="1:7" ht="39.950000000000003" customHeight="1">
      <c r="A1395" s="108" t="s">
        <v>2852</v>
      </c>
      <c r="B1395" s="108" t="s">
        <v>2853</v>
      </c>
      <c r="C1395" s="108" t="s">
        <v>3360</v>
      </c>
      <c r="D1395" s="108" t="s">
        <v>760</v>
      </c>
      <c r="E1395" s="32" t="s">
        <v>1737</v>
      </c>
      <c r="F1395" s="32" t="s">
        <v>885</v>
      </c>
      <c r="G1395" s="32" t="s">
        <v>1179</v>
      </c>
    </row>
    <row r="1396" spans="1:7" ht="39.950000000000003" customHeight="1">
      <c r="A1396" s="108" t="s">
        <v>2854</v>
      </c>
      <c r="B1396" s="108" t="s">
        <v>2855</v>
      </c>
      <c r="C1396" s="108" t="s">
        <v>3360</v>
      </c>
      <c r="D1396" s="108" t="s">
        <v>760</v>
      </c>
      <c r="E1396" s="32" t="s">
        <v>1535</v>
      </c>
      <c r="F1396" s="32" t="s">
        <v>1494</v>
      </c>
      <c r="G1396" s="32" t="s">
        <v>2856</v>
      </c>
    </row>
    <row r="1397" spans="1:7" ht="39.950000000000003" customHeight="1">
      <c r="A1397" s="108" t="s">
        <v>2857</v>
      </c>
      <c r="B1397" s="108" t="s">
        <v>2858</v>
      </c>
      <c r="C1397" s="108" t="s">
        <v>3360</v>
      </c>
      <c r="D1397" s="108" t="s">
        <v>760</v>
      </c>
      <c r="E1397" s="32" t="s">
        <v>2859</v>
      </c>
      <c r="F1397" s="32" t="s">
        <v>792</v>
      </c>
      <c r="G1397" s="32" t="s">
        <v>1035</v>
      </c>
    </row>
    <row r="1398" spans="1:7" ht="39.950000000000003" customHeight="1">
      <c r="A1398" s="108" t="s">
        <v>2860</v>
      </c>
      <c r="B1398" s="108" t="s">
        <v>2861</v>
      </c>
      <c r="C1398" s="108" t="s">
        <v>3360</v>
      </c>
      <c r="D1398" s="108" t="s">
        <v>760</v>
      </c>
      <c r="E1398" s="32" t="s">
        <v>1848</v>
      </c>
      <c r="F1398" s="32" t="s">
        <v>780</v>
      </c>
      <c r="G1398" s="32" t="s">
        <v>1916</v>
      </c>
    </row>
    <row r="1399" spans="1:7" ht="39.950000000000003" customHeight="1">
      <c r="A1399" s="108" t="s">
        <v>2862</v>
      </c>
      <c r="B1399" s="108" t="s">
        <v>2863</v>
      </c>
      <c r="C1399" s="108" t="s">
        <v>3360</v>
      </c>
      <c r="D1399" s="108" t="s">
        <v>760</v>
      </c>
      <c r="E1399" s="32" t="s">
        <v>795</v>
      </c>
      <c r="F1399" s="32" t="s">
        <v>792</v>
      </c>
      <c r="G1399" s="32" t="s">
        <v>2864</v>
      </c>
    </row>
    <row r="1400" spans="1:7" ht="39.950000000000003" customHeight="1">
      <c r="A1400" s="108" t="s">
        <v>2865</v>
      </c>
      <c r="B1400" s="108" t="s">
        <v>2858</v>
      </c>
      <c r="C1400" s="108" t="s">
        <v>3360</v>
      </c>
      <c r="D1400" s="108" t="s">
        <v>760</v>
      </c>
      <c r="E1400" s="32" t="s">
        <v>2859</v>
      </c>
      <c r="F1400" s="32" t="s">
        <v>2866</v>
      </c>
      <c r="G1400" s="32" t="s">
        <v>1007</v>
      </c>
    </row>
    <row r="1401" spans="1:7" ht="39.950000000000003" customHeight="1">
      <c r="A1401" s="108" t="s">
        <v>2867</v>
      </c>
      <c r="B1401" s="108" t="s">
        <v>2868</v>
      </c>
      <c r="C1401" s="108" t="s">
        <v>3360</v>
      </c>
      <c r="D1401" s="108" t="s">
        <v>760</v>
      </c>
      <c r="E1401" s="32" t="s">
        <v>885</v>
      </c>
      <c r="F1401" s="32" t="s">
        <v>1385</v>
      </c>
      <c r="G1401" s="32" t="s">
        <v>2373</v>
      </c>
    </row>
    <row r="1402" spans="1:7" ht="39.950000000000003" customHeight="1">
      <c r="A1402" s="108" t="s">
        <v>2869</v>
      </c>
      <c r="B1402" s="108" t="s">
        <v>2870</v>
      </c>
      <c r="C1402" s="108" t="s">
        <v>3360</v>
      </c>
      <c r="D1402" s="108" t="s">
        <v>760</v>
      </c>
      <c r="E1402" s="32" t="s">
        <v>963</v>
      </c>
      <c r="F1402" s="32" t="s">
        <v>881</v>
      </c>
      <c r="G1402" s="32" t="s">
        <v>883</v>
      </c>
    </row>
    <row r="1403" spans="1:7" ht="39.950000000000003" customHeight="1">
      <c r="A1403" s="108" t="s">
        <v>2871</v>
      </c>
      <c r="B1403" s="108" t="s">
        <v>2870</v>
      </c>
      <c r="C1403" s="108" t="s">
        <v>3360</v>
      </c>
      <c r="D1403" s="108" t="s">
        <v>760</v>
      </c>
      <c r="E1403" s="32" t="s">
        <v>1103</v>
      </c>
      <c r="F1403" s="32" t="s">
        <v>942</v>
      </c>
      <c r="G1403" s="32" t="s">
        <v>916</v>
      </c>
    </row>
    <row r="1404" spans="1:7" ht="39.950000000000003" customHeight="1">
      <c r="A1404" s="108" t="s">
        <v>2872</v>
      </c>
      <c r="B1404" s="108" t="s">
        <v>2873</v>
      </c>
      <c r="C1404" s="108" t="s">
        <v>3360</v>
      </c>
      <c r="D1404" s="108" t="s">
        <v>760</v>
      </c>
      <c r="E1404" s="32" t="s">
        <v>1956</v>
      </c>
      <c r="F1404" s="32" t="s">
        <v>2874</v>
      </c>
      <c r="G1404" s="32" t="s">
        <v>883</v>
      </c>
    </row>
    <row r="1405" spans="1:7" ht="39.950000000000003" customHeight="1">
      <c r="A1405" s="108" t="s">
        <v>2875</v>
      </c>
      <c r="B1405" s="108" t="s">
        <v>2876</v>
      </c>
      <c r="C1405" s="108" t="s">
        <v>3360</v>
      </c>
      <c r="D1405" s="108" t="s">
        <v>760</v>
      </c>
      <c r="E1405" s="32" t="s">
        <v>2368</v>
      </c>
      <c r="F1405" s="32" t="s">
        <v>795</v>
      </c>
      <c r="G1405" s="32" t="s">
        <v>879</v>
      </c>
    </row>
    <row r="1406" spans="1:7" ht="39.950000000000003" customHeight="1">
      <c r="A1406" s="108" t="s">
        <v>2877</v>
      </c>
      <c r="B1406" s="108" t="s">
        <v>2861</v>
      </c>
      <c r="C1406" s="108" t="s">
        <v>3360</v>
      </c>
      <c r="D1406" s="108" t="s">
        <v>760</v>
      </c>
      <c r="E1406" s="32" t="s">
        <v>1088</v>
      </c>
      <c r="F1406" s="32" t="s">
        <v>2878</v>
      </c>
      <c r="G1406" s="32" t="s">
        <v>883</v>
      </c>
    </row>
    <row r="1407" spans="1:7" ht="39.950000000000003" customHeight="1">
      <c r="A1407" s="108" t="s">
        <v>2879</v>
      </c>
      <c r="B1407" s="108" t="s">
        <v>2843</v>
      </c>
      <c r="C1407" s="108" t="s">
        <v>3360</v>
      </c>
      <c r="D1407" s="108" t="s">
        <v>760</v>
      </c>
      <c r="E1407" s="32" t="s">
        <v>783</v>
      </c>
      <c r="F1407" s="32" t="s">
        <v>782</v>
      </c>
      <c r="G1407" s="32" t="s">
        <v>1232</v>
      </c>
    </row>
    <row r="1408" spans="1:7" ht="39.950000000000003" customHeight="1">
      <c r="A1408" s="108" t="s">
        <v>2880</v>
      </c>
      <c r="B1408" s="108" t="s">
        <v>2838</v>
      </c>
      <c r="C1408" s="108" t="s">
        <v>3360</v>
      </c>
      <c r="D1408" s="108" t="s">
        <v>760</v>
      </c>
      <c r="E1408" s="32" t="s">
        <v>1758</v>
      </c>
      <c r="F1408" s="32" t="s">
        <v>885</v>
      </c>
      <c r="G1408" s="32" t="s">
        <v>2287</v>
      </c>
    </row>
    <row r="1409" spans="1:7" ht="39.950000000000003" customHeight="1">
      <c r="A1409" s="108" t="s">
        <v>2881</v>
      </c>
      <c r="B1409" s="108" t="s">
        <v>2882</v>
      </c>
      <c r="C1409" s="108" t="s">
        <v>3360</v>
      </c>
      <c r="D1409" s="108" t="s">
        <v>760</v>
      </c>
      <c r="E1409" s="32" t="s">
        <v>1758</v>
      </c>
      <c r="F1409" s="32" t="s">
        <v>840</v>
      </c>
      <c r="G1409" s="32" t="s">
        <v>1892</v>
      </c>
    </row>
    <row r="1410" spans="1:7" ht="39.950000000000003" customHeight="1">
      <c r="A1410" s="108" t="s">
        <v>2883</v>
      </c>
      <c r="B1410" s="108" t="s">
        <v>2884</v>
      </c>
      <c r="C1410" s="108" t="s">
        <v>3360</v>
      </c>
      <c r="D1410" s="108" t="s">
        <v>760</v>
      </c>
      <c r="E1410" s="32" t="s">
        <v>1169</v>
      </c>
      <c r="F1410" s="32" t="s">
        <v>2839</v>
      </c>
      <c r="G1410" s="32" t="s">
        <v>1235</v>
      </c>
    </row>
    <row r="1411" spans="1:7" ht="39.950000000000003" customHeight="1">
      <c r="A1411" s="108" t="s">
        <v>2885</v>
      </c>
      <c r="B1411" s="108" t="s">
        <v>2847</v>
      </c>
      <c r="C1411" s="108" t="s">
        <v>3360</v>
      </c>
      <c r="D1411" s="108" t="s">
        <v>760</v>
      </c>
      <c r="E1411" s="32" t="s">
        <v>1848</v>
      </c>
      <c r="F1411" s="32" t="s">
        <v>795</v>
      </c>
      <c r="G1411" s="32" t="s">
        <v>2886</v>
      </c>
    </row>
    <row r="1412" spans="1:7" ht="39.950000000000003" customHeight="1">
      <c r="A1412" s="108" t="s">
        <v>2887</v>
      </c>
      <c r="B1412" s="108"/>
      <c r="C1412" s="108" t="s">
        <v>3360</v>
      </c>
      <c r="D1412" s="108" t="s">
        <v>760</v>
      </c>
      <c r="E1412" s="32" t="s">
        <v>2888</v>
      </c>
      <c r="F1412" s="32" t="s">
        <v>1011</v>
      </c>
      <c r="G1412" s="32" t="s">
        <v>2889</v>
      </c>
    </row>
    <row r="1413" spans="1:7" ht="39.950000000000003" customHeight="1">
      <c r="A1413" s="108" t="s">
        <v>2890</v>
      </c>
      <c r="B1413" s="108" t="s">
        <v>2891</v>
      </c>
      <c r="C1413" s="108" t="s">
        <v>3360</v>
      </c>
      <c r="D1413" s="108" t="s">
        <v>760</v>
      </c>
      <c r="E1413" s="32" t="s">
        <v>2892</v>
      </c>
      <c r="F1413" s="32" t="s">
        <v>2893</v>
      </c>
      <c r="G1413" s="32" t="s">
        <v>1035</v>
      </c>
    </row>
    <row r="1414" spans="1:7" ht="39.950000000000003" customHeight="1">
      <c r="A1414" s="108" t="s">
        <v>2894</v>
      </c>
      <c r="B1414" s="108" t="s">
        <v>2855</v>
      </c>
      <c r="C1414" s="108" t="s">
        <v>3360</v>
      </c>
      <c r="D1414" s="108" t="s">
        <v>760</v>
      </c>
      <c r="E1414" s="32" t="s">
        <v>780</v>
      </c>
      <c r="F1414" s="32" t="s">
        <v>881</v>
      </c>
      <c r="G1414" s="32" t="s">
        <v>2895</v>
      </c>
    </row>
    <row r="1415" spans="1:7" ht="39.950000000000003" customHeight="1">
      <c r="A1415" s="108" t="s">
        <v>2896</v>
      </c>
      <c r="B1415" s="108" t="s">
        <v>2828</v>
      </c>
      <c r="C1415" s="108" t="s">
        <v>3360</v>
      </c>
      <c r="D1415" s="108" t="s">
        <v>760</v>
      </c>
      <c r="E1415" s="32" t="s">
        <v>2844</v>
      </c>
      <c r="F1415" s="32" t="s">
        <v>2897</v>
      </c>
      <c r="G1415" s="32" t="s">
        <v>1109</v>
      </c>
    </row>
    <row r="1416" spans="1:7" ht="39.950000000000003" customHeight="1">
      <c r="A1416" s="108" t="s">
        <v>2898</v>
      </c>
      <c r="B1416" s="108" t="s">
        <v>2870</v>
      </c>
      <c r="C1416" s="108" t="s">
        <v>3360</v>
      </c>
      <c r="D1416" s="108" t="s">
        <v>760</v>
      </c>
      <c r="E1416" s="32" t="s">
        <v>1071</v>
      </c>
      <c r="F1416" s="32" t="s">
        <v>1103</v>
      </c>
      <c r="G1416" s="32" t="s">
        <v>788</v>
      </c>
    </row>
    <row r="1417" spans="1:7" ht="39.950000000000003" customHeight="1">
      <c r="A1417" s="108" t="s">
        <v>2899</v>
      </c>
      <c r="B1417" s="108" t="s">
        <v>2900</v>
      </c>
      <c r="C1417" s="108" t="s">
        <v>3360</v>
      </c>
      <c r="D1417" s="108" t="s">
        <v>760</v>
      </c>
      <c r="E1417" s="32" t="s">
        <v>1088</v>
      </c>
      <c r="F1417" s="32" t="s">
        <v>2874</v>
      </c>
      <c r="G1417" s="32" t="s">
        <v>2901</v>
      </c>
    </row>
    <row r="1418" spans="1:7" ht="39.950000000000003" customHeight="1">
      <c r="A1418" s="108" t="s">
        <v>2902</v>
      </c>
      <c r="B1418" s="108" t="s">
        <v>2903</v>
      </c>
      <c r="C1418" s="108" t="s">
        <v>3360</v>
      </c>
      <c r="D1418" s="108" t="s">
        <v>760</v>
      </c>
      <c r="E1418" s="32" t="s">
        <v>1616</v>
      </c>
      <c r="F1418" s="32" t="s">
        <v>1196</v>
      </c>
      <c r="G1418" s="32" t="s">
        <v>1087</v>
      </c>
    </row>
    <row r="1419" spans="1:7" ht="39.950000000000003" customHeight="1">
      <c r="A1419" s="108" t="s">
        <v>2904</v>
      </c>
      <c r="B1419" s="108" t="s">
        <v>2905</v>
      </c>
      <c r="C1419" s="108" t="s">
        <v>3360</v>
      </c>
      <c r="D1419" s="108" t="s">
        <v>760</v>
      </c>
      <c r="E1419" s="32" t="s">
        <v>780</v>
      </c>
      <c r="F1419" s="32" t="s">
        <v>2906</v>
      </c>
      <c r="G1419" s="32" t="s">
        <v>1340</v>
      </c>
    </row>
    <row r="1420" spans="1:7" ht="39.950000000000003" customHeight="1">
      <c r="A1420" s="108" t="s">
        <v>2907</v>
      </c>
      <c r="B1420" s="108" t="s">
        <v>2851</v>
      </c>
      <c r="C1420" s="108" t="s">
        <v>3360</v>
      </c>
      <c r="D1420" s="108" t="s">
        <v>760</v>
      </c>
      <c r="E1420" s="32" t="s">
        <v>963</v>
      </c>
      <c r="F1420" s="32" t="s">
        <v>1351</v>
      </c>
      <c r="G1420" s="32" t="s">
        <v>1916</v>
      </c>
    </row>
    <row r="1421" spans="1:7" ht="39.950000000000003" customHeight="1">
      <c r="A1421" s="108" t="s">
        <v>2908</v>
      </c>
      <c r="B1421" s="108" t="s">
        <v>2905</v>
      </c>
      <c r="C1421" s="108" t="s">
        <v>3360</v>
      </c>
      <c r="D1421" s="108" t="s">
        <v>760</v>
      </c>
      <c r="E1421" s="32" t="s">
        <v>2909</v>
      </c>
      <c r="F1421" s="32" t="s">
        <v>780</v>
      </c>
      <c r="G1421" s="32" t="s">
        <v>1194</v>
      </c>
    </row>
    <row r="1422" spans="1:7" ht="39.950000000000003" customHeight="1">
      <c r="A1422" s="108" t="s">
        <v>2910</v>
      </c>
      <c r="B1422" s="108" t="s">
        <v>2851</v>
      </c>
      <c r="C1422" s="108" t="s">
        <v>3360</v>
      </c>
      <c r="D1422" s="108" t="s">
        <v>760</v>
      </c>
      <c r="E1422" s="32" t="s">
        <v>2909</v>
      </c>
      <c r="F1422" s="32" t="s">
        <v>2893</v>
      </c>
      <c r="G1422" s="32" t="s">
        <v>2503</v>
      </c>
    </row>
    <row r="1423" spans="1:7" ht="39.950000000000003" customHeight="1">
      <c r="A1423" s="108" t="s">
        <v>2911</v>
      </c>
      <c r="B1423" s="108" t="s">
        <v>2828</v>
      </c>
      <c r="C1423" s="108" t="s">
        <v>3360</v>
      </c>
      <c r="D1423" s="108" t="s">
        <v>760</v>
      </c>
      <c r="E1423" s="32" t="s">
        <v>2844</v>
      </c>
      <c r="F1423" s="32" t="s">
        <v>1385</v>
      </c>
      <c r="G1423" s="32" t="s">
        <v>1887</v>
      </c>
    </row>
    <row r="1424" spans="1:7" ht="39.950000000000003" customHeight="1">
      <c r="A1424" s="108" t="s">
        <v>2912</v>
      </c>
      <c r="B1424" s="108" t="s">
        <v>2913</v>
      </c>
      <c r="C1424" s="108" t="s">
        <v>3360</v>
      </c>
      <c r="D1424" s="108" t="s">
        <v>760</v>
      </c>
      <c r="E1424" s="32" t="s">
        <v>780</v>
      </c>
      <c r="F1424" s="32" t="s">
        <v>780</v>
      </c>
      <c r="G1424" s="32" t="s">
        <v>2769</v>
      </c>
    </row>
    <row r="1425" spans="1:7" ht="39.950000000000003" customHeight="1">
      <c r="A1425" s="108" t="s">
        <v>2914</v>
      </c>
      <c r="B1425" s="108" t="s">
        <v>2915</v>
      </c>
      <c r="C1425" s="108" t="s">
        <v>3360</v>
      </c>
      <c r="D1425" s="108" t="s">
        <v>760</v>
      </c>
      <c r="E1425" s="32" t="s">
        <v>1790</v>
      </c>
      <c r="F1425" s="32" t="s">
        <v>1385</v>
      </c>
      <c r="G1425" s="32" t="s">
        <v>883</v>
      </c>
    </row>
    <row r="1426" spans="1:7" ht="39.950000000000003" customHeight="1">
      <c r="A1426" s="108" t="s">
        <v>2916</v>
      </c>
      <c r="B1426" s="108" t="s">
        <v>2828</v>
      </c>
      <c r="C1426" s="108" t="s">
        <v>3360</v>
      </c>
      <c r="D1426" s="108" t="s">
        <v>760</v>
      </c>
      <c r="E1426" s="32" t="s">
        <v>2897</v>
      </c>
      <c r="F1426" s="32" t="s">
        <v>2917</v>
      </c>
      <c r="G1426" s="32" t="s">
        <v>2918</v>
      </c>
    </row>
    <row r="1427" spans="1:7" ht="39.950000000000003" customHeight="1">
      <c r="A1427" s="108" t="s">
        <v>2919</v>
      </c>
      <c r="B1427" s="108" t="s">
        <v>2858</v>
      </c>
      <c r="C1427" s="108" t="s">
        <v>3360</v>
      </c>
      <c r="D1427" s="108" t="s">
        <v>760</v>
      </c>
      <c r="E1427" s="32" t="s">
        <v>1385</v>
      </c>
      <c r="F1427" s="32" t="s">
        <v>1385</v>
      </c>
      <c r="G1427" s="32" t="s">
        <v>1028</v>
      </c>
    </row>
    <row r="1428" spans="1:7" ht="39.950000000000003" customHeight="1">
      <c r="A1428" s="108" t="s">
        <v>2920</v>
      </c>
      <c r="B1428" s="108" t="s">
        <v>2921</v>
      </c>
      <c r="C1428" s="108" t="s">
        <v>3360</v>
      </c>
      <c r="D1428" s="108" t="s">
        <v>760</v>
      </c>
      <c r="E1428" s="32" t="s">
        <v>795</v>
      </c>
      <c r="F1428" s="32" t="s">
        <v>1351</v>
      </c>
      <c r="G1428" s="32" t="s">
        <v>2922</v>
      </c>
    </row>
    <row r="1429" spans="1:7" ht="39.950000000000003" customHeight="1">
      <c r="A1429" s="108" t="s">
        <v>2923</v>
      </c>
      <c r="B1429" s="108" t="s">
        <v>2905</v>
      </c>
      <c r="C1429" s="108" t="s">
        <v>3360</v>
      </c>
      <c r="D1429" s="108" t="s">
        <v>760</v>
      </c>
      <c r="E1429" s="32" t="s">
        <v>2924</v>
      </c>
      <c r="F1429" s="32" t="s">
        <v>2897</v>
      </c>
      <c r="G1429" s="32" t="s">
        <v>2925</v>
      </c>
    </row>
    <row r="1430" spans="1:7" ht="39.950000000000003" customHeight="1">
      <c r="A1430" s="108" t="s">
        <v>2926</v>
      </c>
      <c r="B1430" s="108" t="s">
        <v>2855</v>
      </c>
      <c r="C1430" s="108" t="s">
        <v>3360</v>
      </c>
      <c r="D1430" s="108" t="s">
        <v>760</v>
      </c>
      <c r="E1430" s="32" t="s">
        <v>2927</v>
      </c>
      <c r="F1430" s="32" t="s">
        <v>2695</v>
      </c>
      <c r="G1430" s="32" t="s">
        <v>1534</v>
      </c>
    </row>
    <row r="1431" spans="1:7" ht="39.950000000000003" customHeight="1">
      <c r="A1431" s="108" t="s">
        <v>2928</v>
      </c>
      <c r="B1431" s="108" t="s">
        <v>2929</v>
      </c>
      <c r="C1431" s="108" t="s">
        <v>3360</v>
      </c>
      <c r="D1431" s="108" t="s">
        <v>760</v>
      </c>
      <c r="E1431" s="32" t="s">
        <v>2930</v>
      </c>
      <c r="F1431" s="32" t="s">
        <v>1011</v>
      </c>
      <c r="G1431" s="32" t="s">
        <v>2931</v>
      </c>
    </row>
    <row r="1432" spans="1:7" ht="39.950000000000003" customHeight="1">
      <c r="A1432" s="108" t="s">
        <v>2932</v>
      </c>
      <c r="B1432" s="108" t="s">
        <v>2933</v>
      </c>
      <c r="C1432" s="108" t="s">
        <v>3360</v>
      </c>
      <c r="D1432" s="108" t="s">
        <v>760</v>
      </c>
      <c r="E1432" s="32" t="s">
        <v>1385</v>
      </c>
      <c r="F1432" s="32" t="s">
        <v>780</v>
      </c>
      <c r="G1432" s="32" t="s">
        <v>1035</v>
      </c>
    </row>
    <row r="1433" spans="1:7" ht="39.950000000000003" customHeight="1">
      <c r="A1433" s="108" t="s">
        <v>2934</v>
      </c>
      <c r="B1433" s="108" t="s">
        <v>2861</v>
      </c>
      <c r="C1433" s="108" t="s">
        <v>3360</v>
      </c>
      <c r="D1433" s="108" t="s">
        <v>760</v>
      </c>
      <c r="E1433" s="32" t="s">
        <v>792</v>
      </c>
      <c r="F1433" s="32" t="s">
        <v>881</v>
      </c>
      <c r="G1433" s="32" t="s">
        <v>788</v>
      </c>
    </row>
    <row r="1434" spans="1:7" ht="39.950000000000003" customHeight="1">
      <c r="A1434" s="108" t="s">
        <v>2935</v>
      </c>
      <c r="B1434" s="108" t="s">
        <v>2905</v>
      </c>
      <c r="C1434" s="108" t="s">
        <v>3360</v>
      </c>
      <c r="D1434" s="108" t="s">
        <v>760</v>
      </c>
      <c r="E1434" s="32" t="s">
        <v>779</v>
      </c>
      <c r="F1434" s="32" t="s">
        <v>1169</v>
      </c>
      <c r="G1434" s="32" t="s">
        <v>1035</v>
      </c>
    </row>
    <row r="1435" spans="1:7" ht="39.950000000000003" customHeight="1">
      <c r="A1435" s="108" t="s">
        <v>2936</v>
      </c>
      <c r="B1435" s="108" t="s">
        <v>2937</v>
      </c>
      <c r="C1435" s="108" t="s">
        <v>3360</v>
      </c>
      <c r="D1435" s="108" t="s">
        <v>760</v>
      </c>
      <c r="E1435" s="32" t="s">
        <v>779</v>
      </c>
      <c r="F1435" s="32" t="s">
        <v>811</v>
      </c>
      <c r="G1435" s="32" t="s">
        <v>2938</v>
      </c>
    </row>
    <row r="1436" spans="1:7" ht="39.950000000000003" customHeight="1">
      <c r="A1436" s="108" t="s">
        <v>2939</v>
      </c>
      <c r="B1436" s="108" t="s">
        <v>2915</v>
      </c>
      <c r="C1436" s="108" t="s">
        <v>3360</v>
      </c>
      <c r="D1436" s="108" t="s">
        <v>760</v>
      </c>
      <c r="E1436" s="32" t="s">
        <v>1385</v>
      </c>
      <c r="F1436" s="32" t="s">
        <v>2836</v>
      </c>
      <c r="G1436" s="32" t="s">
        <v>2940</v>
      </c>
    </row>
    <row r="1437" spans="1:7" ht="39.950000000000003" customHeight="1">
      <c r="A1437" s="108" t="s">
        <v>2941</v>
      </c>
      <c r="B1437" s="108" t="s">
        <v>2905</v>
      </c>
      <c r="C1437" s="108" t="s">
        <v>3360</v>
      </c>
      <c r="D1437" s="108" t="s">
        <v>760</v>
      </c>
      <c r="E1437" s="32" t="s">
        <v>780</v>
      </c>
      <c r="F1437" s="32" t="s">
        <v>779</v>
      </c>
      <c r="G1437" s="32" t="s">
        <v>1036</v>
      </c>
    </row>
    <row r="1438" spans="1:7" ht="39.950000000000003" customHeight="1">
      <c r="A1438" s="108" t="s">
        <v>2942</v>
      </c>
      <c r="B1438" s="108" t="s">
        <v>2943</v>
      </c>
      <c r="C1438" s="108" t="s">
        <v>3360</v>
      </c>
      <c r="D1438" s="108" t="s">
        <v>760</v>
      </c>
      <c r="E1438" s="32" t="s">
        <v>1576</v>
      </c>
      <c r="F1438" s="32" t="s">
        <v>2944</v>
      </c>
      <c r="G1438" s="32" t="s">
        <v>1062</v>
      </c>
    </row>
    <row r="1439" spans="1:7" ht="39.950000000000003" customHeight="1">
      <c r="A1439" s="108" t="s">
        <v>2945</v>
      </c>
      <c r="B1439" s="108" t="s">
        <v>2868</v>
      </c>
      <c r="C1439" s="108" t="s">
        <v>3360</v>
      </c>
      <c r="D1439" s="108" t="s">
        <v>760</v>
      </c>
      <c r="E1439" s="32" t="s">
        <v>2844</v>
      </c>
      <c r="F1439" s="32" t="s">
        <v>2917</v>
      </c>
      <c r="G1439" s="32" t="s">
        <v>2946</v>
      </c>
    </row>
    <row r="1440" spans="1:7" ht="39.950000000000003" customHeight="1">
      <c r="A1440" s="108" t="s">
        <v>2947</v>
      </c>
      <c r="B1440" s="108" t="s">
        <v>2891</v>
      </c>
      <c r="C1440" s="108" t="s">
        <v>3360</v>
      </c>
      <c r="D1440" s="108" t="s">
        <v>760</v>
      </c>
      <c r="E1440" s="32" t="s">
        <v>1043</v>
      </c>
      <c r="F1440" s="32" t="s">
        <v>1061</v>
      </c>
      <c r="G1440" s="32" t="s">
        <v>1857</v>
      </c>
    </row>
    <row r="1441" spans="1:7" ht="39.950000000000003" customHeight="1">
      <c r="A1441" s="108" t="s">
        <v>2948</v>
      </c>
      <c r="B1441" s="108" t="s">
        <v>2937</v>
      </c>
      <c r="C1441" s="108" t="s">
        <v>3360</v>
      </c>
      <c r="D1441" s="108" t="s">
        <v>760</v>
      </c>
      <c r="E1441" s="32" t="s">
        <v>1180</v>
      </c>
      <c r="F1441" s="32" t="s">
        <v>780</v>
      </c>
      <c r="G1441" s="32" t="s">
        <v>1007</v>
      </c>
    </row>
    <row r="1442" spans="1:7" ht="39.950000000000003" customHeight="1">
      <c r="A1442" s="108" t="s">
        <v>2949</v>
      </c>
      <c r="B1442" s="108" t="s">
        <v>2843</v>
      </c>
      <c r="C1442" s="108" t="s">
        <v>3360</v>
      </c>
      <c r="D1442" s="108" t="s">
        <v>760</v>
      </c>
      <c r="E1442" s="32" t="s">
        <v>1103</v>
      </c>
      <c r="F1442" s="32" t="s">
        <v>881</v>
      </c>
      <c r="G1442" s="32" t="s">
        <v>788</v>
      </c>
    </row>
    <row r="1443" spans="1:7" ht="39.950000000000003" customHeight="1">
      <c r="A1443" s="108" t="s">
        <v>2950</v>
      </c>
      <c r="B1443" s="108" t="s">
        <v>2891</v>
      </c>
      <c r="C1443" s="108" t="s">
        <v>3360</v>
      </c>
      <c r="D1443" s="108" t="s">
        <v>760</v>
      </c>
      <c r="E1443" s="32" t="s">
        <v>1511</v>
      </c>
      <c r="F1443" s="32" t="s">
        <v>2951</v>
      </c>
      <c r="G1443" s="32" t="s">
        <v>1305</v>
      </c>
    </row>
    <row r="1444" spans="1:7" ht="39.950000000000003" customHeight="1">
      <c r="A1444" s="108" t="s">
        <v>2952</v>
      </c>
      <c r="B1444" s="108" t="s">
        <v>2903</v>
      </c>
      <c r="C1444" s="108" t="s">
        <v>3360</v>
      </c>
      <c r="D1444" s="108" t="s">
        <v>760</v>
      </c>
      <c r="E1444" s="32" t="s">
        <v>1302</v>
      </c>
      <c r="F1444" s="32" t="s">
        <v>1302</v>
      </c>
      <c r="G1444" s="32" t="s">
        <v>1483</v>
      </c>
    </row>
    <row r="1445" spans="1:7" ht="39.950000000000003" customHeight="1">
      <c r="A1445" s="108" t="s">
        <v>2953</v>
      </c>
      <c r="B1445" s="108" t="s">
        <v>2847</v>
      </c>
      <c r="C1445" s="108" t="s">
        <v>3360</v>
      </c>
      <c r="D1445" s="108" t="s">
        <v>760</v>
      </c>
      <c r="E1445" s="32" t="s">
        <v>1169</v>
      </c>
      <c r="F1445" s="32" t="s">
        <v>780</v>
      </c>
      <c r="G1445" s="32" t="s">
        <v>1914</v>
      </c>
    </row>
    <row r="1446" spans="1:7" ht="39.950000000000003" customHeight="1">
      <c r="A1446" s="108" t="s">
        <v>2954</v>
      </c>
      <c r="B1446" s="108" t="s">
        <v>2955</v>
      </c>
      <c r="C1446" s="108" t="s">
        <v>3360</v>
      </c>
      <c r="D1446" s="108" t="s">
        <v>760</v>
      </c>
      <c r="E1446" s="32" t="s">
        <v>811</v>
      </c>
      <c r="F1446" s="32" t="s">
        <v>1385</v>
      </c>
      <c r="G1446" s="32" t="s">
        <v>1022</v>
      </c>
    </row>
    <row r="1447" spans="1:7" ht="39.950000000000003" customHeight="1">
      <c r="A1447" s="108" t="s">
        <v>2956</v>
      </c>
      <c r="B1447" s="108" t="s">
        <v>2847</v>
      </c>
      <c r="C1447" s="108" t="s">
        <v>3360</v>
      </c>
      <c r="D1447" s="108" t="s">
        <v>760</v>
      </c>
      <c r="E1447" s="32" t="s">
        <v>1958</v>
      </c>
      <c r="F1447" s="32" t="s">
        <v>1061</v>
      </c>
      <c r="G1447" s="32" t="s">
        <v>1916</v>
      </c>
    </row>
    <row r="1448" spans="1:7" ht="39.950000000000003" customHeight="1">
      <c r="A1448" s="108" t="s">
        <v>2957</v>
      </c>
      <c r="B1448" s="108" t="s">
        <v>2838</v>
      </c>
      <c r="C1448" s="108" t="s">
        <v>3360</v>
      </c>
      <c r="D1448" s="108" t="s">
        <v>760</v>
      </c>
      <c r="E1448" s="32" t="s">
        <v>2917</v>
      </c>
      <c r="F1448" s="32" t="s">
        <v>1302</v>
      </c>
      <c r="G1448" s="32" t="s">
        <v>1965</v>
      </c>
    </row>
    <row r="1449" spans="1:7" ht="39.950000000000003" customHeight="1">
      <c r="A1449" s="108" t="s">
        <v>2958</v>
      </c>
      <c r="B1449" s="108" t="s">
        <v>2900</v>
      </c>
      <c r="C1449" s="108" t="s">
        <v>3360</v>
      </c>
      <c r="D1449" s="108" t="s">
        <v>760</v>
      </c>
      <c r="E1449" s="32" t="s">
        <v>2959</v>
      </c>
      <c r="F1449" s="32" t="s">
        <v>881</v>
      </c>
      <c r="G1449" s="32" t="s">
        <v>1887</v>
      </c>
    </row>
    <row r="1450" spans="1:7" ht="39.950000000000003" customHeight="1">
      <c r="A1450" s="108" t="s">
        <v>2960</v>
      </c>
      <c r="B1450" s="108" t="s">
        <v>2863</v>
      </c>
      <c r="C1450" s="108" t="s">
        <v>3360</v>
      </c>
      <c r="D1450" s="108" t="s">
        <v>760</v>
      </c>
      <c r="E1450" s="32" t="s">
        <v>847</v>
      </c>
      <c r="F1450" s="32" t="s">
        <v>2368</v>
      </c>
      <c r="G1450" s="32" t="s">
        <v>2961</v>
      </c>
    </row>
    <row r="1451" spans="1:7" ht="39.950000000000003" customHeight="1">
      <c r="A1451" s="108" t="s">
        <v>2962</v>
      </c>
      <c r="B1451" s="108" t="s">
        <v>2861</v>
      </c>
      <c r="C1451" s="108" t="s">
        <v>3360</v>
      </c>
      <c r="D1451" s="108" t="s">
        <v>760</v>
      </c>
      <c r="E1451" s="32" t="s">
        <v>780</v>
      </c>
      <c r="F1451" s="32" t="s">
        <v>1955</v>
      </c>
      <c r="G1451" s="32" t="s">
        <v>2963</v>
      </c>
    </row>
    <row r="1452" spans="1:7" ht="39.950000000000003" customHeight="1">
      <c r="A1452" s="108" t="s">
        <v>2964</v>
      </c>
      <c r="B1452" s="108" t="s">
        <v>2861</v>
      </c>
      <c r="C1452" s="108" t="s">
        <v>3360</v>
      </c>
      <c r="D1452" s="108" t="s">
        <v>760</v>
      </c>
      <c r="E1452" s="32" t="s">
        <v>1136</v>
      </c>
      <c r="F1452" s="32" t="s">
        <v>881</v>
      </c>
      <c r="G1452" s="32" t="s">
        <v>1075</v>
      </c>
    </row>
    <row r="1453" spans="1:7" ht="39.950000000000003" customHeight="1">
      <c r="A1453" s="108" t="s">
        <v>2965</v>
      </c>
      <c r="B1453" s="108" t="s">
        <v>2876</v>
      </c>
      <c r="C1453" s="108" t="s">
        <v>3360</v>
      </c>
      <c r="D1453" s="108" t="s">
        <v>760</v>
      </c>
      <c r="E1453" s="32" t="s">
        <v>919</v>
      </c>
      <c r="F1453" s="32" t="s">
        <v>2723</v>
      </c>
      <c r="G1453" s="32" t="s">
        <v>1793</v>
      </c>
    </row>
    <row r="1454" spans="1:7" ht="39.950000000000003" customHeight="1">
      <c r="A1454" s="108" t="s">
        <v>2966</v>
      </c>
      <c r="B1454" s="108" t="s">
        <v>2967</v>
      </c>
      <c r="C1454" s="108" t="s">
        <v>3360</v>
      </c>
      <c r="D1454" s="108" t="s">
        <v>760</v>
      </c>
      <c r="E1454" s="32" t="s">
        <v>811</v>
      </c>
      <c r="F1454" s="32" t="s">
        <v>780</v>
      </c>
      <c r="G1454" s="32" t="s">
        <v>1887</v>
      </c>
    </row>
    <row r="1455" spans="1:7" ht="39.950000000000003" customHeight="1">
      <c r="A1455" s="108" t="s">
        <v>2968</v>
      </c>
      <c r="B1455" s="108" t="s">
        <v>2969</v>
      </c>
      <c r="C1455" s="108" t="s">
        <v>3360</v>
      </c>
      <c r="D1455" s="108" t="s">
        <v>760</v>
      </c>
      <c r="E1455" s="32" t="s">
        <v>1059</v>
      </c>
      <c r="F1455" s="32" t="s">
        <v>1423</v>
      </c>
      <c r="G1455" s="32" t="s">
        <v>1916</v>
      </c>
    </row>
    <row r="1456" spans="1:7" ht="39.950000000000003" customHeight="1">
      <c r="A1456" s="108" t="s">
        <v>2970</v>
      </c>
      <c r="B1456" s="108" t="s">
        <v>2971</v>
      </c>
      <c r="C1456" s="108" t="s">
        <v>3360</v>
      </c>
      <c r="D1456" s="108" t="s">
        <v>760</v>
      </c>
      <c r="E1456" s="32" t="s">
        <v>832</v>
      </c>
      <c r="F1456" s="32" t="s">
        <v>2897</v>
      </c>
      <c r="G1456" s="32" t="s">
        <v>2383</v>
      </c>
    </row>
    <row r="1457" spans="1:7" ht="39.950000000000003" customHeight="1">
      <c r="A1457" s="108" t="s">
        <v>2972</v>
      </c>
      <c r="B1457" s="108" t="s">
        <v>2973</v>
      </c>
      <c r="C1457" s="108" t="s">
        <v>3360</v>
      </c>
      <c r="D1457" s="108" t="s">
        <v>760</v>
      </c>
      <c r="E1457" s="32" t="s">
        <v>2844</v>
      </c>
      <c r="F1457" s="32" t="s">
        <v>1061</v>
      </c>
      <c r="G1457" s="32" t="s">
        <v>788</v>
      </c>
    </row>
    <row r="1458" spans="1:7" ht="39.950000000000003" customHeight="1">
      <c r="A1458" s="108" t="s">
        <v>2974</v>
      </c>
      <c r="B1458" s="108" t="s">
        <v>2882</v>
      </c>
      <c r="C1458" s="108" t="s">
        <v>3360</v>
      </c>
      <c r="D1458" s="108" t="s">
        <v>760</v>
      </c>
      <c r="E1458" s="32" t="s">
        <v>2844</v>
      </c>
      <c r="F1458" s="32" t="s">
        <v>1059</v>
      </c>
      <c r="G1458" s="32" t="s">
        <v>1309</v>
      </c>
    </row>
    <row r="1459" spans="1:7" ht="39.950000000000003" customHeight="1">
      <c r="A1459" s="108" t="s">
        <v>2975</v>
      </c>
      <c r="B1459" s="108" t="s">
        <v>2976</v>
      </c>
      <c r="C1459" s="108" t="s">
        <v>3360</v>
      </c>
      <c r="D1459" s="108" t="s">
        <v>760</v>
      </c>
      <c r="E1459" s="32" t="s">
        <v>2959</v>
      </c>
      <c r="F1459" s="32" t="s">
        <v>2368</v>
      </c>
      <c r="G1459" s="32" t="s">
        <v>1887</v>
      </c>
    </row>
    <row r="1460" spans="1:7" ht="39.950000000000003" customHeight="1">
      <c r="A1460" s="108" t="s">
        <v>2977</v>
      </c>
      <c r="B1460" s="108" t="s">
        <v>2955</v>
      </c>
      <c r="C1460" s="108" t="s">
        <v>3360</v>
      </c>
      <c r="D1460" s="108" t="s">
        <v>760</v>
      </c>
      <c r="E1460" s="32" t="s">
        <v>1040</v>
      </c>
      <c r="F1460" s="32" t="s">
        <v>782</v>
      </c>
      <c r="G1460" s="32" t="s">
        <v>2978</v>
      </c>
    </row>
    <row r="1461" spans="1:7" ht="39.950000000000003" customHeight="1">
      <c r="A1461" s="108" t="s">
        <v>2979</v>
      </c>
      <c r="B1461" s="108" t="s">
        <v>2929</v>
      </c>
      <c r="C1461" s="108" t="s">
        <v>3360</v>
      </c>
      <c r="D1461" s="108" t="s">
        <v>760</v>
      </c>
      <c r="E1461" s="32" t="s">
        <v>1546</v>
      </c>
      <c r="F1461" s="32" t="s">
        <v>1103</v>
      </c>
      <c r="G1461" s="32" t="s">
        <v>1164</v>
      </c>
    </row>
    <row r="1462" spans="1:7" ht="39.950000000000003" customHeight="1">
      <c r="A1462" s="108" t="s">
        <v>2980</v>
      </c>
      <c r="B1462" s="108" t="s">
        <v>2863</v>
      </c>
      <c r="C1462" s="108" t="s">
        <v>3360</v>
      </c>
      <c r="D1462" s="108" t="s">
        <v>760</v>
      </c>
      <c r="E1462" s="32" t="s">
        <v>1848</v>
      </c>
      <c r="F1462" s="32" t="s">
        <v>1092</v>
      </c>
      <c r="G1462" s="32" t="s">
        <v>2981</v>
      </c>
    </row>
    <row r="1463" spans="1:7" ht="39.950000000000003" customHeight="1">
      <c r="A1463" s="108" t="s">
        <v>2982</v>
      </c>
      <c r="B1463" s="108" t="s">
        <v>2828</v>
      </c>
      <c r="C1463" s="108" t="s">
        <v>3360</v>
      </c>
      <c r="D1463" s="108" t="s">
        <v>760</v>
      </c>
      <c r="E1463" s="32" t="s">
        <v>1385</v>
      </c>
      <c r="F1463" s="32" t="s">
        <v>2983</v>
      </c>
      <c r="G1463" s="32" t="s">
        <v>1200</v>
      </c>
    </row>
    <row r="1464" spans="1:7" ht="39.950000000000003" customHeight="1">
      <c r="A1464" s="108" t="s">
        <v>2984</v>
      </c>
      <c r="B1464" s="108" t="s">
        <v>2861</v>
      </c>
      <c r="C1464" s="108" t="s">
        <v>3360</v>
      </c>
      <c r="D1464" s="108" t="s">
        <v>760</v>
      </c>
      <c r="E1464" s="32" t="s">
        <v>2756</v>
      </c>
      <c r="F1464" s="32" t="s">
        <v>885</v>
      </c>
      <c r="G1464" s="32" t="s">
        <v>1929</v>
      </c>
    </row>
    <row r="1465" spans="1:7" ht="39.950000000000003" customHeight="1">
      <c r="A1465" s="108" t="s">
        <v>2985</v>
      </c>
      <c r="B1465" s="108" t="s">
        <v>2870</v>
      </c>
      <c r="C1465" s="108" t="s">
        <v>3360</v>
      </c>
      <c r="D1465" s="108" t="s">
        <v>760</v>
      </c>
      <c r="E1465" s="32" t="s">
        <v>832</v>
      </c>
      <c r="F1465" s="32" t="s">
        <v>2723</v>
      </c>
      <c r="G1465" s="32" t="s">
        <v>2986</v>
      </c>
    </row>
    <row r="1466" spans="1:7" ht="39.950000000000003" customHeight="1">
      <c r="A1466" s="108" t="s">
        <v>2987</v>
      </c>
      <c r="B1466" s="108" t="s">
        <v>2847</v>
      </c>
      <c r="C1466" s="108" t="s">
        <v>3360</v>
      </c>
      <c r="D1466" s="108" t="s">
        <v>760</v>
      </c>
      <c r="E1466" s="32" t="s">
        <v>1381</v>
      </c>
      <c r="F1466" s="32" t="s">
        <v>1103</v>
      </c>
      <c r="G1466" s="32" t="s">
        <v>2988</v>
      </c>
    </row>
    <row r="1467" spans="1:7" ht="39.950000000000003" customHeight="1">
      <c r="A1467" s="108" t="s">
        <v>2989</v>
      </c>
      <c r="B1467" s="108" t="s">
        <v>2967</v>
      </c>
      <c r="C1467" s="108" t="s">
        <v>3360</v>
      </c>
      <c r="D1467" s="108" t="s">
        <v>760</v>
      </c>
      <c r="E1467" s="32" t="s">
        <v>2859</v>
      </c>
      <c r="F1467" s="32" t="s">
        <v>2990</v>
      </c>
      <c r="G1467" s="32" t="s">
        <v>2407</v>
      </c>
    </row>
    <row r="1468" spans="1:7" ht="39.950000000000003" customHeight="1">
      <c r="A1468" s="108" t="s">
        <v>2991</v>
      </c>
      <c r="B1468" s="108" t="s">
        <v>2955</v>
      </c>
      <c r="C1468" s="108" t="s">
        <v>3360</v>
      </c>
      <c r="D1468" s="108" t="s">
        <v>760</v>
      </c>
      <c r="E1468" s="32" t="s">
        <v>897</v>
      </c>
      <c r="F1468" s="32" t="s">
        <v>1302</v>
      </c>
      <c r="G1468" s="32" t="s">
        <v>2345</v>
      </c>
    </row>
    <row r="1469" spans="1:7" ht="39.950000000000003" customHeight="1">
      <c r="A1469" s="108" t="s">
        <v>2992</v>
      </c>
      <c r="B1469" s="108" t="s">
        <v>2915</v>
      </c>
      <c r="C1469" s="108" t="s">
        <v>3360</v>
      </c>
      <c r="D1469" s="108" t="s">
        <v>760</v>
      </c>
      <c r="E1469" s="32" t="s">
        <v>1955</v>
      </c>
      <c r="F1469" s="32" t="s">
        <v>1103</v>
      </c>
      <c r="G1469" s="32" t="s">
        <v>2993</v>
      </c>
    </row>
    <row r="1470" spans="1:7" ht="39.950000000000003" customHeight="1">
      <c r="A1470" s="108" t="s">
        <v>2994</v>
      </c>
      <c r="B1470" s="108" t="s">
        <v>2913</v>
      </c>
      <c r="C1470" s="108" t="s">
        <v>3360</v>
      </c>
      <c r="D1470" s="108" t="s">
        <v>760</v>
      </c>
      <c r="E1470" s="32" t="s">
        <v>780</v>
      </c>
      <c r="F1470" s="32" t="s">
        <v>1103</v>
      </c>
      <c r="G1470" s="32" t="s">
        <v>2407</v>
      </c>
    </row>
    <row r="1471" spans="1:7" ht="39.950000000000003" customHeight="1">
      <c r="A1471" s="108" t="s">
        <v>2995</v>
      </c>
      <c r="B1471" s="108" t="s">
        <v>2851</v>
      </c>
      <c r="C1471" s="108" t="s">
        <v>3360</v>
      </c>
      <c r="D1471" s="108" t="s">
        <v>760</v>
      </c>
      <c r="E1471" s="32" t="s">
        <v>2996</v>
      </c>
      <c r="F1471" s="32" t="s">
        <v>2897</v>
      </c>
      <c r="G1471" s="32" t="s">
        <v>1642</v>
      </c>
    </row>
    <row r="1472" spans="1:7" ht="39.950000000000003" customHeight="1">
      <c r="A1472" s="108" t="s">
        <v>2997</v>
      </c>
      <c r="B1472" s="108" t="s">
        <v>2913</v>
      </c>
      <c r="C1472" s="108" t="s">
        <v>3360</v>
      </c>
      <c r="D1472" s="108" t="s">
        <v>760</v>
      </c>
      <c r="E1472" s="32" t="s">
        <v>897</v>
      </c>
      <c r="F1472" s="32" t="s">
        <v>2983</v>
      </c>
      <c r="G1472" s="32" t="s">
        <v>2998</v>
      </c>
    </row>
    <row r="1473" spans="1:7" ht="39.950000000000003" customHeight="1">
      <c r="A1473" s="108" t="s">
        <v>2999</v>
      </c>
      <c r="B1473" s="108" t="s">
        <v>2873</v>
      </c>
      <c r="C1473" s="108" t="s">
        <v>3360</v>
      </c>
      <c r="D1473" s="108" t="s">
        <v>760</v>
      </c>
      <c r="E1473" s="32" t="s">
        <v>782</v>
      </c>
      <c r="F1473" s="32" t="s">
        <v>1061</v>
      </c>
      <c r="G1473" s="32" t="s">
        <v>1175</v>
      </c>
    </row>
    <row r="1474" spans="1:7" ht="39.950000000000003" customHeight="1">
      <c r="A1474" s="108" t="s">
        <v>3000</v>
      </c>
      <c r="B1474" s="108" t="s">
        <v>2969</v>
      </c>
      <c r="C1474" s="108" t="s">
        <v>3360</v>
      </c>
      <c r="D1474" s="108" t="s">
        <v>760</v>
      </c>
      <c r="E1474" s="32" t="s">
        <v>2893</v>
      </c>
      <c r="F1474" s="32" t="s">
        <v>3001</v>
      </c>
      <c r="G1474" s="32" t="s">
        <v>1793</v>
      </c>
    </row>
    <row r="1475" spans="1:7" ht="39.950000000000003" customHeight="1">
      <c r="A1475" s="108" t="s">
        <v>3002</v>
      </c>
      <c r="B1475" s="108" t="s">
        <v>3003</v>
      </c>
      <c r="C1475" s="108" t="s">
        <v>3360</v>
      </c>
      <c r="D1475" s="108" t="s">
        <v>760</v>
      </c>
      <c r="E1475" s="32" t="s">
        <v>1381</v>
      </c>
      <c r="F1475" s="32" t="s">
        <v>3004</v>
      </c>
      <c r="G1475" s="32" t="s">
        <v>3005</v>
      </c>
    </row>
    <row r="1476" spans="1:7" ht="39.950000000000003" customHeight="1">
      <c r="A1476" s="108" t="s">
        <v>3006</v>
      </c>
      <c r="B1476" s="108" t="s">
        <v>2921</v>
      </c>
      <c r="C1476" s="108" t="s">
        <v>3360</v>
      </c>
      <c r="D1476" s="108" t="s">
        <v>760</v>
      </c>
      <c r="E1476" s="32" t="s">
        <v>1955</v>
      </c>
      <c r="F1476" s="32" t="s">
        <v>881</v>
      </c>
      <c r="G1476" s="32" t="s">
        <v>1727</v>
      </c>
    </row>
    <row r="1477" spans="1:7" ht="39.950000000000003" customHeight="1">
      <c r="A1477" s="108" t="s">
        <v>3007</v>
      </c>
      <c r="B1477" s="108" t="s">
        <v>3008</v>
      </c>
      <c r="C1477" s="108" t="s">
        <v>3360</v>
      </c>
      <c r="D1477" s="108" t="s">
        <v>760</v>
      </c>
      <c r="E1477" s="32" t="s">
        <v>2859</v>
      </c>
      <c r="F1477" s="32" t="s">
        <v>1385</v>
      </c>
      <c r="G1477" s="32" t="s">
        <v>883</v>
      </c>
    </row>
    <row r="1478" spans="1:7" ht="39.950000000000003" customHeight="1">
      <c r="A1478" s="108" t="s">
        <v>3009</v>
      </c>
      <c r="B1478" s="108" t="s">
        <v>2955</v>
      </c>
      <c r="C1478" s="108" t="s">
        <v>3360</v>
      </c>
      <c r="D1478" s="108" t="s">
        <v>760</v>
      </c>
      <c r="E1478" s="32" t="s">
        <v>1169</v>
      </c>
      <c r="F1478" s="32" t="s">
        <v>782</v>
      </c>
      <c r="G1478" s="32" t="s">
        <v>1015</v>
      </c>
    </row>
    <row r="1479" spans="1:7" ht="39.950000000000003" customHeight="1">
      <c r="A1479" s="108" t="s">
        <v>3010</v>
      </c>
      <c r="B1479" s="108" t="s">
        <v>2913</v>
      </c>
      <c r="C1479" s="108" t="s">
        <v>3360</v>
      </c>
      <c r="D1479" s="108" t="s">
        <v>760</v>
      </c>
      <c r="E1479" s="32" t="s">
        <v>2839</v>
      </c>
      <c r="F1479" s="32" t="s">
        <v>3004</v>
      </c>
      <c r="G1479" s="32" t="s">
        <v>1109</v>
      </c>
    </row>
    <row r="1480" spans="1:7" ht="39.950000000000003" customHeight="1">
      <c r="A1480" s="108" t="s">
        <v>3011</v>
      </c>
      <c r="B1480" s="108" t="s">
        <v>2851</v>
      </c>
      <c r="C1480" s="108" t="s">
        <v>3360</v>
      </c>
      <c r="D1480" s="108" t="s">
        <v>760</v>
      </c>
      <c r="E1480" s="32" t="s">
        <v>1011</v>
      </c>
      <c r="F1480" s="32" t="s">
        <v>2983</v>
      </c>
      <c r="G1480" s="32" t="s">
        <v>3012</v>
      </c>
    </row>
    <row r="1481" spans="1:7" ht="39.950000000000003" customHeight="1">
      <c r="A1481" s="108" t="s">
        <v>3013</v>
      </c>
      <c r="B1481" s="108" t="s">
        <v>2873</v>
      </c>
      <c r="C1481" s="108" t="s">
        <v>3360</v>
      </c>
      <c r="D1481" s="108" t="s">
        <v>760</v>
      </c>
      <c r="E1481" s="32" t="s">
        <v>1546</v>
      </c>
      <c r="F1481" s="32" t="s">
        <v>1385</v>
      </c>
      <c r="G1481" s="32" t="s">
        <v>1282</v>
      </c>
    </row>
    <row r="1482" spans="1:7" ht="39.950000000000003" customHeight="1">
      <c r="A1482" s="108" t="s">
        <v>3014</v>
      </c>
      <c r="B1482" s="108" t="s">
        <v>2858</v>
      </c>
      <c r="C1482" s="108" t="s">
        <v>3360</v>
      </c>
      <c r="D1482" s="108" t="s">
        <v>760</v>
      </c>
      <c r="E1482" s="32" t="s">
        <v>2368</v>
      </c>
      <c r="F1482" s="32" t="s">
        <v>1169</v>
      </c>
      <c r="G1482" s="32" t="s">
        <v>788</v>
      </c>
    </row>
    <row r="1483" spans="1:7" ht="39.950000000000003" customHeight="1">
      <c r="A1483" s="108" t="s">
        <v>3016</v>
      </c>
      <c r="B1483" s="108" t="s">
        <v>2903</v>
      </c>
      <c r="C1483" s="108" t="s">
        <v>3360</v>
      </c>
      <c r="D1483" s="108" t="s">
        <v>760</v>
      </c>
      <c r="E1483" s="32" t="s">
        <v>824</v>
      </c>
      <c r="F1483" s="32" t="s">
        <v>780</v>
      </c>
      <c r="G1483" s="32" t="s">
        <v>1815</v>
      </c>
    </row>
    <row r="1484" spans="1:7" ht="39.950000000000003" customHeight="1">
      <c r="A1484" s="108" t="s">
        <v>3017</v>
      </c>
      <c r="B1484" s="108" t="s">
        <v>2873</v>
      </c>
      <c r="C1484" s="108" t="s">
        <v>3360</v>
      </c>
      <c r="D1484" s="108" t="s">
        <v>760</v>
      </c>
      <c r="E1484" s="32" t="s">
        <v>2844</v>
      </c>
      <c r="F1484" s="32" t="s">
        <v>1045</v>
      </c>
      <c r="G1484" s="32" t="s">
        <v>788</v>
      </c>
    </row>
    <row r="1485" spans="1:7" ht="39.950000000000003" customHeight="1">
      <c r="A1485" s="108" t="s">
        <v>3018</v>
      </c>
      <c r="B1485" s="108" t="s">
        <v>2855</v>
      </c>
      <c r="C1485" s="108" t="s">
        <v>3360</v>
      </c>
      <c r="D1485" s="108" t="s">
        <v>760</v>
      </c>
      <c r="E1485" s="32" t="s">
        <v>1302</v>
      </c>
      <c r="F1485" s="32" t="s">
        <v>1286</v>
      </c>
      <c r="G1485" s="32" t="s">
        <v>1220</v>
      </c>
    </row>
    <row r="1486" spans="1:7" ht="39.950000000000003" customHeight="1">
      <c r="A1486" s="108" t="s">
        <v>3019</v>
      </c>
      <c r="B1486" s="108" t="s">
        <v>2903</v>
      </c>
      <c r="C1486" s="108" t="s">
        <v>3360</v>
      </c>
      <c r="D1486" s="108" t="s">
        <v>760</v>
      </c>
      <c r="E1486" s="32" t="s">
        <v>3020</v>
      </c>
      <c r="F1486" s="32" t="s">
        <v>3004</v>
      </c>
      <c r="G1486" s="32" t="s">
        <v>1267</v>
      </c>
    </row>
    <row r="1487" spans="1:7" ht="39.950000000000003" customHeight="1">
      <c r="A1487" s="108" t="s">
        <v>3021</v>
      </c>
      <c r="B1487" s="108" t="s">
        <v>3003</v>
      </c>
      <c r="C1487" s="108" t="s">
        <v>3360</v>
      </c>
      <c r="D1487" s="108" t="s">
        <v>760</v>
      </c>
      <c r="E1487" s="32" t="s">
        <v>3022</v>
      </c>
      <c r="F1487" s="32" t="s">
        <v>780</v>
      </c>
      <c r="G1487" s="32" t="s">
        <v>3023</v>
      </c>
    </row>
    <row r="1488" spans="1:7" ht="39.950000000000003" customHeight="1">
      <c r="A1488" s="108" t="s">
        <v>3024</v>
      </c>
      <c r="B1488" s="108" t="s">
        <v>3025</v>
      </c>
      <c r="C1488" s="108" t="s">
        <v>3360</v>
      </c>
      <c r="D1488" s="108" t="s">
        <v>760</v>
      </c>
      <c r="E1488" s="32" t="s">
        <v>2844</v>
      </c>
      <c r="F1488" s="32" t="s">
        <v>3026</v>
      </c>
      <c r="G1488" s="32" t="s">
        <v>771</v>
      </c>
    </row>
    <row r="1489" spans="1:7" ht="39.950000000000003" customHeight="1">
      <c r="A1489" s="108" t="s">
        <v>3027</v>
      </c>
      <c r="B1489" s="108" t="s">
        <v>3003</v>
      </c>
      <c r="C1489" s="108" t="s">
        <v>3360</v>
      </c>
      <c r="D1489" s="108" t="s">
        <v>760</v>
      </c>
      <c r="E1489" s="32" t="s">
        <v>811</v>
      </c>
      <c r="F1489" s="32" t="s">
        <v>1302</v>
      </c>
      <c r="G1489" s="32" t="s">
        <v>1953</v>
      </c>
    </row>
    <row r="1490" spans="1:7" ht="39.950000000000003" customHeight="1">
      <c r="A1490" s="108" t="s">
        <v>3028</v>
      </c>
      <c r="B1490" s="108" t="s">
        <v>3029</v>
      </c>
      <c r="C1490" s="108" t="s">
        <v>3360</v>
      </c>
      <c r="D1490" s="108" t="s">
        <v>760</v>
      </c>
      <c r="E1490" s="32" t="s">
        <v>1169</v>
      </c>
      <c r="F1490" s="32" t="s">
        <v>1385</v>
      </c>
      <c r="G1490" s="32" t="s">
        <v>1200</v>
      </c>
    </row>
    <row r="1491" spans="1:7" ht="39.950000000000003" customHeight="1">
      <c r="A1491" s="108" t="s">
        <v>3030</v>
      </c>
      <c r="B1491" s="108" t="s">
        <v>3008</v>
      </c>
      <c r="C1491" s="108" t="s">
        <v>3360</v>
      </c>
      <c r="D1491" s="108" t="s">
        <v>760</v>
      </c>
      <c r="E1491" s="32" t="s">
        <v>1385</v>
      </c>
      <c r="F1491" s="32" t="s">
        <v>779</v>
      </c>
      <c r="G1491" s="32" t="s">
        <v>1666</v>
      </c>
    </row>
    <row r="1492" spans="1:7" ht="39.950000000000003" customHeight="1">
      <c r="A1492" s="108" t="s">
        <v>3031</v>
      </c>
      <c r="B1492" s="108" t="s">
        <v>2870</v>
      </c>
      <c r="C1492" s="108" t="s">
        <v>3360</v>
      </c>
      <c r="D1492" s="108" t="s">
        <v>760</v>
      </c>
      <c r="E1492" s="32" t="s">
        <v>832</v>
      </c>
      <c r="F1492" s="32" t="s">
        <v>963</v>
      </c>
      <c r="G1492" s="32" t="s">
        <v>796</v>
      </c>
    </row>
    <row r="1493" spans="1:7" ht="39.950000000000003" customHeight="1">
      <c r="A1493" s="108" t="s">
        <v>3032</v>
      </c>
      <c r="B1493" s="108" t="s">
        <v>2870</v>
      </c>
      <c r="C1493" s="108" t="s">
        <v>3360</v>
      </c>
      <c r="D1493" s="108" t="s">
        <v>760</v>
      </c>
      <c r="E1493" s="32" t="s">
        <v>1103</v>
      </c>
      <c r="F1493" s="32" t="s">
        <v>795</v>
      </c>
      <c r="G1493" s="32" t="s">
        <v>3033</v>
      </c>
    </row>
    <row r="1494" spans="1:7" ht="39.950000000000003" customHeight="1">
      <c r="A1494" s="108" t="s">
        <v>3034</v>
      </c>
      <c r="B1494" s="108" t="s">
        <v>2838</v>
      </c>
      <c r="C1494" s="108" t="s">
        <v>3360</v>
      </c>
      <c r="D1494" s="108" t="s">
        <v>760</v>
      </c>
      <c r="E1494" s="32" t="s">
        <v>3035</v>
      </c>
      <c r="F1494" s="32" t="s">
        <v>1385</v>
      </c>
      <c r="G1494" s="32" t="s">
        <v>3036</v>
      </c>
    </row>
    <row r="1495" spans="1:7" ht="39.950000000000003" customHeight="1">
      <c r="A1495" s="108" t="s">
        <v>3037</v>
      </c>
      <c r="B1495" s="108" t="s">
        <v>3025</v>
      </c>
      <c r="C1495" s="108" t="s">
        <v>3360</v>
      </c>
      <c r="D1495" s="108" t="s">
        <v>760</v>
      </c>
      <c r="E1495" s="32" t="s">
        <v>1302</v>
      </c>
      <c r="F1495" s="32" t="s">
        <v>1151</v>
      </c>
      <c r="G1495" s="32" t="s">
        <v>1793</v>
      </c>
    </row>
    <row r="1496" spans="1:7" ht="39.950000000000003" customHeight="1">
      <c r="A1496" s="108" t="s">
        <v>3038</v>
      </c>
      <c r="B1496" s="108" t="s">
        <v>2861</v>
      </c>
      <c r="C1496" s="108" t="s">
        <v>3360</v>
      </c>
      <c r="D1496" s="108" t="s">
        <v>760</v>
      </c>
      <c r="E1496" s="32" t="s">
        <v>1955</v>
      </c>
      <c r="F1496" s="32" t="s">
        <v>782</v>
      </c>
      <c r="G1496" s="32" t="s">
        <v>1666</v>
      </c>
    </row>
    <row r="1497" spans="1:7" ht="39.950000000000003" customHeight="1">
      <c r="A1497" s="108" t="s">
        <v>3039</v>
      </c>
      <c r="B1497" s="108" t="s">
        <v>2876</v>
      </c>
      <c r="C1497" s="108" t="s">
        <v>3360</v>
      </c>
      <c r="D1497" s="108" t="s">
        <v>760</v>
      </c>
      <c r="E1497" s="32" t="s">
        <v>1970</v>
      </c>
      <c r="F1497" s="32" t="s">
        <v>1041</v>
      </c>
      <c r="G1497" s="32" t="s">
        <v>1200</v>
      </c>
    </row>
    <row r="1498" spans="1:7" ht="39.950000000000003" customHeight="1">
      <c r="A1498" s="108" t="s">
        <v>3040</v>
      </c>
      <c r="B1498" s="108" t="s">
        <v>3041</v>
      </c>
      <c r="C1498" s="108" t="s">
        <v>3360</v>
      </c>
      <c r="D1498" s="108" t="s">
        <v>760</v>
      </c>
      <c r="E1498" s="32" t="s">
        <v>795</v>
      </c>
      <c r="F1498" s="32" t="s">
        <v>792</v>
      </c>
      <c r="G1498" s="32" t="s">
        <v>2406</v>
      </c>
    </row>
    <row r="1499" spans="1:7" ht="39.950000000000003" customHeight="1">
      <c r="A1499" s="108" t="s">
        <v>3042</v>
      </c>
      <c r="B1499" s="108" t="s">
        <v>2855</v>
      </c>
      <c r="C1499" s="108" t="s">
        <v>3360</v>
      </c>
      <c r="D1499" s="108" t="s">
        <v>760</v>
      </c>
      <c r="E1499" s="32" t="s">
        <v>1011</v>
      </c>
      <c r="F1499" s="32" t="s">
        <v>1429</v>
      </c>
      <c r="G1499" s="32" t="s">
        <v>883</v>
      </c>
    </row>
    <row r="1500" spans="1:7" ht="39.950000000000003" customHeight="1">
      <c r="A1500" s="108" t="s">
        <v>3043</v>
      </c>
      <c r="B1500" s="108" t="s">
        <v>2882</v>
      </c>
      <c r="C1500" s="108" t="s">
        <v>3360</v>
      </c>
      <c r="D1500" s="108" t="s">
        <v>760</v>
      </c>
      <c r="E1500" s="32" t="s">
        <v>1385</v>
      </c>
      <c r="F1500" s="32" t="s">
        <v>2836</v>
      </c>
      <c r="G1500" s="32" t="s">
        <v>1046</v>
      </c>
    </row>
    <row r="1501" spans="1:7" ht="39.950000000000003" customHeight="1">
      <c r="A1501" s="108" t="s">
        <v>3044</v>
      </c>
      <c r="B1501" s="108" t="s">
        <v>2903</v>
      </c>
      <c r="C1501" s="108" t="s">
        <v>3360</v>
      </c>
      <c r="D1501" s="108" t="s">
        <v>760</v>
      </c>
      <c r="E1501" s="32" t="s">
        <v>1385</v>
      </c>
      <c r="F1501" s="32" t="s">
        <v>1678</v>
      </c>
      <c r="G1501" s="32" t="s">
        <v>1968</v>
      </c>
    </row>
    <row r="1502" spans="1:7" ht="39.950000000000003" customHeight="1">
      <c r="A1502" s="108" t="s">
        <v>3045</v>
      </c>
      <c r="B1502" s="108" t="s">
        <v>2976</v>
      </c>
      <c r="C1502" s="108" t="s">
        <v>3360</v>
      </c>
      <c r="D1502" s="108" t="s">
        <v>760</v>
      </c>
      <c r="E1502" s="32" t="s">
        <v>2368</v>
      </c>
      <c r="F1502" s="32" t="s">
        <v>1381</v>
      </c>
      <c r="G1502" s="32" t="s">
        <v>796</v>
      </c>
    </row>
    <row r="1503" spans="1:7" ht="39.950000000000003" customHeight="1">
      <c r="A1503" s="108" t="s">
        <v>3046</v>
      </c>
      <c r="B1503" s="108" t="s">
        <v>2905</v>
      </c>
      <c r="C1503" s="108" t="s">
        <v>3360</v>
      </c>
      <c r="D1503" s="108" t="s">
        <v>760</v>
      </c>
      <c r="E1503" s="32" t="s">
        <v>3047</v>
      </c>
      <c r="F1503" s="32" t="s">
        <v>779</v>
      </c>
      <c r="G1503" s="32" t="s">
        <v>1235</v>
      </c>
    </row>
    <row r="1504" spans="1:7" ht="39.950000000000003" customHeight="1">
      <c r="A1504" s="108" t="s">
        <v>3048</v>
      </c>
      <c r="B1504" s="108" t="s">
        <v>2943</v>
      </c>
      <c r="C1504" s="108" t="s">
        <v>3360</v>
      </c>
      <c r="D1504" s="108" t="s">
        <v>760</v>
      </c>
      <c r="E1504" s="32" t="s">
        <v>3022</v>
      </c>
      <c r="F1504" s="32" t="s">
        <v>780</v>
      </c>
      <c r="G1504" s="32" t="s">
        <v>1916</v>
      </c>
    </row>
    <row r="1505" spans="1:7" ht="39.950000000000003" customHeight="1">
      <c r="A1505" s="108" t="s">
        <v>3049</v>
      </c>
      <c r="B1505" s="108" t="s">
        <v>2969</v>
      </c>
      <c r="C1505" s="108" t="s">
        <v>3360</v>
      </c>
      <c r="D1505" s="108" t="s">
        <v>760</v>
      </c>
      <c r="E1505" s="32" t="s">
        <v>1011</v>
      </c>
      <c r="F1505" s="32" t="s">
        <v>2897</v>
      </c>
      <c r="G1505" s="32" t="s">
        <v>1035</v>
      </c>
    </row>
    <row r="1506" spans="1:7" ht="39.950000000000003" customHeight="1">
      <c r="A1506" s="108" t="s">
        <v>3050</v>
      </c>
      <c r="B1506" s="108" t="s">
        <v>2861</v>
      </c>
      <c r="C1506" s="108" t="s">
        <v>3360</v>
      </c>
      <c r="D1506" s="108" t="s">
        <v>760</v>
      </c>
      <c r="E1506" s="32" t="s">
        <v>2990</v>
      </c>
      <c r="F1506" s="32" t="s">
        <v>1061</v>
      </c>
      <c r="G1506" s="32" t="s">
        <v>788</v>
      </c>
    </row>
    <row r="1507" spans="1:7" ht="39.950000000000003" customHeight="1">
      <c r="A1507" s="108" t="s">
        <v>3051</v>
      </c>
      <c r="B1507" s="108" t="s">
        <v>2900</v>
      </c>
      <c r="C1507" s="108" t="s">
        <v>3360</v>
      </c>
      <c r="D1507" s="108" t="s">
        <v>760</v>
      </c>
      <c r="E1507" s="32" t="s">
        <v>1381</v>
      </c>
      <c r="F1507" s="32" t="s">
        <v>1319</v>
      </c>
      <c r="G1507" s="32" t="s">
        <v>1055</v>
      </c>
    </row>
    <row r="1508" spans="1:7" ht="39.950000000000003" customHeight="1">
      <c r="A1508" s="108" t="s">
        <v>3052</v>
      </c>
      <c r="B1508" s="108" t="s">
        <v>2921</v>
      </c>
      <c r="C1508" s="108" t="s">
        <v>3360</v>
      </c>
      <c r="D1508" s="108" t="s">
        <v>760</v>
      </c>
      <c r="E1508" s="32" t="s">
        <v>795</v>
      </c>
      <c r="F1508" s="32" t="s">
        <v>792</v>
      </c>
      <c r="G1508" s="32" t="s">
        <v>1035</v>
      </c>
    </row>
    <row r="1509" spans="1:7" ht="39.950000000000003" customHeight="1">
      <c r="A1509" s="108" t="s">
        <v>3053</v>
      </c>
      <c r="B1509" s="108" t="s">
        <v>3054</v>
      </c>
      <c r="C1509" s="108" t="s">
        <v>3360</v>
      </c>
      <c r="D1509" s="108" t="s">
        <v>760</v>
      </c>
      <c r="E1509" s="32" t="s">
        <v>1302</v>
      </c>
      <c r="F1509" s="32" t="s">
        <v>1385</v>
      </c>
      <c r="G1509" s="32" t="s">
        <v>1035</v>
      </c>
    </row>
    <row r="1510" spans="1:7" ht="39.950000000000003" customHeight="1">
      <c r="A1510" s="108" t="s">
        <v>3055</v>
      </c>
      <c r="B1510" s="108" t="s">
        <v>2921</v>
      </c>
      <c r="C1510" s="108" t="s">
        <v>3360</v>
      </c>
      <c r="D1510" s="108" t="s">
        <v>760</v>
      </c>
      <c r="E1510" s="32" t="s">
        <v>828</v>
      </c>
      <c r="F1510" s="32" t="s">
        <v>1061</v>
      </c>
      <c r="G1510" s="32" t="s">
        <v>807</v>
      </c>
    </row>
    <row r="1511" spans="1:7" ht="39.950000000000003" customHeight="1">
      <c r="A1511" s="108" t="s">
        <v>3056</v>
      </c>
      <c r="B1511" s="108" t="s">
        <v>2955</v>
      </c>
      <c r="C1511" s="108" t="s">
        <v>3360</v>
      </c>
      <c r="D1511" s="108" t="s">
        <v>760</v>
      </c>
      <c r="E1511" s="32" t="s">
        <v>1169</v>
      </c>
      <c r="F1511" s="32" t="s">
        <v>1011</v>
      </c>
      <c r="G1511" s="32" t="s">
        <v>1425</v>
      </c>
    </row>
    <row r="1512" spans="1:7" ht="39.950000000000003" customHeight="1">
      <c r="A1512" s="108" t="s">
        <v>3057</v>
      </c>
      <c r="B1512" s="108" t="s">
        <v>2933</v>
      </c>
      <c r="C1512" s="108" t="s">
        <v>3360</v>
      </c>
      <c r="D1512" s="108" t="s">
        <v>760</v>
      </c>
      <c r="E1512" s="32" t="s">
        <v>1180</v>
      </c>
      <c r="F1512" s="32" t="s">
        <v>1385</v>
      </c>
      <c r="G1512" s="32" t="s">
        <v>883</v>
      </c>
    </row>
    <row r="1513" spans="1:7" ht="39.950000000000003" customHeight="1">
      <c r="A1513" s="108" t="s">
        <v>3058</v>
      </c>
      <c r="B1513" s="108" t="s">
        <v>2855</v>
      </c>
      <c r="C1513" s="108" t="s">
        <v>3360</v>
      </c>
      <c r="D1513" s="108" t="s">
        <v>760</v>
      </c>
      <c r="E1513" s="32" t="s">
        <v>795</v>
      </c>
      <c r="F1513" s="32" t="s">
        <v>881</v>
      </c>
      <c r="G1513" s="32" t="s">
        <v>796</v>
      </c>
    </row>
    <row r="1514" spans="1:7" ht="39.950000000000003" customHeight="1">
      <c r="A1514" s="108" t="s">
        <v>3059</v>
      </c>
      <c r="B1514" s="108" t="s">
        <v>2828</v>
      </c>
      <c r="C1514" s="108" t="s">
        <v>3360</v>
      </c>
      <c r="D1514" s="108" t="s">
        <v>760</v>
      </c>
      <c r="E1514" s="32" t="s">
        <v>2368</v>
      </c>
      <c r="F1514" s="32" t="s">
        <v>1047</v>
      </c>
      <c r="G1514" s="32" t="s">
        <v>1085</v>
      </c>
    </row>
    <row r="1515" spans="1:7" ht="39.950000000000003" customHeight="1">
      <c r="A1515" s="108" t="s">
        <v>3060</v>
      </c>
      <c r="B1515" s="108" t="s">
        <v>3061</v>
      </c>
      <c r="C1515" s="108" t="s">
        <v>3360</v>
      </c>
      <c r="D1515" s="108" t="s">
        <v>760</v>
      </c>
      <c r="E1515" s="32" t="s">
        <v>2897</v>
      </c>
      <c r="F1515" s="32" t="s">
        <v>993</v>
      </c>
      <c r="G1515" s="32" t="s">
        <v>3062</v>
      </c>
    </row>
    <row r="1516" spans="1:7" ht="39.950000000000003" customHeight="1">
      <c r="A1516" s="108" t="s">
        <v>3063</v>
      </c>
      <c r="B1516" s="108" t="s">
        <v>2884</v>
      </c>
      <c r="C1516" s="108" t="s">
        <v>3360</v>
      </c>
      <c r="D1516" s="108" t="s">
        <v>760</v>
      </c>
      <c r="E1516" s="32" t="s">
        <v>2897</v>
      </c>
      <c r="F1516" s="32" t="s">
        <v>2844</v>
      </c>
      <c r="G1516" s="32" t="s">
        <v>991</v>
      </c>
    </row>
    <row r="1517" spans="1:7" ht="39.950000000000003" customHeight="1">
      <c r="A1517" s="108" t="s">
        <v>3064</v>
      </c>
      <c r="B1517" s="108" t="s">
        <v>2828</v>
      </c>
      <c r="C1517" s="108" t="s">
        <v>3360</v>
      </c>
      <c r="D1517" s="108" t="s">
        <v>760</v>
      </c>
      <c r="E1517" s="32" t="s">
        <v>780</v>
      </c>
      <c r="F1517" s="32" t="s">
        <v>792</v>
      </c>
      <c r="G1517" s="32" t="s">
        <v>1824</v>
      </c>
    </row>
    <row r="1518" spans="1:7" ht="39.950000000000003" customHeight="1">
      <c r="A1518" s="108" t="s">
        <v>3065</v>
      </c>
      <c r="B1518" s="108" t="s">
        <v>2913</v>
      </c>
      <c r="C1518" s="108" t="s">
        <v>3360</v>
      </c>
      <c r="D1518" s="108" t="s">
        <v>760</v>
      </c>
      <c r="E1518" s="32" t="s">
        <v>2917</v>
      </c>
      <c r="F1518" s="32" t="s">
        <v>2897</v>
      </c>
      <c r="G1518" s="32" t="s">
        <v>1793</v>
      </c>
    </row>
    <row r="1519" spans="1:7" ht="39.950000000000003" customHeight="1">
      <c r="A1519" s="108" t="s">
        <v>3066</v>
      </c>
      <c r="B1519" s="108" t="s">
        <v>2847</v>
      </c>
      <c r="C1519" s="108" t="s">
        <v>3360</v>
      </c>
      <c r="D1519" s="108" t="s">
        <v>760</v>
      </c>
      <c r="E1519" s="32" t="s">
        <v>1103</v>
      </c>
      <c r="F1519" s="32" t="s">
        <v>3067</v>
      </c>
      <c r="G1519" s="32" t="s">
        <v>798</v>
      </c>
    </row>
    <row r="1520" spans="1:7" ht="39.950000000000003" customHeight="1">
      <c r="A1520" s="108" t="s">
        <v>3068</v>
      </c>
      <c r="B1520" s="108" t="s">
        <v>2873</v>
      </c>
      <c r="C1520" s="108" t="s">
        <v>3360</v>
      </c>
      <c r="D1520" s="108" t="s">
        <v>760</v>
      </c>
      <c r="E1520" s="32" t="s">
        <v>832</v>
      </c>
      <c r="F1520" s="32" t="s">
        <v>1041</v>
      </c>
      <c r="G1520" s="32" t="s">
        <v>1425</v>
      </c>
    </row>
    <row r="1521" spans="1:7" ht="39.950000000000003" customHeight="1">
      <c r="A1521" s="108" t="s">
        <v>3069</v>
      </c>
      <c r="B1521" s="108" t="s">
        <v>2870</v>
      </c>
      <c r="C1521" s="108" t="s">
        <v>3360</v>
      </c>
      <c r="D1521" s="108" t="s">
        <v>760</v>
      </c>
      <c r="E1521" s="32" t="s">
        <v>2723</v>
      </c>
      <c r="F1521" s="32" t="s">
        <v>885</v>
      </c>
      <c r="G1521" s="32" t="s">
        <v>1018</v>
      </c>
    </row>
    <row r="1522" spans="1:7" ht="39.950000000000003" customHeight="1">
      <c r="A1522" s="108" t="s">
        <v>3070</v>
      </c>
      <c r="B1522" s="108" t="s">
        <v>2828</v>
      </c>
      <c r="C1522" s="108" t="s">
        <v>3360</v>
      </c>
      <c r="D1522" s="108" t="s">
        <v>760</v>
      </c>
      <c r="E1522" s="32" t="s">
        <v>1047</v>
      </c>
      <c r="F1522" s="32" t="s">
        <v>2359</v>
      </c>
      <c r="G1522" s="32" t="s">
        <v>3071</v>
      </c>
    </row>
    <row r="1523" spans="1:7" ht="39.950000000000003" customHeight="1">
      <c r="A1523" s="108" t="s">
        <v>3072</v>
      </c>
      <c r="B1523" s="108" t="s">
        <v>2873</v>
      </c>
      <c r="C1523" s="108" t="s">
        <v>3360</v>
      </c>
      <c r="D1523" s="108" t="s">
        <v>760</v>
      </c>
      <c r="E1523" s="32" t="s">
        <v>1737</v>
      </c>
      <c r="F1523" s="32" t="s">
        <v>2844</v>
      </c>
      <c r="G1523" s="32" t="s">
        <v>2407</v>
      </c>
    </row>
    <row r="1524" spans="1:7" ht="39.950000000000003" customHeight="1">
      <c r="A1524" s="108" t="s">
        <v>3074</v>
      </c>
      <c r="B1524" s="108" t="s">
        <v>3008</v>
      </c>
      <c r="C1524" s="108" t="s">
        <v>3360</v>
      </c>
      <c r="D1524" s="108" t="s">
        <v>760</v>
      </c>
      <c r="E1524" s="32" t="s">
        <v>2678</v>
      </c>
      <c r="F1524" s="32" t="s">
        <v>811</v>
      </c>
      <c r="G1524" s="32" t="s">
        <v>788</v>
      </c>
    </row>
    <row r="1525" spans="1:7" ht="39.950000000000003" customHeight="1">
      <c r="A1525" s="108" t="s">
        <v>3075</v>
      </c>
      <c r="B1525" s="108" t="s">
        <v>2915</v>
      </c>
      <c r="C1525" s="108" t="s">
        <v>3360</v>
      </c>
      <c r="D1525" s="108" t="s">
        <v>760</v>
      </c>
      <c r="E1525" s="32" t="s">
        <v>1385</v>
      </c>
      <c r="F1525" s="32" t="s">
        <v>779</v>
      </c>
      <c r="G1525" s="32" t="s">
        <v>2981</v>
      </c>
    </row>
    <row r="1526" spans="1:7" ht="39.950000000000003" customHeight="1">
      <c r="A1526" s="108" t="s">
        <v>3076</v>
      </c>
      <c r="B1526" s="108" t="s">
        <v>2843</v>
      </c>
      <c r="C1526" s="108" t="s">
        <v>3360</v>
      </c>
      <c r="D1526" s="108" t="s">
        <v>760</v>
      </c>
      <c r="E1526" s="32" t="s">
        <v>1103</v>
      </c>
      <c r="F1526" s="32" t="s">
        <v>795</v>
      </c>
      <c r="G1526" s="32" t="s">
        <v>878</v>
      </c>
    </row>
    <row r="1527" spans="1:7" ht="39.950000000000003" customHeight="1">
      <c r="A1527" s="108" t="s">
        <v>3077</v>
      </c>
      <c r="B1527" s="108" t="s">
        <v>2915</v>
      </c>
      <c r="C1527" s="108" t="s">
        <v>3360</v>
      </c>
      <c r="D1527" s="108" t="s">
        <v>760</v>
      </c>
      <c r="E1527" s="32" t="s">
        <v>1196</v>
      </c>
      <c r="F1527" s="32" t="s">
        <v>1385</v>
      </c>
      <c r="G1527" s="32" t="s">
        <v>883</v>
      </c>
    </row>
    <row r="1528" spans="1:7" ht="39.950000000000003" customHeight="1">
      <c r="A1528" s="108" t="s">
        <v>3079</v>
      </c>
      <c r="B1528" s="108" t="s">
        <v>2913</v>
      </c>
      <c r="C1528" s="108" t="s">
        <v>3360</v>
      </c>
      <c r="D1528" s="108" t="s">
        <v>760</v>
      </c>
      <c r="E1528" s="32" t="s">
        <v>2897</v>
      </c>
      <c r="F1528" s="32" t="s">
        <v>828</v>
      </c>
      <c r="G1528" s="32" t="s">
        <v>3080</v>
      </c>
    </row>
    <row r="1529" spans="1:7" ht="39.950000000000003" customHeight="1">
      <c r="A1529" s="108" t="s">
        <v>3081</v>
      </c>
      <c r="B1529" s="108" t="s">
        <v>2933</v>
      </c>
      <c r="C1529" s="108" t="s">
        <v>3360</v>
      </c>
      <c r="D1529" s="108" t="s">
        <v>760</v>
      </c>
      <c r="E1529" s="32" t="s">
        <v>1451</v>
      </c>
      <c r="F1529" s="32" t="s">
        <v>1385</v>
      </c>
      <c r="G1529" s="32" t="s">
        <v>1882</v>
      </c>
    </row>
    <row r="1530" spans="1:7" ht="39.950000000000003" customHeight="1">
      <c r="A1530" s="108" t="s">
        <v>3082</v>
      </c>
      <c r="B1530" s="108" t="s">
        <v>2868</v>
      </c>
      <c r="C1530" s="108" t="s">
        <v>3360</v>
      </c>
      <c r="D1530" s="108" t="s">
        <v>760</v>
      </c>
      <c r="E1530" s="32" t="s">
        <v>1385</v>
      </c>
      <c r="F1530" s="32" t="s">
        <v>2844</v>
      </c>
      <c r="G1530" s="32" t="s">
        <v>1823</v>
      </c>
    </row>
    <row r="1531" spans="1:7" ht="39.950000000000003" customHeight="1">
      <c r="A1531" s="108" t="s">
        <v>3083</v>
      </c>
      <c r="B1531" s="108" t="s">
        <v>2933</v>
      </c>
      <c r="C1531" s="108" t="s">
        <v>3360</v>
      </c>
      <c r="D1531" s="108" t="s">
        <v>760</v>
      </c>
      <c r="E1531" s="32" t="s">
        <v>1385</v>
      </c>
      <c r="F1531" s="32" t="s">
        <v>1196</v>
      </c>
      <c r="G1531" s="32" t="s">
        <v>1200</v>
      </c>
    </row>
    <row r="1532" spans="1:7" ht="39.950000000000003" customHeight="1">
      <c r="A1532" s="108" t="s">
        <v>3084</v>
      </c>
      <c r="B1532" s="108" t="s">
        <v>2884</v>
      </c>
      <c r="C1532" s="108" t="s">
        <v>3360</v>
      </c>
      <c r="D1532" s="108" t="s">
        <v>760</v>
      </c>
      <c r="E1532" s="32" t="s">
        <v>3067</v>
      </c>
      <c r="F1532" s="32" t="s">
        <v>3001</v>
      </c>
      <c r="G1532" s="32" t="s">
        <v>2503</v>
      </c>
    </row>
    <row r="1533" spans="1:7" ht="39.950000000000003" customHeight="1">
      <c r="A1533" s="108" t="s">
        <v>3085</v>
      </c>
      <c r="B1533" s="108" t="s">
        <v>3054</v>
      </c>
      <c r="C1533" s="108" t="s">
        <v>3360</v>
      </c>
      <c r="D1533" s="108" t="s">
        <v>760</v>
      </c>
      <c r="E1533" s="32" t="s">
        <v>1790</v>
      </c>
      <c r="F1533" s="32" t="s">
        <v>1385</v>
      </c>
      <c r="G1533" s="32" t="s">
        <v>788</v>
      </c>
    </row>
    <row r="1534" spans="1:7" ht="39.950000000000003" customHeight="1">
      <c r="A1534" s="108" t="s">
        <v>3086</v>
      </c>
      <c r="B1534" s="108" t="s">
        <v>2861</v>
      </c>
      <c r="C1534" s="108" t="s">
        <v>3360</v>
      </c>
      <c r="D1534" s="108" t="s">
        <v>760</v>
      </c>
      <c r="E1534" s="32" t="s">
        <v>1088</v>
      </c>
      <c r="F1534" s="32" t="s">
        <v>2878</v>
      </c>
      <c r="G1534" s="32" t="s">
        <v>3087</v>
      </c>
    </row>
    <row r="1535" spans="1:7" ht="39.950000000000003" customHeight="1">
      <c r="A1535" s="108" t="s">
        <v>3088</v>
      </c>
      <c r="B1535" s="108" t="s">
        <v>2967</v>
      </c>
      <c r="C1535" s="108" t="s">
        <v>3360</v>
      </c>
      <c r="D1535" s="108" t="s">
        <v>760</v>
      </c>
      <c r="E1535" s="32" t="s">
        <v>2859</v>
      </c>
      <c r="F1535" s="32" t="s">
        <v>1169</v>
      </c>
      <c r="G1535" s="32" t="s">
        <v>1909</v>
      </c>
    </row>
    <row r="1536" spans="1:7" ht="39.950000000000003" customHeight="1">
      <c r="A1536" s="108" t="s">
        <v>3089</v>
      </c>
      <c r="B1536" s="108" t="s">
        <v>2967</v>
      </c>
      <c r="C1536" s="108" t="s">
        <v>3360</v>
      </c>
      <c r="D1536" s="108" t="s">
        <v>760</v>
      </c>
      <c r="E1536" s="32" t="s">
        <v>1546</v>
      </c>
      <c r="F1536" s="32" t="s">
        <v>3090</v>
      </c>
      <c r="G1536" s="32" t="s">
        <v>1458</v>
      </c>
    </row>
    <row r="1537" spans="1:7" ht="39.950000000000003" customHeight="1">
      <c r="A1537" s="108" t="s">
        <v>3091</v>
      </c>
      <c r="B1537" s="108" t="s">
        <v>2933</v>
      </c>
      <c r="C1537" s="108" t="s">
        <v>3360</v>
      </c>
      <c r="D1537" s="108" t="s">
        <v>760</v>
      </c>
      <c r="E1537" s="32" t="s">
        <v>1385</v>
      </c>
      <c r="F1537" s="32" t="s">
        <v>779</v>
      </c>
      <c r="G1537" s="32" t="s">
        <v>3092</v>
      </c>
    </row>
    <row r="1538" spans="1:7" ht="39.950000000000003" customHeight="1">
      <c r="A1538" s="108" t="s">
        <v>3093</v>
      </c>
      <c r="B1538" s="108" t="s">
        <v>3094</v>
      </c>
      <c r="C1538" s="108" t="s">
        <v>3360</v>
      </c>
      <c r="D1538" s="108" t="s">
        <v>760</v>
      </c>
      <c r="E1538" s="32" t="s">
        <v>2859</v>
      </c>
      <c r="F1538" s="32" t="s">
        <v>2844</v>
      </c>
      <c r="G1538" s="32" t="s">
        <v>836</v>
      </c>
    </row>
    <row r="1539" spans="1:7" ht="39.950000000000003" customHeight="1">
      <c r="A1539" s="108" t="s">
        <v>3095</v>
      </c>
      <c r="B1539" s="108" t="s">
        <v>3054</v>
      </c>
      <c r="C1539" s="108" t="s">
        <v>3360</v>
      </c>
      <c r="D1539" s="108" t="s">
        <v>760</v>
      </c>
      <c r="E1539" s="32" t="s">
        <v>1385</v>
      </c>
      <c r="F1539" s="32" t="s">
        <v>1061</v>
      </c>
      <c r="G1539" s="32" t="s">
        <v>1035</v>
      </c>
    </row>
    <row r="1540" spans="1:7" ht="39.950000000000003" customHeight="1">
      <c r="A1540" s="108" t="s">
        <v>3096</v>
      </c>
      <c r="B1540" s="108" t="s">
        <v>2861</v>
      </c>
      <c r="C1540" s="108" t="s">
        <v>3360</v>
      </c>
      <c r="D1540" s="108" t="s">
        <v>760</v>
      </c>
      <c r="E1540" s="32" t="s">
        <v>2844</v>
      </c>
      <c r="F1540" s="32" t="s">
        <v>2897</v>
      </c>
      <c r="G1540" s="32" t="s">
        <v>3097</v>
      </c>
    </row>
    <row r="1541" spans="1:7" ht="39.950000000000003" customHeight="1">
      <c r="A1541" s="108" t="s">
        <v>3098</v>
      </c>
      <c r="B1541" s="108" t="s">
        <v>2851</v>
      </c>
      <c r="C1541" s="108" t="s">
        <v>3360</v>
      </c>
      <c r="D1541" s="108" t="s">
        <v>760</v>
      </c>
      <c r="E1541" s="32" t="s">
        <v>2844</v>
      </c>
      <c r="F1541" s="32" t="s">
        <v>779</v>
      </c>
      <c r="G1541" s="32" t="s">
        <v>3099</v>
      </c>
    </row>
    <row r="1542" spans="1:7" ht="39.950000000000003" customHeight="1">
      <c r="A1542" s="108" t="s">
        <v>3100</v>
      </c>
      <c r="B1542" s="108" t="s">
        <v>2847</v>
      </c>
      <c r="C1542" s="108" t="s">
        <v>3360</v>
      </c>
      <c r="D1542" s="108" t="s">
        <v>760</v>
      </c>
      <c r="E1542" s="32" t="s">
        <v>1041</v>
      </c>
      <c r="F1542" s="32" t="s">
        <v>1169</v>
      </c>
      <c r="G1542" s="32" t="s">
        <v>784</v>
      </c>
    </row>
    <row r="1543" spans="1:7" ht="39.950000000000003" customHeight="1">
      <c r="A1543" s="108" t="s">
        <v>3101</v>
      </c>
      <c r="B1543" s="108" t="s">
        <v>2861</v>
      </c>
      <c r="C1543" s="108" t="s">
        <v>3360</v>
      </c>
      <c r="D1543" s="108" t="s">
        <v>760</v>
      </c>
      <c r="E1543" s="32" t="s">
        <v>792</v>
      </c>
      <c r="F1543" s="32" t="s">
        <v>1955</v>
      </c>
      <c r="G1543" s="32" t="s">
        <v>916</v>
      </c>
    </row>
    <row r="1544" spans="1:7" ht="39.950000000000003" customHeight="1">
      <c r="A1544" s="108" t="s">
        <v>3102</v>
      </c>
      <c r="B1544" s="108" t="s">
        <v>3025</v>
      </c>
      <c r="C1544" s="108" t="s">
        <v>3360</v>
      </c>
      <c r="D1544" s="108" t="s">
        <v>760</v>
      </c>
      <c r="E1544" s="32" t="s">
        <v>779</v>
      </c>
      <c r="F1544" s="32" t="s">
        <v>2893</v>
      </c>
      <c r="G1544" s="32" t="s">
        <v>2118</v>
      </c>
    </row>
    <row r="1545" spans="1:7" ht="39.950000000000003" customHeight="1">
      <c r="A1545" s="108" t="s">
        <v>3103</v>
      </c>
      <c r="B1545" s="108" t="s">
        <v>2851</v>
      </c>
      <c r="C1545" s="108" t="s">
        <v>3360</v>
      </c>
      <c r="D1545" s="108" t="s">
        <v>760</v>
      </c>
      <c r="E1545" s="32" t="s">
        <v>780</v>
      </c>
      <c r="F1545" s="32" t="s">
        <v>1651</v>
      </c>
      <c r="G1545" s="32" t="s">
        <v>916</v>
      </c>
    </row>
    <row r="1546" spans="1:7" ht="39.950000000000003" customHeight="1">
      <c r="A1546" s="108" t="s">
        <v>3104</v>
      </c>
      <c r="B1546" s="108" t="s">
        <v>2873</v>
      </c>
      <c r="C1546" s="108" t="s">
        <v>3360</v>
      </c>
      <c r="D1546" s="108" t="s">
        <v>760</v>
      </c>
      <c r="E1546" s="32" t="s">
        <v>2893</v>
      </c>
      <c r="F1546" s="32" t="s">
        <v>1385</v>
      </c>
      <c r="G1546" s="32" t="s">
        <v>771</v>
      </c>
    </row>
    <row r="1547" spans="1:7" ht="39.950000000000003" customHeight="1">
      <c r="A1547" s="108" t="s">
        <v>3105</v>
      </c>
      <c r="B1547" s="108" t="s">
        <v>2861</v>
      </c>
      <c r="C1547" s="108" t="s">
        <v>3360</v>
      </c>
      <c r="D1547" s="108" t="s">
        <v>760</v>
      </c>
      <c r="E1547" s="32" t="s">
        <v>795</v>
      </c>
      <c r="F1547" s="32" t="s">
        <v>1351</v>
      </c>
      <c r="G1547" s="32" t="s">
        <v>3106</v>
      </c>
    </row>
    <row r="1548" spans="1:7" ht="39.950000000000003" customHeight="1">
      <c r="A1548" s="108" t="s">
        <v>3107</v>
      </c>
      <c r="B1548" s="108" t="s">
        <v>2929</v>
      </c>
      <c r="C1548" s="108" t="s">
        <v>3360</v>
      </c>
      <c r="D1548" s="108" t="s">
        <v>760</v>
      </c>
      <c r="E1548" s="32" t="s">
        <v>1546</v>
      </c>
      <c r="F1548" s="32" t="s">
        <v>1790</v>
      </c>
      <c r="G1548" s="32" t="s">
        <v>1887</v>
      </c>
    </row>
    <row r="1549" spans="1:7" ht="39.950000000000003" customHeight="1">
      <c r="A1549" s="108" t="s">
        <v>3108</v>
      </c>
      <c r="B1549" s="108" t="s">
        <v>3025</v>
      </c>
      <c r="C1549" s="108" t="s">
        <v>3360</v>
      </c>
      <c r="D1549" s="108" t="s">
        <v>760</v>
      </c>
      <c r="E1549" s="32" t="s">
        <v>3109</v>
      </c>
      <c r="F1549" s="32" t="s">
        <v>779</v>
      </c>
      <c r="G1549" s="32" t="s">
        <v>1929</v>
      </c>
    </row>
    <row r="1550" spans="1:7" ht="39.950000000000003" customHeight="1">
      <c r="A1550" s="108" t="s">
        <v>3110</v>
      </c>
      <c r="B1550" s="108" t="s">
        <v>2933</v>
      </c>
      <c r="C1550" s="108" t="s">
        <v>3360</v>
      </c>
      <c r="D1550" s="108" t="s">
        <v>760</v>
      </c>
      <c r="E1550" s="32" t="s">
        <v>1103</v>
      </c>
      <c r="F1550" s="32" t="s">
        <v>1302</v>
      </c>
      <c r="G1550" s="32" t="s">
        <v>788</v>
      </c>
    </row>
    <row r="1551" spans="1:7" ht="39.950000000000003" customHeight="1">
      <c r="A1551" s="108" t="s">
        <v>3111</v>
      </c>
      <c r="B1551" s="108" t="s">
        <v>3025</v>
      </c>
      <c r="C1551" s="108" t="s">
        <v>3360</v>
      </c>
      <c r="D1551" s="108" t="s">
        <v>760</v>
      </c>
      <c r="E1551" s="32" t="s">
        <v>1302</v>
      </c>
      <c r="F1551" s="32" t="s">
        <v>2844</v>
      </c>
      <c r="G1551" s="32" t="s">
        <v>3023</v>
      </c>
    </row>
    <row r="1552" spans="1:7" ht="39.950000000000003" customHeight="1">
      <c r="A1552" s="108" t="s">
        <v>3112</v>
      </c>
      <c r="B1552" s="108" t="s">
        <v>2838</v>
      </c>
      <c r="C1552" s="108" t="s">
        <v>3360</v>
      </c>
      <c r="D1552" s="108" t="s">
        <v>760</v>
      </c>
      <c r="E1552" s="32" t="s">
        <v>2917</v>
      </c>
      <c r="F1552" s="32" t="s">
        <v>1302</v>
      </c>
      <c r="G1552" s="32" t="s">
        <v>1000</v>
      </c>
    </row>
    <row r="1553" spans="1:7" ht="39.950000000000003" customHeight="1">
      <c r="A1553" s="108" t="s">
        <v>3113</v>
      </c>
      <c r="B1553" s="108" t="s">
        <v>2853</v>
      </c>
      <c r="C1553" s="108" t="s">
        <v>3360</v>
      </c>
      <c r="D1553" s="108" t="s">
        <v>760</v>
      </c>
      <c r="E1553" s="32" t="s">
        <v>1385</v>
      </c>
      <c r="F1553" s="32" t="s">
        <v>1076</v>
      </c>
      <c r="G1553" s="32" t="s">
        <v>1344</v>
      </c>
    </row>
    <row r="1554" spans="1:7" ht="39.950000000000003" customHeight="1">
      <c r="A1554" s="108" t="s">
        <v>3114</v>
      </c>
      <c r="B1554" s="108" t="s">
        <v>2868</v>
      </c>
      <c r="C1554" s="108" t="s">
        <v>3360</v>
      </c>
      <c r="D1554" s="108" t="s">
        <v>760</v>
      </c>
      <c r="E1554" s="32" t="s">
        <v>1196</v>
      </c>
      <c r="F1554" s="32" t="s">
        <v>780</v>
      </c>
      <c r="G1554" s="32" t="s">
        <v>2223</v>
      </c>
    </row>
    <row r="1555" spans="1:7" ht="39.950000000000003" customHeight="1">
      <c r="A1555" s="108" t="s">
        <v>3115</v>
      </c>
      <c r="B1555" s="108" t="s">
        <v>3025</v>
      </c>
      <c r="C1555" s="108" t="s">
        <v>3360</v>
      </c>
      <c r="D1555" s="108" t="s">
        <v>760</v>
      </c>
      <c r="E1555" s="32" t="s">
        <v>1546</v>
      </c>
      <c r="F1555" s="32" t="s">
        <v>1302</v>
      </c>
      <c r="G1555" s="32" t="s">
        <v>1035</v>
      </c>
    </row>
    <row r="1556" spans="1:7" ht="39.950000000000003" customHeight="1">
      <c r="A1556" s="108" t="s">
        <v>3116</v>
      </c>
      <c r="B1556" s="108" t="s">
        <v>2955</v>
      </c>
      <c r="C1556" s="108" t="s">
        <v>3360</v>
      </c>
      <c r="D1556" s="108" t="s">
        <v>760</v>
      </c>
      <c r="E1556" s="32" t="s">
        <v>2710</v>
      </c>
      <c r="F1556" s="32" t="s">
        <v>1651</v>
      </c>
      <c r="G1556" s="32" t="s">
        <v>1284</v>
      </c>
    </row>
    <row r="1557" spans="1:7" ht="39.950000000000003" customHeight="1">
      <c r="A1557" s="108" t="s">
        <v>3117</v>
      </c>
      <c r="B1557" s="108" t="s">
        <v>2933</v>
      </c>
      <c r="C1557" s="108" t="s">
        <v>3360</v>
      </c>
      <c r="D1557" s="108" t="s">
        <v>760</v>
      </c>
      <c r="E1557" s="32" t="s">
        <v>1385</v>
      </c>
      <c r="F1557" s="32" t="s">
        <v>811</v>
      </c>
      <c r="G1557" s="32" t="s">
        <v>1183</v>
      </c>
    </row>
    <row r="1558" spans="1:7" ht="39.950000000000003" customHeight="1">
      <c r="A1558" s="108" t="s">
        <v>3118</v>
      </c>
      <c r="B1558" s="108" t="s">
        <v>2855</v>
      </c>
      <c r="C1558" s="108" t="s">
        <v>3360</v>
      </c>
      <c r="D1558" s="108" t="s">
        <v>760</v>
      </c>
      <c r="E1558" s="32" t="s">
        <v>1955</v>
      </c>
      <c r="F1558" s="32" t="s">
        <v>2447</v>
      </c>
      <c r="G1558" s="32" t="s">
        <v>1035</v>
      </c>
    </row>
    <row r="1559" spans="1:7" ht="39.950000000000003" customHeight="1">
      <c r="A1559" s="108" t="s">
        <v>3119</v>
      </c>
      <c r="B1559" s="108" t="s">
        <v>2955</v>
      </c>
      <c r="C1559" s="108" t="s">
        <v>3360</v>
      </c>
      <c r="D1559" s="108" t="s">
        <v>760</v>
      </c>
      <c r="E1559" s="32" t="s">
        <v>2859</v>
      </c>
      <c r="F1559" s="32" t="s">
        <v>3109</v>
      </c>
      <c r="G1559" s="32" t="s">
        <v>1793</v>
      </c>
    </row>
    <row r="1560" spans="1:7" ht="39.950000000000003" customHeight="1">
      <c r="A1560" s="108" t="s">
        <v>3120</v>
      </c>
      <c r="B1560" s="108" t="s">
        <v>3121</v>
      </c>
      <c r="C1560" s="108" t="s">
        <v>3360</v>
      </c>
      <c r="D1560" s="108" t="s">
        <v>760</v>
      </c>
      <c r="E1560" s="32" t="s">
        <v>792</v>
      </c>
      <c r="F1560" s="32" t="s">
        <v>824</v>
      </c>
      <c r="G1560" s="32" t="s">
        <v>771</v>
      </c>
    </row>
    <row r="1561" spans="1:7" ht="39.950000000000003" customHeight="1">
      <c r="A1561" s="108" t="s">
        <v>3122</v>
      </c>
      <c r="B1561" s="108" t="s">
        <v>2828</v>
      </c>
      <c r="C1561" s="108" t="s">
        <v>3360</v>
      </c>
      <c r="D1561" s="108" t="s">
        <v>760</v>
      </c>
      <c r="E1561" s="32" t="s">
        <v>2944</v>
      </c>
      <c r="F1561" s="32" t="s">
        <v>792</v>
      </c>
      <c r="G1561" s="32" t="s">
        <v>1793</v>
      </c>
    </row>
    <row r="1562" spans="1:7" ht="39.950000000000003" customHeight="1">
      <c r="A1562" s="108" t="s">
        <v>3123</v>
      </c>
      <c r="B1562" s="108" t="s">
        <v>2967</v>
      </c>
      <c r="C1562" s="108" t="s">
        <v>3360</v>
      </c>
      <c r="D1562" s="108" t="s">
        <v>760</v>
      </c>
      <c r="E1562" s="32" t="s">
        <v>2990</v>
      </c>
      <c r="F1562" s="32" t="s">
        <v>2917</v>
      </c>
      <c r="G1562" s="32" t="s">
        <v>796</v>
      </c>
    </row>
    <row r="1563" spans="1:7" ht="39.950000000000003" customHeight="1">
      <c r="A1563" s="108" t="s">
        <v>3124</v>
      </c>
      <c r="B1563" s="108" t="s">
        <v>2873</v>
      </c>
      <c r="C1563" s="108" t="s">
        <v>3360</v>
      </c>
      <c r="D1563" s="108" t="s">
        <v>760</v>
      </c>
      <c r="E1563" s="32" t="s">
        <v>2909</v>
      </c>
      <c r="F1563" s="32" t="s">
        <v>2897</v>
      </c>
      <c r="G1563" s="32" t="s">
        <v>2769</v>
      </c>
    </row>
    <row r="1564" spans="1:7" ht="39.950000000000003" customHeight="1">
      <c r="A1564" s="108" t="s">
        <v>3125</v>
      </c>
      <c r="B1564" s="108" t="s">
        <v>2858</v>
      </c>
      <c r="C1564" s="108" t="s">
        <v>3360</v>
      </c>
      <c r="D1564" s="108" t="s">
        <v>760</v>
      </c>
      <c r="E1564" s="32" t="s">
        <v>1139</v>
      </c>
      <c r="F1564" s="32" t="s">
        <v>897</v>
      </c>
      <c r="G1564" s="32" t="s">
        <v>2223</v>
      </c>
    </row>
    <row r="1565" spans="1:7" ht="39.950000000000003" customHeight="1">
      <c r="A1565" s="108" t="s">
        <v>3126</v>
      </c>
      <c r="B1565" s="108" t="s">
        <v>3127</v>
      </c>
      <c r="C1565" s="108" t="s">
        <v>3360</v>
      </c>
      <c r="D1565" s="108" t="s">
        <v>760</v>
      </c>
      <c r="E1565" s="32" t="s">
        <v>3128</v>
      </c>
      <c r="F1565" s="32" t="s">
        <v>1169</v>
      </c>
      <c r="G1565" s="32" t="s">
        <v>771</v>
      </c>
    </row>
    <row r="1566" spans="1:7" ht="39.950000000000003" customHeight="1">
      <c r="A1566" s="108" t="s">
        <v>3129</v>
      </c>
      <c r="B1566" s="108" t="s">
        <v>3130</v>
      </c>
      <c r="C1566" s="108" t="s">
        <v>3360</v>
      </c>
      <c r="D1566" s="108" t="s">
        <v>760</v>
      </c>
      <c r="E1566" s="32" t="s">
        <v>2893</v>
      </c>
      <c r="F1566" s="32" t="s">
        <v>2844</v>
      </c>
      <c r="G1566" s="32" t="s">
        <v>883</v>
      </c>
    </row>
    <row r="1567" spans="1:7" ht="39.950000000000003" customHeight="1">
      <c r="A1567" s="108" t="s">
        <v>3131</v>
      </c>
      <c r="B1567" s="108" t="s">
        <v>3132</v>
      </c>
      <c r="C1567" s="108" t="s">
        <v>3360</v>
      </c>
      <c r="D1567" s="108" t="s">
        <v>760</v>
      </c>
      <c r="E1567" s="32" t="s">
        <v>1088</v>
      </c>
      <c r="F1567" s="32" t="s">
        <v>2368</v>
      </c>
      <c r="G1567" s="32" t="s">
        <v>2585</v>
      </c>
    </row>
    <row r="1568" spans="1:7" ht="39.950000000000003" customHeight="1">
      <c r="A1568" s="108" t="s">
        <v>3133</v>
      </c>
      <c r="B1568" s="108" t="s">
        <v>3054</v>
      </c>
      <c r="C1568" s="108" t="s">
        <v>3360</v>
      </c>
      <c r="D1568" s="108" t="s">
        <v>760</v>
      </c>
      <c r="E1568" s="32" t="s">
        <v>1385</v>
      </c>
      <c r="F1568" s="32" t="s">
        <v>2909</v>
      </c>
      <c r="G1568" s="32" t="s">
        <v>1882</v>
      </c>
    </row>
    <row r="1569" spans="1:7" ht="39.950000000000003" customHeight="1">
      <c r="A1569" s="108" t="s">
        <v>3134</v>
      </c>
      <c r="B1569" s="108" t="s">
        <v>2905</v>
      </c>
      <c r="C1569" s="108" t="s">
        <v>3360</v>
      </c>
      <c r="D1569" s="108" t="s">
        <v>760</v>
      </c>
      <c r="E1569" s="32" t="s">
        <v>1546</v>
      </c>
      <c r="F1569" s="32" t="s">
        <v>1047</v>
      </c>
      <c r="G1569" s="32" t="s">
        <v>1929</v>
      </c>
    </row>
    <row r="1570" spans="1:7" ht="39.950000000000003" customHeight="1">
      <c r="A1570" s="108" t="s">
        <v>3135</v>
      </c>
      <c r="B1570" s="108" t="s">
        <v>2861</v>
      </c>
      <c r="C1570" s="108" t="s">
        <v>3360</v>
      </c>
      <c r="D1570" s="108" t="s">
        <v>760</v>
      </c>
      <c r="E1570" s="32" t="s">
        <v>1546</v>
      </c>
      <c r="F1570" s="32" t="s">
        <v>2285</v>
      </c>
      <c r="G1570" s="32" t="s">
        <v>3136</v>
      </c>
    </row>
    <row r="1571" spans="1:7" ht="39.950000000000003" customHeight="1">
      <c r="A1571" s="108" t="s">
        <v>3137</v>
      </c>
      <c r="B1571" s="108" t="s">
        <v>2976</v>
      </c>
      <c r="C1571" s="108" t="s">
        <v>3360</v>
      </c>
      <c r="D1571" s="108" t="s">
        <v>760</v>
      </c>
      <c r="E1571" s="32" t="s">
        <v>2368</v>
      </c>
      <c r="F1571" s="32" t="s">
        <v>1076</v>
      </c>
      <c r="G1571" s="32" t="s">
        <v>927</v>
      </c>
    </row>
    <row r="1572" spans="1:7" ht="39.950000000000003" customHeight="1">
      <c r="A1572" s="108" t="s">
        <v>3138</v>
      </c>
      <c r="B1572" s="108" t="s">
        <v>2828</v>
      </c>
      <c r="C1572" s="108" t="s">
        <v>3360</v>
      </c>
      <c r="D1572" s="108" t="s">
        <v>760</v>
      </c>
      <c r="E1572" s="32" t="s">
        <v>3139</v>
      </c>
      <c r="F1572" s="32" t="s">
        <v>2897</v>
      </c>
      <c r="G1572" s="32" t="s">
        <v>878</v>
      </c>
    </row>
    <row r="1573" spans="1:7" ht="39.950000000000003" customHeight="1">
      <c r="A1573" s="108" t="s">
        <v>3140</v>
      </c>
      <c r="B1573" s="108" t="s">
        <v>2915</v>
      </c>
      <c r="C1573" s="108" t="s">
        <v>3360</v>
      </c>
      <c r="D1573" s="108" t="s">
        <v>760</v>
      </c>
      <c r="E1573" s="32" t="s">
        <v>847</v>
      </c>
      <c r="F1573" s="32" t="s">
        <v>942</v>
      </c>
      <c r="G1573" s="32" t="s">
        <v>2101</v>
      </c>
    </row>
    <row r="1574" spans="1:7" ht="39.950000000000003" customHeight="1">
      <c r="A1574" s="108" t="s">
        <v>3141</v>
      </c>
      <c r="B1574" s="108" t="s">
        <v>2828</v>
      </c>
      <c r="C1574" s="108" t="s">
        <v>3360</v>
      </c>
      <c r="D1574" s="108" t="s">
        <v>760</v>
      </c>
      <c r="E1574" s="32" t="s">
        <v>2844</v>
      </c>
      <c r="F1574" s="32" t="s">
        <v>1326</v>
      </c>
      <c r="G1574" s="32" t="s">
        <v>841</v>
      </c>
    </row>
    <row r="1575" spans="1:7" ht="39.950000000000003" customHeight="1">
      <c r="A1575" s="108" t="s">
        <v>3142</v>
      </c>
      <c r="B1575" s="108" t="s">
        <v>2873</v>
      </c>
      <c r="C1575" s="108" t="s">
        <v>3360</v>
      </c>
      <c r="D1575" s="108" t="s">
        <v>760</v>
      </c>
      <c r="E1575" s="32" t="s">
        <v>2897</v>
      </c>
      <c r="F1575" s="32" t="s">
        <v>1061</v>
      </c>
      <c r="G1575" s="32" t="s">
        <v>2332</v>
      </c>
    </row>
    <row r="1576" spans="1:7" ht="39.950000000000003" customHeight="1">
      <c r="A1576" s="108" t="s">
        <v>3143</v>
      </c>
      <c r="B1576" s="108" t="s">
        <v>2858</v>
      </c>
      <c r="C1576" s="108" t="s">
        <v>3360</v>
      </c>
      <c r="D1576" s="108" t="s">
        <v>760</v>
      </c>
      <c r="E1576" s="32" t="s">
        <v>1684</v>
      </c>
      <c r="F1576" s="32" t="s">
        <v>1281</v>
      </c>
      <c r="G1576" s="32" t="s">
        <v>1850</v>
      </c>
    </row>
    <row r="1577" spans="1:7" ht="39.950000000000003" customHeight="1">
      <c r="A1577" s="108" t="s">
        <v>3144</v>
      </c>
      <c r="B1577" s="108" t="s">
        <v>2876</v>
      </c>
      <c r="C1577" s="108" t="s">
        <v>3360</v>
      </c>
      <c r="D1577" s="108" t="s">
        <v>760</v>
      </c>
      <c r="E1577" s="32" t="s">
        <v>3145</v>
      </c>
      <c r="F1577" s="32" t="s">
        <v>1678</v>
      </c>
      <c r="G1577" s="32" t="s">
        <v>1065</v>
      </c>
    </row>
    <row r="1578" spans="1:7" ht="39.950000000000003" customHeight="1">
      <c r="A1578" s="108" t="s">
        <v>3146</v>
      </c>
      <c r="B1578" s="108" t="s">
        <v>2870</v>
      </c>
      <c r="C1578" s="108" t="s">
        <v>3360</v>
      </c>
      <c r="D1578" s="108" t="s">
        <v>760</v>
      </c>
      <c r="E1578" s="32" t="s">
        <v>783</v>
      </c>
      <c r="F1578" s="32" t="s">
        <v>1202</v>
      </c>
      <c r="G1578" s="32" t="s">
        <v>3092</v>
      </c>
    </row>
    <row r="1579" spans="1:7" ht="39.950000000000003" customHeight="1">
      <c r="A1579" s="108" t="s">
        <v>3147</v>
      </c>
      <c r="B1579" s="108" t="s">
        <v>3003</v>
      </c>
      <c r="C1579" s="108" t="s">
        <v>3360</v>
      </c>
      <c r="D1579" s="108" t="s">
        <v>760</v>
      </c>
      <c r="E1579" s="32" t="s">
        <v>1546</v>
      </c>
      <c r="F1579" s="32" t="s">
        <v>1103</v>
      </c>
      <c r="G1579" s="32" t="s">
        <v>1793</v>
      </c>
    </row>
    <row r="1580" spans="1:7" ht="39.950000000000003" customHeight="1">
      <c r="A1580" s="108" t="s">
        <v>3148</v>
      </c>
      <c r="B1580" s="108" t="s">
        <v>2913</v>
      </c>
      <c r="C1580" s="108" t="s">
        <v>3360</v>
      </c>
      <c r="D1580" s="108" t="s">
        <v>760</v>
      </c>
      <c r="E1580" s="32" t="s">
        <v>792</v>
      </c>
      <c r="F1580" s="32" t="s">
        <v>3145</v>
      </c>
      <c r="G1580" s="32" t="s">
        <v>778</v>
      </c>
    </row>
    <row r="1581" spans="1:7" ht="39.950000000000003" customHeight="1">
      <c r="A1581" s="108" t="s">
        <v>3149</v>
      </c>
      <c r="B1581" s="108" t="s">
        <v>3061</v>
      </c>
      <c r="C1581" s="108" t="s">
        <v>3360</v>
      </c>
      <c r="D1581" s="108" t="s">
        <v>760</v>
      </c>
      <c r="E1581" s="32" t="s">
        <v>1610</v>
      </c>
      <c r="F1581" s="32" t="s">
        <v>1448</v>
      </c>
      <c r="G1581" s="32" t="s">
        <v>798</v>
      </c>
    </row>
    <row r="1582" spans="1:7" ht="39.950000000000003" customHeight="1">
      <c r="A1582" s="108" t="s">
        <v>3150</v>
      </c>
      <c r="B1582" s="108" t="s">
        <v>2915</v>
      </c>
      <c r="C1582" s="108" t="s">
        <v>3360</v>
      </c>
      <c r="D1582" s="108" t="s">
        <v>760</v>
      </c>
      <c r="E1582" s="32" t="s">
        <v>1180</v>
      </c>
      <c r="F1582" s="32" t="s">
        <v>1180</v>
      </c>
      <c r="G1582" s="32" t="s">
        <v>1028</v>
      </c>
    </row>
    <row r="1583" spans="1:7" ht="39.950000000000003" customHeight="1">
      <c r="A1583" s="108" t="s">
        <v>3151</v>
      </c>
      <c r="B1583" s="108" t="s">
        <v>2967</v>
      </c>
      <c r="C1583" s="108" t="s">
        <v>3360</v>
      </c>
      <c r="D1583" s="108" t="s">
        <v>760</v>
      </c>
      <c r="E1583" s="32" t="s">
        <v>1790</v>
      </c>
      <c r="F1583" s="32" t="s">
        <v>2893</v>
      </c>
      <c r="G1583" s="32" t="s">
        <v>883</v>
      </c>
    </row>
    <row r="1584" spans="1:7" ht="39.950000000000003" customHeight="1">
      <c r="A1584" s="108" t="s">
        <v>3152</v>
      </c>
      <c r="B1584" s="108" t="s">
        <v>2929</v>
      </c>
      <c r="C1584" s="108" t="s">
        <v>3360</v>
      </c>
      <c r="D1584" s="108" t="s">
        <v>760</v>
      </c>
      <c r="E1584" s="32" t="s">
        <v>1047</v>
      </c>
      <c r="F1584" s="32" t="s">
        <v>1169</v>
      </c>
      <c r="G1584" s="32" t="s">
        <v>883</v>
      </c>
    </row>
    <row r="1585" spans="1:7" ht="39.950000000000003" customHeight="1">
      <c r="A1585" s="108" t="s">
        <v>3153</v>
      </c>
      <c r="B1585" s="108" t="s">
        <v>3025</v>
      </c>
      <c r="C1585" s="108" t="s">
        <v>3360</v>
      </c>
      <c r="D1585" s="108" t="s">
        <v>760</v>
      </c>
      <c r="E1585" s="32" t="s">
        <v>3067</v>
      </c>
      <c r="F1585" s="32" t="s">
        <v>2930</v>
      </c>
      <c r="G1585" s="32" t="s">
        <v>3023</v>
      </c>
    </row>
    <row r="1586" spans="1:7" ht="39.950000000000003" customHeight="1">
      <c r="A1586" s="108" t="s">
        <v>3155</v>
      </c>
      <c r="B1586" s="108" t="s">
        <v>2861</v>
      </c>
      <c r="C1586" s="108" t="s">
        <v>3360</v>
      </c>
      <c r="D1586" s="108" t="s">
        <v>760</v>
      </c>
      <c r="E1586" s="32" t="s">
        <v>2996</v>
      </c>
      <c r="F1586" s="32" t="s">
        <v>1103</v>
      </c>
      <c r="G1586" s="32" t="s">
        <v>3156</v>
      </c>
    </row>
    <row r="1587" spans="1:7" ht="39.950000000000003" customHeight="1">
      <c r="A1587" s="108" t="s">
        <v>3157</v>
      </c>
      <c r="B1587" s="108" t="s">
        <v>2855</v>
      </c>
      <c r="C1587" s="108" t="s">
        <v>3360</v>
      </c>
      <c r="D1587" s="108" t="s">
        <v>760</v>
      </c>
      <c r="E1587" s="32" t="s">
        <v>2959</v>
      </c>
      <c r="F1587" s="32" t="s">
        <v>881</v>
      </c>
      <c r="G1587" s="32" t="s">
        <v>1200</v>
      </c>
    </row>
    <row r="1588" spans="1:7" ht="39.950000000000003" customHeight="1">
      <c r="A1588" s="108" t="s">
        <v>3158</v>
      </c>
      <c r="B1588" s="108" t="s">
        <v>3025</v>
      </c>
      <c r="C1588" s="108" t="s">
        <v>3360</v>
      </c>
      <c r="D1588" s="108" t="s">
        <v>760</v>
      </c>
      <c r="E1588" s="32" t="s">
        <v>2844</v>
      </c>
      <c r="F1588" s="32" t="s">
        <v>1302</v>
      </c>
      <c r="G1588" s="32" t="s">
        <v>1914</v>
      </c>
    </row>
    <row r="1589" spans="1:7" ht="39.950000000000003" customHeight="1">
      <c r="A1589" s="108" t="s">
        <v>3159</v>
      </c>
      <c r="B1589" s="108" t="s">
        <v>3160</v>
      </c>
      <c r="C1589" s="108" t="s">
        <v>3360</v>
      </c>
      <c r="D1589" s="108" t="s">
        <v>760</v>
      </c>
      <c r="E1589" s="32" t="s">
        <v>1546</v>
      </c>
      <c r="F1589" s="32" t="s">
        <v>1385</v>
      </c>
      <c r="G1589" s="32" t="s">
        <v>1909</v>
      </c>
    </row>
    <row r="1590" spans="1:7" ht="39.950000000000003" customHeight="1">
      <c r="A1590" s="108" t="s">
        <v>3161</v>
      </c>
      <c r="B1590" s="108" t="s">
        <v>2882</v>
      </c>
      <c r="C1590" s="108" t="s">
        <v>3360</v>
      </c>
      <c r="D1590" s="108" t="s">
        <v>760</v>
      </c>
      <c r="E1590" s="32" t="s">
        <v>885</v>
      </c>
      <c r="F1590" s="32" t="s">
        <v>1061</v>
      </c>
      <c r="G1590" s="32" t="s">
        <v>2159</v>
      </c>
    </row>
    <row r="1591" spans="1:7" ht="39.950000000000003" customHeight="1">
      <c r="A1591" s="108" t="s">
        <v>3162</v>
      </c>
      <c r="B1591" s="108" t="s">
        <v>2861</v>
      </c>
      <c r="C1591" s="108" t="s">
        <v>3360</v>
      </c>
      <c r="D1591" s="108" t="s">
        <v>760</v>
      </c>
      <c r="E1591" s="32" t="s">
        <v>832</v>
      </c>
      <c r="F1591" s="32" t="s">
        <v>2897</v>
      </c>
      <c r="G1591" s="32" t="s">
        <v>1823</v>
      </c>
    </row>
    <row r="1592" spans="1:7" ht="39.950000000000003" customHeight="1">
      <c r="A1592" s="108" t="s">
        <v>3163</v>
      </c>
      <c r="B1592" s="108" t="s">
        <v>2838</v>
      </c>
      <c r="C1592" s="108" t="s">
        <v>3360</v>
      </c>
      <c r="D1592" s="108" t="s">
        <v>760</v>
      </c>
      <c r="E1592" s="32" t="s">
        <v>3164</v>
      </c>
      <c r="F1592" s="32" t="s">
        <v>1061</v>
      </c>
      <c r="G1592" s="32" t="s">
        <v>883</v>
      </c>
    </row>
    <row r="1593" spans="1:7" ht="39.950000000000003" customHeight="1">
      <c r="A1593" s="108" t="s">
        <v>3165</v>
      </c>
      <c r="B1593" s="108" t="s">
        <v>3166</v>
      </c>
      <c r="C1593" s="108" t="s">
        <v>3360</v>
      </c>
      <c r="D1593" s="108" t="s">
        <v>760</v>
      </c>
      <c r="E1593" s="32" t="s">
        <v>3167</v>
      </c>
      <c r="F1593" s="32" t="s">
        <v>1848</v>
      </c>
      <c r="G1593" s="32" t="s">
        <v>3168</v>
      </c>
    </row>
    <row r="1594" spans="1:7" ht="39.950000000000003" customHeight="1">
      <c r="A1594" s="108" t="s">
        <v>3169</v>
      </c>
      <c r="B1594" s="108" t="s">
        <v>2884</v>
      </c>
      <c r="C1594" s="108" t="s">
        <v>3360</v>
      </c>
      <c r="D1594" s="108" t="s">
        <v>760</v>
      </c>
      <c r="E1594" s="32" t="s">
        <v>779</v>
      </c>
      <c r="F1594" s="32" t="s">
        <v>2368</v>
      </c>
      <c r="G1594" s="32" t="s">
        <v>3170</v>
      </c>
    </row>
    <row r="1595" spans="1:7" ht="39.950000000000003" customHeight="1">
      <c r="A1595" s="108" t="s">
        <v>3171</v>
      </c>
      <c r="B1595" s="108" t="s">
        <v>2861</v>
      </c>
      <c r="C1595" s="108" t="s">
        <v>3360</v>
      </c>
      <c r="D1595" s="108" t="s">
        <v>760</v>
      </c>
      <c r="E1595" s="32" t="s">
        <v>3022</v>
      </c>
      <c r="F1595" s="32" t="s">
        <v>1103</v>
      </c>
      <c r="G1595" s="32" t="s">
        <v>1035</v>
      </c>
    </row>
    <row r="1596" spans="1:7" ht="39.950000000000003" customHeight="1">
      <c r="A1596" s="108" t="s">
        <v>3172</v>
      </c>
      <c r="B1596" s="108" t="s">
        <v>2853</v>
      </c>
      <c r="C1596" s="108" t="s">
        <v>3360</v>
      </c>
      <c r="D1596" s="108" t="s">
        <v>760</v>
      </c>
      <c r="E1596" s="32" t="s">
        <v>2217</v>
      </c>
      <c r="F1596" s="32" t="s">
        <v>2983</v>
      </c>
      <c r="G1596" s="32" t="s">
        <v>3173</v>
      </c>
    </row>
    <row r="1597" spans="1:7" ht="39.950000000000003" customHeight="1">
      <c r="A1597" s="108" t="s">
        <v>3174</v>
      </c>
      <c r="B1597" s="108" t="s">
        <v>2873</v>
      </c>
      <c r="C1597" s="108" t="s">
        <v>3360</v>
      </c>
      <c r="D1597" s="108" t="s">
        <v>760</v>
      </c>
      <c r="E1597" s="32" t="s">
        <v>1011</v>
      </c>
      <c r="F1597" s="32" t="s">
        <v>1385</v>
      </c>
      <c r="G1597" s="32" t="s">
        <v>796</v>
      </c>
    </row>
    <row r="1598" spans="1:7" ht="39.950000000000003" customHeight="1">
      <c r="A1598" s="108" t="s">
        <v>3175</v>
      </c>
      <c r="B1598" s="108" t="s">
        <v>2955</v>
      </c>
      <c r="C1598" s="108" t="s">
        <v>3360</v>
      </c>
      <c r="D1598" s="108" t="s">
        <v>760</v>
      </c>
      <c r="E1598" s="32" t="s">
        <v>780</v>
      </c>
      <c r="F1598" s="32" t="s">
        <v>1061</v>
      </c>
      <c r="G1598" s="32" t="s">
        <v>1340</v>
      </c>
    </row>
    <row r="1599" spans="1:7" ht="39.950000000000003" customHeight="1">
      <c r="A1599" s="108" t="s">
        <v>3177</v>
      </c>
      <c r="B1599" s="108" t="s">
        <v>2861</v>
      </c>
      <c r="C1599" s="108" t="s">
        <v>3360</v>
      </c>
      <c r="D1599" s="108" t="s">
        <v>760</v>
      </c>
      <c r="E1599" s="32" t="s">
        <v>1302</v>
      </c>
      <c r="F1599" s="32" t="s">
        <v>3145</v>
      </c>
      <c r="G1599" s="32" t="s">
        <v>3178</v>
      </c>
    </row>
    <row r="1600" spans="1:7" ht="39.950000000000003" customHeight="1">
      <c r="A1600" s="108" t="s">
        <v>3179</v>
      </c>
      <c r="B1600" s="108" t="s">
        <v>2913</v>
      </c>
      <c r="C1600" s="108" t="s">
        <v>3360</v>
      </c>
      <c r="D1600" s="108" t="s">
        <v>760</v>
      </c>
      <c r="E1600" s="32" t="s">
        <v>2866</v>
      </c>
      <c r="F1600" s="32" t="s">
        <v>3001</v>
      </c>
      <c r="G1600" s="32" t="s">
        <v>3180</v>
      </c>
    </row>
    <row r="1601" spans="1:7" ht="39.950000000000003" customHeight="1">
      <c r="A1601" s="108" t="s">
        <v>3181</v>
      </c>
      <c r="B1601" s="108" t="s">
        <v>2955</v>
      </c>
      <c r="C1601" s="108" t="s">
        <v>3360</v>
      </c>
      <c r="D1601" s="108" t="s">
        <v>760</v>
      </c>
      <c r="E1601" s="32" t="s">
        <v>1546</v>
      </c>
      <c r="F1601" s="32" t="s">
        <v>1958</v>
      </c>
      <c r="G1601" s="32" t="s">
        <v>3182</v>
      </c>
    </row>
    <row r="1602" spans="1:7" ht="39.950000000000003" customHeight="1">
      <c r="A1602" s="108" t="s">
        <v>3183</v>
      </c>
      <c r="B1602" s="108" t="s">
        <v>2929</v>
      </c>
      <c r="C1602" s="108" t="s">
        <v>3360</v>
      </c>
      <c r="D1602" s="108" t="s">
        <v>760</v>
      </c>
      <c r="E1602" s="32" t="s">
        <v>1790</v>
      </c>
      <c r="F1602" s="32" t="s">
        <v>2893</v>
      </c>
      <c r="G1602" s="32" t="s">
        <v>1916</v>
      </c>
    </row>
    <row r="1603" spans="1:7" ht="39.950000000000003" customHeight="1">
      <c r="A1603" s="108" t="s">
        <v>3184</v>
      </c>
      <c r="B1603" s="108" t="s">
        <v>3185</v>
      </c>
      <c r="C1603" s="108" t="s">
        <v>3360</v>
      </c>
      <c r="D1603" s="108" t="s">
        <v>760</v>
      </c>
      <c r="E1603" s="32" t="s">
        <v>1047</v>
      </c>
      <c r="F1603" s="32" t="s">
        <v>792</v>
      </c>
      <c r="G1603" s="32" t="s">
        <v>3186</v>
      </c>
    </row>
    <row r="1604" spans="1:7" ht="39.950000000000003" customHeight="1">
      <c r="A1604" s="108" t="s">
        <v>3187</v>
      </c>
      <c r="B1604" s="108" t="s">
        <v>2929</v>
      </c>
      <c r="C1604" s="108" t="s">
        <v>3360</v>
      </c>
      <c r="D1604" s="108" t="s">
        <v>760</v>
      </c>
      <c r="E1604" s="32" t="s">
        <v>1790</v>
      </c>
      <c r="F1604" s="32" t="s">
        <v>780</v>
      </c>
      <c r="G1604" s="32" t="s">
        <v>1860</v>
      </c>
    </row>
    <row r="1605" spans="1:7" ht="39.950000000000003" customHeight="1">
      <c r="A1605" s="108" t="s">
        <v>3188</v>
      </c>
      <c r="B1605" s="108" t="s">
        <v>2858</v>
      </c>
      <c r="C1605" s="108" t="s">
        <v>3360</v>
      </c>
      <c r="D1605" s="108" t="s">
        <v>760</v>
      </c>
      <c r="E1605" s="32" t="s">
        <v>2897</v>
      </c>
      <c r="F1605" s="32" t="s">
        <v>1302</v>
      </c>
      <c r="G1605" s="32" t="s">
        <v>1213</v>
      </c>
    </row>
    <row r="1606" spans="1:7" ht="39.950000000000003" customHeight="1">
      <c r="A1606" s="108" t="s">
        <v>3189</v>
      </c>
      <c r="B1606" s="108" t="s">
        <v>2873</v>
      </c>
      <c r="C1606" s="108" t="s">
        <v>3360</v>
      </c>
      <c r="D1606" s="108" t="s">
        <v>760</v>
      </c>
      <c r="E1606" s="32" t="s">
        <v>2197</v>
      </c>
      <c r="F1606" s="32" t="s">
        <v>2893</v>
      </c>
      <c r="G1606" s="32" t="s">
        <v>1183</v>
      </c>
    </row>
    <row r="1607" spans="1:7" ht="39.950000000000003" customHeight="1">
      <c r="A1607" s="108" t="s">
        <v>3190</v>
      </c>
      <c r="B1607" s="108" t="s">
        <v>3191</v>
      </c>
      <c r="C1607" s="108" t="s">
        <v>3360</v>
      </c>
      <c r="D1607" s="108" t="s">
        <v>760</v>
      </c>
      <c r="E1607" s="32" t="s">
        <v>3192</v>
      </c>
      <c r="F1607" s="32" t="s">
        <v>1281</v>
      </c>
      <c r="G1607" s="32" t="s">
        <v>1415</v>
      </c>
    </row>
    <row r="1608" spans="1:7" ht="39.950000000000003" customHeight="1">
      <c r="A1608" s="108" t="s">
        <v>3193</v>
      </c>
      <c r="B1608" s="108" t="s">
        <v>2971</v>
      </c>
      <c r="C1608" s="108" t="s">
        <v>3360</v>
      </c>
      <c r="D1608" s="108" t="s">
        <v>760</v>
      </c>
      <c r="E1608" s="32" t="s">
        <v>2368</v>
      </c>
      <c r="F1608" s="32" t="s">
        <v>2944</v>
      </c>
      <c r="G1608" s="32" t="s">
        <v>3194</v>
      </c>
    </row>
    <row r="1609" spans="1:7" ht="39.950000000000003" customHeight="1">
      <c r="A1609" s="108" t="s">
        <v>3195</v>
      </c>
      <c r="B1609" s="108" t="s">
        <v>2891</v>
      </c>
      <c r="C1609" s="108" t="s">
        <v>3360</v>
      </c>
      <c r="D1609" s="108" t="s">
        <v>760</v>
      </c>
      <c r="E1609" s="32" t="s">
        <v>1610</v>
      </c>
      <c r="F1609" s="32" t="s">
        <v>2917</v>
      </c>
      <c r="G1609" s="32" t="s">
        <v>841</v>
      </c>
    </row>
    <row r="1610" spans="1:7" ht="39.950000000000003" customHeight="1">
      <c r="A1610" s="108" t="s">
        <v>3196</v>
      </c>
      <c r="B1610" s="108" t="s">
        <v>2955</v>
      </c>
      <c r="C1610" s="108" t="s">
        <v>3360</v>
      </c>
      <c r="D1610" s="108" t="s">
        <v>760</v>
      </c>
      <c r="E1610" s="32" t="s">
        <v>1169</v>
      </c>
      <c r="F1610" s="32" t="s">
        <v>792</v>
      </c>
      <c r="G1610" s="32" t="s">
        <v>1887</v>
      </c>
    </row>
    <row r="1611" spans="1:7" ht="39.950000000000003" customHeight="1">
      <c r="A1611" s="108" t="s">
        <v>3197</v>
      </c>
      <c r="B1611" s="108" t="s">
        <v>2847</v>
      </c>
      <c r="C1611" s="108" t="s">
        <v>3360</v>
      </c>
      <c r="D1611" s="108" t="s">
        <v>760</v>
      </c>
      <c r="E1611" s="32" t="s">
        <v>1385</v>
      </c>
      <c r="F1611" s="32" t="s">
        <v>1103</v>
      </c>
      <c r="G1611" s="32" t="s">
        <v>883</v>
      </c>
    </row>
    <row r="1612" spans="1:7" ht="39.950000000000003" customHeight="1">
      <c r="A1612" s="108" t="s">
        <v>3198</v>
      </c>
      <c r="B1612" s="108" t="s">
        <v>2868</v>
      </c>
      <c r="C1612" s="108" t="s">
        <v>3360</v>
      </c>
      <c r="D1612" s="108" t="s">
        <v>760</v>
      </c>
      <c r="E1612" s="32" t="s">
        <v>1302</v>
      </c>
      <c r="F1612" s="32" t="s">
        <v>1302</v>
      </c>
      <c r="G1612" s="32" t="s">
        <v>1220</v>
      </c>
    </row>
    <row r="1613" spans="1:7" ht="39.950000000000003" customHeight="1">
      <c r="A1613" s="108" t="s">
        <v>3199</v>
      </c>
      <c r="B1613" s="108" t="s">
        <v>2868</v>
      </c>
      <c r="C1613" s="108" t="s">
        <v>3360</v>
      </c>
      <c r="D1613" s="108" t="s">
        <v>760</v>
      </c>
      <c r="E1613" s="32" t="s">
        <v>1385</v>
      </c>
      <c r="F1613" s="32" t="s">
        <v>2909</v>
      </c>
      <c r="G1613" s="32" t="s">
        <v>1916</v>
      </c>
    </row>
    <row r="1614" spans="1:7" ht="39.950000000000003" customHeight="1">
      <c r="A1614" s="108" t="s">
        <v>3200</v>
      </c>
      <c r="B1614" s="108" t="s">
        <v>2851</v>
      </c>
      <c r="C1614" s="108" t="s">
        <v>3360</v>
      </c>
      <c r="D1614" s="108" t="s">
        <v>760</v>
      </c>
      <c r="E1614" s="32" t="s">
        <v>780</v>
      </c>
      <c r="F1614" s="32" t="s">
        <v>897</v>
      </c>
      <c r="G1614" s="32" t="s">
        <v>1860</v>
      </c>
    </row>
    <row r="1615" spans="1:7" ht="39.950000000000003" customHeight="1">
      <c r="A1615" s="108" t="s">
        <v>3201</v>
      </c>
      <c r="B1615" s="108" t="s">
        <v>2853</v>
      </c>
      <c r="C1615" s="108" t="s">
        <v>3360</v>
      </c>
      <c r="D1615" s="108" t="s">
        <v>760</v>
      </c>
      <c r="E1615" s="32" t="s">
        <v>2408</v>
      </c>
      <c r="F1615" s="32" t="s">
        <v>1061</v>
      </c>
      <c r="G1615" s="32" t="s">
        <v>788</v>
      </c>
    </row>
    <row r="1616" spans="1:7" ht="39.950000000000003" customHeight="1">
      <c r="A1616" s="108" t="s">
        <v>3202</v>
      </c>
      <c r="B1616" s="108" t="s">
        <v>2868</v>
      </c>
      <c r="C1616" s="108" t="s">
        <v>3360</v>
      </c>
      <c r="D1616" s="108" t="s">
        <v>760</v>
      </c>
      <c r="E1616" s="32" t="s">
        <v>1546</v>
      </c>
      <c r="F1616" s="32" t="s">
        <v>779</v>
      </c>
      <c r="G1616" s="32" t="s">
        <v>1313</v>
      </c>
    </row>
    <row r="1617" spans="1:7" ht="39.950000000000003" customHeight="1">
      <c r="A1617" s="108" t="s">
        <v>3203</v>
      </c>
      <c r="B1617" s="108" t="s">
        <v>2870</v>
      </c>
      <c r="C1617" s="108" t="s">
        <v>3360</v>
      </c>
      <c r="D1617" s="108" t="s">
        <v>760</v>
      </c>
      <c r="E1617" s="32" t="s">
        <v>1103</v>
      </c>
      <c r="F1617" s="32" t="s">
        <v>1955</v>
      </c>
      <c r="G1617" s="32" t="s">
        <v>1914</v>
      </c>
    </row>
    <row r="1618" spans="1:7" ht="39.950000000000003" customHeight="1">
      <c r="A1618" s="108" t="s">
        <v>3204</v>
      </c>
      <c r="B1618" s="108" t="s">
        <v>2876</v>
      </c>
      <c r="C1618" s="108" t="s">
        <v>3360</v>
      </c>
      <c r="D1618" s="108" t="s">
        <v>760</v>
      </c>
      <c r="E1618" s="32" t="s">
        <v>1169</v>
      </c>
      <c r="F1618" s="32" t="s">
        <v>1302</v>
      </c>
      <c r="G1618" s="32" t="s">
        <v>916</v>
      </c>
    </row>
    <row r="1619" spans="1:7" ht="39.950000000000003" customHeight="1">
      <c r="A1619" s="108" t="s">
        <v>3205</v>
      </c>
      <c r="B1619" s="108" t="s">
        <v>2955</v>
      </c>
      <c r="C1619" s="108" t="s">
        <v>3360</v>
      </c>
      <c r="D1619" s="108" t="s">
        <v>760</v>
      </c>
      <c r="E1619" s="32" t="s">
        <v>2866</v>
      </c>
      <c r="F1619" s="32" t="s">
        <v>897</v>
      </c>
      <c r="G1619" s="32" t="s">
        <v>1152</v>
      </c>
    </row>
    <row r="1620" spans="1:7" ht="39.950000000000003" customHeight="1">
      <c r="A1620" s="108" t="s">
        <v>3206</v>
      </c>
      <c r="B1620" s="108" t="s">
        <v>2847</v>
      </c>
      <c r="C1620" s="108" t="s">
        <v>3360</v>
      </c>
      <c r="D1620" s="108" t="s">
        <v>760</v>
      </c>
      <c r="E1620" s="32" t="s">
        <v>780</v>
      </c>
      <c r="F1620" s="32" t="s">
        <v>1955</v>
      </c>
      <c r="G1620" s="32" t="s">
        <v>788</v>
      </c>
    </row>
    <row r="1621" spans="1:7" ht="39.950000000000003" customHeight="1">
      <c r="A1621" s="108" t="s">
        <v>3207</v>
      </c>
      <c r="B1621" s="108" t="s">
        <v>2876</v>
      </c>
      <c r="C1621" s="108" t="s">
        <v>3360</v>
      </c>
      <c r="D1621" s="108" t="s">
        <v>760</v>
      </c>
      <c r="E1621" s="32" t="s">
        <v>1576</v>
      </c>
      <c r="F1621" s="32" t="s">
        <v>2944</v>
      </c>
      <c r="G1621" s="32" t="s">
        <v>3208</v>
      </c>
    </row>
    <row r="1622" spans="1:7" ht="39.950000000000003" customHeight="1">
      <c r="A1622" s="108" t="s">
        <v>3210</v>
      </c>
      <c r="B1622" s="108" t="s">
        <v>2955</v>
      </c>
      <c r="C1622" s="108" t="s">
        <v>3360</v>
      </c>
      <c r="D1622" s="108" t="s">
        <v>760</v>
      </c>
      <c r="E1622" s="32" t="s">
        <v>1180</v>
      </c>
      <c r="F1622" s="32" t="s">
        <v>1385</v>
      </c>
      <c r="G1622" s="32" t="s">
        <v>1400</v>
      </c>
    </row>
    <row r="1623" spans="1:7" ht="39.950000000000003" customHeight="1">
      <c r="A1623" s="108" t="s">
        <v>3211</v>
      </c>
      <c r="B1623" s="108" t="s">
        <v>2913</v>
      </c>
      <c r="C1623" s="108" t="s">
        <v>3360</v>
      </c>
      <c r="D1623" s="108" t="s">
        <v>760</v>
      </c>
      <c r="E1623" s="32" t="s">
        <v>1474</v>
      </c>
      <c r="F1623" s="32" t="s">
        <v>1468</v>
      </c>
      <c r="G1623" s="32" t="s">
        <v>883</v>
      </c>
    </row>
    <row r="1624" spans="1:7" ht="39.950000000000003" customHeight="1">
      <c r="A1624" s="108" t="s">
        <v>3212</v>
      </c>
      <c r="B1624" s="108" t="s">
        <v>2851</v>
      </c>
      <c r="C1624" s="108" t="s">
        <v>3360</v>
      </c>
      <c r="D1624" s="108" t="s">
        <v>760</v>
      </c>
      <c r="E1624" s="32" t="s">
        <v>1136</v>
      </c>
      <c r="F1624" s="32" t="s">
        <v>792</v>
      </c>
      <c r="G1624" s="32" t="s">
        <v>1035</v>
      </c>
    </row>
    <row r="1625" spans="1:7" ht="39.950000000000003" customHeight="1">
      <c r="A1625" s="108" t="s">
        <v>3213</v>
      </c>
      <c r="B1625" s="108" t="s">
        <v>2967</v>
      </c>
      <c r="C1625" s="108" t="s">
        <v>3360</v>
      </c>
      <c r="D1625" s="108" t="s">
        <v>760</v>
      </c>
      <c r="E1625" s="32" t="s">
        <v>3214</v>
      </c>
      <c r="F1625" s="32" t="s">
        <v>3215</v>
      </c>
      <c r="G1625" s="32" t="s">
        <v>1909</v>
      </c>
    </row>
    <row r="1626" spans="1:7" ht="39.950000000000003" customHeight="1">
      <c r="A1626" s="108" t="s">
        <v>3216</v>
      </c>
      <c r="B1626" s="108" t="s">
        <v>3132</v>
      </c>
      <c r="C1626" s="108" t="s">
        <v>3360</v>
      </c>
      <c r="D1626" s="108" t="s">
        <v>760</v>
      </c>
      <c r="E1626" s="32" t="s">
        <v>2944</v>
      </c>
      <c r="F1626" s="32" t="s">
        <v>1061</v>
      </c>
      <c r="G1626" s="32" t="s">
        <v>2260</v>
      </c>
    </row>
    <row r="1627" spans="1:7" ht="39.950000000000003" customHeight="1">
      <c r="A1627" s="108" t="s">
        <v>3217</v>
      </c>
      <c r="B1627" s="108" t="s">
        <v>3218</v>
      </c>
      <c r="C1627" s="108" t="s">
        <v>3360</v>
      </c>
      <c r="D1627" s="108" t="s">
        <v>760</v>
      </c>
      <c r="E1627" s="32" t="s">
        <v>829</v>
      </c>
      <c r="F1627" s="32" t="s">
        <v>3219</v>
      </c>
      <c r="G1627" s="32" t="s">
        <v>798</v>
      </c>
    </row>
    <row r="1628" spans="1:7" ht="39.950000000000003" customHeight="1">
      <c r="A1628" s="108" t="s">
        <v>3220</v>
      </c>
      <c r="B1628" s="108" t="s">
        <v>2913</v>
      </c>
      <c r="C1628" s="108" t="s">
        <v>3360</v>
      </c>
      <c r="D1628" s="108" t="s">
        <v>760</v>
      </c>
      <c r="E1628" s="32" t="s">
        <v>2839</v>
      </c>
      <c r="F1628" s="32" t="s">
        <v>2839</v>
      </c>
      <c r="G1628" s="32" t="s">
        <v>3221</v>
      </c>
    </row>
    <row r="1629" spans="1:7" ht="39.950000000000003" customHeight="1">
      <c r="A1629" s="108" t="s">
        <v>3222</v>
      </c>
      <c r="B1629" s="108" t="s">
        <v>2969</v>
      </c>
      <c r="C1629" s="108" t="s">
        <v>3360</v>
      </c>
      <c r="D1629" s="108" t="s">
        <v>760</v>
      </c>
      <c r="E1629" s="32" t="s">
        <v>2909</v>
      </c>
      <c r="F1629" s="32" t="s">
        <v>1385</v>
      </c>
      <c r="G1629" s="32" t="s">
        <v>2765</v>
      </c>
    </row>
    <row r="1630" spans="1:7" ht="39.950000000000003" customHeight="1">
      <c r="A1630" s="108" t="s">
        <v>3223</v>
      </c>
      <c r="B1630" s="108" t="s">
        <v>2929</v>
      </c>
      <c r="C1630" s="108" t="s">
        <v>3360</v>
      </c>
      <c r="D1630" s="108" t="s">
        <v>760</v>
      </c>
      <c r="E1630" s="32" t="s">
        <v>1546</v>
      </c>
      <c r="F1630" s="32" t="s">
        <v>811</v>
      </c>
      <c r="G1630" s="32" t="s">
        <v>1892</v>
      </c>
    </row>
    <row r="1631" spans="1:7" ht="39.950000000000003" customHeight="1">
      <c r="A1631" s="108" t="s">
        <v>3224</v>
      </c>
      <c r="B1631" s="108" t="s">
        <v>3225</v>
      </c>
      <c r="C1631" s="108" t="s">
        <v>3360</v>
      </c>
      <c r="D1631" s="108" t="s">
        <v>760</v>
      </c>
      <c r="E1631" s="32" t="s">
        <v>1202</v>
      </c>
      <c r="F1631" s="32" t="s">
        <v>881</v>
      </c>
      <c r="G1631" s="32" t="s">
        <v>927</v>
      </c>
    </row>
    <row r="1632" spans="1:7" ht="39.950000000000003" customHeight="1">
      <c r="A1632" s="108" t="s">
        <v>3226</v>
      </c>
      <c r="B1632" s="108" t="s">
        <v>3008</v>
      </c>
      <c r="C1632" s="108" t="s">
        <v>3360</v>
      </c>
      <c r="D1632" s="108" t="s">
        <v>760</v>
      </c>
      <c r="E1632" s="32" t="s">
        <v>811</v>
      </c>
      <c r="F1632" s="32" t="s">
        <v>1061</v>
      </c>
      <c r="G1632" s="32" t="s">
        <v>3227</v>
      </c>
    </row>
    <row r="1633" spans="1:7" ht="39.950000000000003" customHeight="1">
      <c r="A1633" s="108" t="s">
        <v>3228</v>
      </c>
      <c r="B1633" s="108" t="s">
        <v>2851</v>
      </c>
      <c r="C1633" s="108" t="s">
        <v>3360</v>
      </c>
      <c r="D1633" s="108" t="s">
        <v>760</v>
      </c>
      <c r="E1633" s="32" t="s">
        <v>1136</v>
      </c>
      <c r="F1633" s="32" t="s">
        <v>3109</v>
      </c>
      <c r="G1633" s="32" t="s">
        <v>3229</v>
      </c>
    </row>
    <row r="1634" spans="1:7" ht="39.950000000000003" customHeight="1">
      <c r="A1634" s="108" t="s">
        <v>3230</v>
      </c>
      <c r="B1634" s="108" t="s">
        <v>2861</v>
      </c>
      <c r="C1634" s="108" t="s">
        <v>3360</v>
      </c>
      <c r="D1634" s="108" t="s">
        <v>760</v>
      </c>
      <c r="E1634" s="32" t="s">
        <v>780</v>
      </c>
      <c r="F1634" s="32" t="s">
        <v>1955</v>
      </c>
      <c r="G1634" s="32" t="s">
        <v>3231</v>
      </c>
    </row>
    <row r="1635" spans="1:7" ht="39.950000000000003" customHeight="1">
      <c r="A1635" s="108" t="s">
        <v>3232</v>
      </c>
      <c r="B1635" s="108" t="s">
        <v>2967</v>
      </c>
      <c r="C1635" s="108" t="s">
        <v>3360</v>
      </c>
      <c r="D1635" s="108" t="s">
        <v>760</v>
      </c>
      <c r="E1635" s="32" t="s">
        <v>1121</v>
      </c>
      <c r="F1635" s="32" t="s">
        <v>2525</v>
      </c>
      <c r="G1635" s="32" t="s">
        <v>1376</v>
      </c>
    </row>
    <row r="1636" spans="1:7" ht="39.950000000000003" customHeight="1">
      <c r="A1636" s="108" t="s">
        <v>3233</v>
      </c>
      <c r="B1636" s="108" t="s">
        <v>2847</v>
      </c>
      <c r="C1636" s="108" t="s">
        <v>3360</v>
      </c>
      <c r="D1636" s="108" t="s">
        <v>760</v>
      </c>
      <c r="E1636" s="32" t="s">
        <v>1064</v>
      </c>
      <c r="F1636" s="32" t="s">
        <v>1429</v>
      </c>
      <c r="G1636" s="32" t="s">
        <v>1035</v>
      </c>
    </row>
    <row r="1637" spans="1:7" ht="39.950000000000003" customHeight="1">
      <c r="A1637" s="108" t="s">
        <v>3234</v>
      </c>
      <c r="B1637" s="108" t="s">
        <v>2873</v>
      </c>
      <c r="C1637" s="108" t="s">
        <v>3360</v>
      </c>
      <c r="D1637" s="108" t="s">
        <v>760</v>
      </c>
      <c r="E1637" s="32" t="s">
        <v>2844</v>
      </c>
      <c r="F1637" s="32" t="s">
        <v>2897</v>
      </c>
      <c r="G1637" s="32" t="s">
        <v>818</v>
      </c>
    </row>
    <row r="1638" spans="1:7" ht="39.950000000000003" customHeight="1">
      <c r="A1638" s="108" t="s">
        <v>3235</v>
      </c>
      <c r="B1638" s="108" t="s">
        <v>2870</v>
      </c>
      <c r="C1638" s="108" t="s">
        <v>3360</v>
      </c>
      <c r="D1638" s="108" t="s">
        <v>760</v>
      </c>
      <c r="E1638" s="32" t="s">
        <v>885</v>
      </c>
      <c r="F1638" s="32" t="s">
        <v>792</v>
      </c>
      <c r="G1638" s="32" t="s">
        <v>1458</v>
      </c>
    </row>
    <row r="1639" spans="1:7" ht="39.950000000000003" customHeight="1">
      <c r="A1639" s="108" t="s">
        <v>3236</v>
      </c>
      <c r="B1639" s="108" t="s">
        <v>3237</v>
      </c>
      <c r="C1639" s="108" t="s">
        <v>3360</v>
      </c>
      <c r="D1639" s="108" t="s">
        <v>760</v>
      </c>
      <c r="E1639" s="32" t="s">
        <v>779</v>
      </c>
      <c r="F1639" s="32" t="s">
        <v>2917</v>
      </c>
      <c r="G1639" s="32" t="s">
        <v>883</v>
      </c>
    </row>
    <row r="1640" spans="1:7" ht="39.950000000000003" customHeight="1">
      <c r="A1640" s="108" t="s">
        <v>3238</v>
      </c>
      <c r="B1640" s="108" t="s">
        <v>2969</v>
      </c>
      <c r="C1640" s="108" t="s">
        <v>3360</v>
      </c>
      <c r="D1640" s="108" t="s">
        <v>760</v>
      </c>
      <c r="E1640" s="32" t="s">
        <v>1139</v>
      </c>
      <c r="F1640" s="32" t="s">
        <v>1302</v>
      </c>
      <c r="G1640" s="32" t="s">
        <v>2407</v>
      </c>
    </row>
    <row r="1641" spans="1:7" ht="39.950000000000003" customHeight="1">
      <c r="A1641" s="108" t="s">
        <v>3239</v>
      </c>
      <c r="B1641" s="108" t="s">
        <v>2838</v>
      </c>
      <c r="C1641" s="108" t="s">
        <v>3360</v>
      </c>
      <c r="D1641" s="108" t="s">
        <v>760</v>
      </c>
      <c r="E1641" s="32" t="s">
        <v>2197</v>
      </c>
      <c r="F1641" s="32" t="s">
        <v>1061</v>
      </c>
      <c r="G1641" s="32" t="s">
        <v>2159</v>
      </c>
    </row>
    <row r="1642" spans="1:7" ht="39.950000000000003" customHeight="1">
      <c r="A1642" s="108" t="s">
        <v>3240</v>
      </c>
      <c r="B1642" s="108" t="s">
        <v>2884</v>
      </c>
      <c r="C1642" s="108" t="s">
        <v>3360</v>
      </c>
      <c r="D1642" s="108" t="s">
        <v>760</v>
      </c>
      <c r="E1642" s="32" t="s">
        <v>1103</v>
      </c>
      <c r="F1642" s="32" t="s">
        <v>2866</v>
      </c>
      <c r="G1642" s="32" t="s">
        <v>3241</v>
      </c>
    </row>
    <row r="1643" spans="1:7" ht="39.950000000000003" customHeight="1">
      <c r="A1643" s="108" t="s">
        <v>3242</v>
      </c>
      <c r="B1643" s="108" t="s">
        <v>2868</v>
      </c>
      <c r="C1643" s="108" t="s">
        <v>3360</v>
      </c>
      <c r="D1643" s="108" t="s">
        <v>760</v>
      </c>
      <c r="E1643" s="32" t="s">
        <v>2844</v>
      </c>
      <c r="F1643" s="32" t="s">
        <v>1139</v>
      </c>
      <c r="G1643" s="32" t="s">
        <v>1112</v>
      </c>
    </row>
    <row r="1644" spans="1:7" ht="39.950000000000003" customHeight="1">
      <c r="A1644" s="108" t="s">
        <v>3243</v>
      </c>
      <c r="B1644" s="108" t="s">
        <v>2870</v>
      </c>
      <c r="C1644" s="108" t="s">
        <v>3360</v>
      </c>
      <c r="D1644" s="108" t="s">
        <v>760</v>
      </c>
      <c r="E1644" s="32" t="s">
        <v>1103</v>
      </c>
      <c r="F1644" s="32" t="s">
        <v>1169</v>
      </c>
      <c r="G1644" s="32" t="s">
        <v>1028</v>
      </c>
    </row>
    <row r="1645" spans="1:7" ht="39.950000000000003" customHeight="1">
      <c r="A1645" s="108" t="s">
        <v>3244</v>
      </c>
      <c r="B1645" s="108" t="s">
        <v>2976</v>
      </c>
      <c r="C1645" s="108" t="s">
        <v>3360</v>
      </c>
      <c r="D1645" s="108" t="s">
        <v>760</v>
      </c>
      <c r="E1645" s="32" t="s">
        <v>3245</v>
      </c>
      <c r="F1645" s="32" t="s">
        <v>780</v>
      </c>
      <c r="G1645" s="32" t="s">
        <v>830</v>
      </c>
    </row>
    <row r="1646" spans="1:7" ht="39.950000000000003" customHeight="1">
      <c r="A1646" s="108" t="s">
        <v>3246</v>
      </c>
      <c r="B1646" s="108" t="s">
        <v>2967</v>
      </c>
      <c r="C1646" s="108" t="s">
        <v>3360</v>
      </c>
      <c r="D1646" s="108" t="s">
        <v>760</v>
      </c>
      <c r="E1646" s="32" t="s">
        <v>1385</v>
      </c>
      <c r="F1646" s="32" t="s">
        <v>3001</v>
      </c>
      <c r="G1646" s="32" t="s">
        <v>2407</v>
      </c>
    </row>
    <row r="1647" spans="1:7" ht="39.950000000000003" customHeight="1">
      <c r="A1647" s="108" t="s">
        <v>3247</v>
      </c>
      <c r="B1647" s="108" t="s">
        <v>2855</v>
      </c>
      <c r="C1647" s="108" t="s">
        <v>3360</v>
      </c>
      <c r="D1647" s="108" t="s">
        <v>760</v>
      </c>
      <c r="E1647" s="32" t="s">
        <v>3047</v>
      </c>
      <c r="F1647" s="32" t="s">
        <v>1790</v>
      </c>
      <c r="G1647" s="32" t="s">
        <v>3015</v>
      </c>
    </row>
    <row r="1648" spans="1:7" ht="39.950000000000003" customHeight="1">
      <c r="A1648" s="108" t="s">
        <v>3248</v>
      </c>
      <c r="B1648" s="108" t="s">
        <v>2943</v>
      </c>
      <c r="C1648" s="108" t="s">
        <v>3360</v>
      </c>
      <c r="D1648" s="108" t="s">
        <v>760</v>
      </c>
      <c r="E1648" s="32" t="s">
        <v>1169</v>
      </c>
      <c r="F1648" s="32" t="s">
        <v>1302</v>
      </c>
      <c r="G1648" s="32" t="s">
        <v>3249</v>
      </c>
    </row>
    <row r="1649" spans="1:7" ht="39.950000000000003" customHeight="1">
      <c r="A1649" s="108" t="s">
        <v>3250</v>
      </c>
      <c r="B1649" s="108" t="s">
        <v>3132</v>
      </c>
      <c r="C1649" s="108" t="s">
        <v>3360</v>
      </c>
      <c r="D1649" s="108" t="s">
        <v>760</v>
      </c>
      <c r="E1649" s="32" t="s">
        <v>1139</v>
      </c>
      <c r="F1649" s="32" t="s">
        <v>811</v>
      </c>
      <c r="G1649" s="32" t="s">
        <v>1914</v>
      </c>
    </row>
    <row r="1650" spans="1:7" ht="39.950000000000003" customHeight="1">
      <c r="A1650" s="108" t="s">
        <v>3251</v>
      </c>
      <c r="B1650" s="108" t="s">
        <v>3252</v>
      </c>
      <c r="C1650" s="108" t="s">
        <v>3360</v>
      </c>
      <c r="D1650" s="108" t="s">
        <v>760</v>
      </c>
      <c r="E1650" s="32" t="s">
        <v>1848</v>
      </c>
      <c r="F1650" s="32" t="s">
        <v>2368</v>
      </c>
      <c r="G1650" s="32" t="s">
        <v>807</v>
      </c>
    </row>
    <row r="1651" spans="1:7" ht="39.950000000000003" customHeight="1">
      <c r="A1651" s="108" t="s">
        <v>3253</v>
      </c>
      <c r="B1651" s="108" t="s">
        <v>2884</v>
      </c>
      <c r="C1651" s="108" t="s">
        <v>3360</v>
      </c>
      <c r="D1651" s="108" t="s">
        <v>760</v>
      </c>
      <c r="E1651" s="32" t="s">
        <v>2996</v>
      </c>
      <c r="F1651" s="32" t="s">
        <v>897</v>
      </c>
      <c r="G1651" s="32" t="s">
        <v>1953</v>
      </c>
    </row>
    <row r="1652" spans="1:7" ht="39.950000000000003" customHeight="1">
      <c r="A1652" s="108" t="s">
        <v>3254</v>
      </c>
      <c r="B1652" s="108" t="s">
        <v>3252</v>
      </c>
      <c r="C1652" s="108" t="s">
        <v>3360</v>
      </c>
      <c r="D1652" s="108" t="s">
        <v>760</v>
      </c>
      <c r="E1652" s="32" t="s">
        <v>1047</v>
      </c>
      <c r="F1652" s="32" t="s">
        <v>2844</v>
      </c>
      <c r="G1652" s="32" t="s">
        <v>3255</v>
      </c>
    </row>
    <row r="1653" spans="1:7" ht="39.950000000000003" customHeight="1">
      <c r="A1653" s="108" t="s">
        <v>3256</v>
      </c>
      <c r="B1653" s="108" t="s">
        <v>2967</v>
      </c>
      <c r="C1653" s="108" t="s">
        <v>3360</v>
      </c>
      <c r="D1653" s="108" t="s">
        <v>760</v>
      </c>
      <c r="E1653" s="32" t="s">
        <v>3035</v>
      </c>
      <c r="F1653" s="32" t="s">
        <v>1385</v>
      </c>
      <c r="G1653" s="32" t="s">
        <v>2765</v>
      </c>
    </row>
    <row r="1654" spans="1:7" ht="39.950000000000003" customHeight="1">
      <c r="A1654" s="108" t="s">
        <v>3257</v>
      </c>
      <c r="B1654" s="108" t="s">
        <v>3025</v>
      </c>
      <c r="C1654" s="108" t="s">
        <v>3360</v>
      </c>
      <c r="D1654" s="108" t="s">
        <v>760</v>
      </c>
      <c r="E1654" s="32" t="s">
        <v>1169</v>
      </c>
      <c r="F1654" s="32" t="s">
        <v>1047</v>
      </c>
      <c r="G1654" s="32" t="s">
        <v>3258</v>
      </c>
    </row>
    <row r="1655" spans="1:7" ht="39.950000000000003" customHeight="1">
      <c r="A1655" s="108" t="s">
        <v>3259</v>
      </c>
      <c r="B1655" s="108" t="s">
        <v>3132</v>
      </c>
      <c r="C1655" s="108" t="s">
        <v>3360</v>
      </c>
      <c r="D1655" s="108" t="s">
        <v>760</v>
      </c>
      <c r="E1655" s="32" t="s">
        <v>963</v>
      </c>
      <c r="F1655" s="32" t="s">
        <v>2944</v>
      </c>
      <c r="G1655" s="32" t="s">
        <v>1860</v>
      </c>
    </row>
    <row r="1656" spans="1:7" ht="39.950000000000003" customHeight="1">
      <c r="A1656" s="108" t="s">
        <v>3260</v>
      </c>
      <c r="B1656" s="108" t="s">
        <v>2873</v>
      </c>
      <c r="C1656" s="108" t="s">
        <v>3360</v>
      </c>
      <c r="D1656" s="108" t="s">
        <v>760</v>
      </c>
      <c r="E1656" s="32" t="s">
        <v>2893</v>
      </c>
      <c r="F1656" s="32" t="s">
        <v>1790</v>
      </c>
      <c r="G1656" s="32" t="s">
        <v>2592</v>
      </c>
    </row>
    <row r="1657" spans="1:7" ht="39.950000000000003" customHeight="1">
      <c r="A1657" s="108" t="s">
        <v>3261</v>
      </c>
      <c r="B1657" s="108" t="s">
        <v>2929</v>
      </c>
      <c r="C1657" s="108" t="s">
        <v>3360</v>
      </c>
      <c r="D1657" s="108" t="s">
        <v>760</v>
      </c>
      <c r="E1657" s="32" t="s">
        <v>2959</v>
      </c>
      <c r="F1657" s="32" t="s">
        <v>779</v>
      </c>
      <c r="G1657" s="32" t="s">
        <v>899</v>
      </c>
    </row>
    <row r="1658" spans="1:7" ht="39.950000000000003" customHeight="1">
      <c r="A1658" s="108" t="s">
        <v>3262</v>
      </c>
      <c r="B1658" s="108" t="s">
        <v>3041</v>
      </c>
      <c r="C1658" s="108" t="s">
        <v>3360</v>
      </c>
      <c r="D1658" s="108" t="s">
        <v>760</v>
      </c>
      <c r="E1658" s="32" t="s">
        <v>795</v>
      </c>
      <c r="F1658" s="32" t="s">
        <v>2874</v>
      </c>
      <c r="G1658" s="32" t="s">
        <v>883</v>
      </c>
    </row>
    <row r="1659" spans="1:7" ht="39.950000000000003" customHeight="1">
      <c r="A1659" s="108" t="s">
        <v>3263</v>
      </c>
      <c r="B1659" s="108" t="s">
        <v>2868</v>
      </c>
      <c r="C1659" s="108" t="s">
        <v>3360</v>
      </c>
      <c r="D1659" s="108" t="s">
        <v>760</v>
      </c>
      <c r="E1659" s="32" t="s">
        <v>2674</v>
      </c>
      <c r="F1659" s="32" t="s">
        <v>2596</v>
      </c>
      <c r="G1659" s="32" t="s">
        <v>2394</v>
      </c>
    </row>
    <row r="1660" spans="1:7" ht="39.950000000000003" customHeight="1">
      <c r="A1660" s="108" t="s">
        <v>3264</v>
      </c>
      <c r="B1660" s="108" t="s">
        <v>3008</v>
      </c>
      <c r="C1660" s="108" t="s">
        <v>3360</v>
      </c>
      <c r="D1660" s="108" t="s">
        <v>760</v>
      </c>
      <c r="E1660" s="32" t="s">
        <v>1040</v>
      </c>
      <c r="F1660" s="32" t="s">
        <v>1385</v>
      </c>
      <c r="G1660" s="32" t="s">
        <v>3182</v>
      </c>
    </row>
    <row r="1661" spans="1:7" ht="39.950000000000003" customHeight="1">
      <c r="A1661" s="108" t="s">
        <v>3265</v>
      </c>
      <c r="B1661" s="108" t="s">
        <v>3185</v>
      </c>
      <c r="C1661" s="108" t="s">
        <v>3360</v>
      </c>
      <c r="D1661" s="108" t="s">
        <v>760</v>
      </c>
      <c r="E1661" s="32" t="s">
        <v>792</v>
      </c>
      <c r="F1661" s="32" t="s">
        <v>1061</v>
      </c>
      <c r="G1661" s="32" t="s">
        <v>2223</v>
      </c>
    </row>
    <row r="1662" spans="1:7" ht="39.950000000000003" customHeight="1">
      <c r="A1662" s="108" t="s">
        <v>3266</v>
      </c>
      <c r="B1662" s="108" t="s">
        <v>2884</v>
      </c>
      <c r="C1662" s="108" t="s">
        <v>3360</v>
      </c>
      <c r="D1662" s="108" t="s">
        <v>760</v>
      </c>
      <c r="E1662" s="32" t="s">
        <v>2996</v>
      </c>
      <c r="F1662" s="32" t="s">
        <v>1302</v>
      </c>
      <c r="G1662" s="32" t="s">
        <v>883</v>
      </c>
    </row>
    <row r="1663" spans="1:7" ht="39.950000000000003" customHeight="1">
      <c r="A1663" s="108" t="s">
        <v>3267</v>
      </c>
      <c r="B1663" s="108" t="s">
        <v>2967</v>
      </c>
      <c r="C1663" s="108" t="s">
        <v>3360</v>
      </c>
      <c r="D1663" s="108" t="s">
        <v>760</v>
      </c>
      <c r="E1663" s="32" t="s">
        <v>2917</v>
      </c>
      <c r="F1663" s="32" t="s">
        <v>1385</v>
      </c>
      <c r="G1663" s="32" t="s">
        <v>1887</v>
      </c>
    </row>
    <row r="1664" spans="1:7" ht="39.950000000000003" customHeight="1">
      <c r="A1664" s="108" t="s">
        <v>3268</v>
      </c>
      <c r="B1664" s="108" t="s">
        <v>3054</v>
      </c>
      <c r="C1664" s="108" t="s">
        <v>3360</v>
      </c>
      <c r="D1664" s="108" t="s">
        <v>760</v>
      </c>
      <c r="E1664" s="32" t="s">
        <v>2893</v>
      </c>
      <c r="F1664" s="32" t="s">
        <v>792</v>
      </c>
      <c r="G1664" s="32" t="s">
        <v>1458</v>
      </c>
    </row>
    <row r="1665" spans="1:7" ht="39.950000000000003" customHeight="1">
      <c r="A1665" s="108" t="s">
        <v>3269</v>
      </c>
      <c r="B1665" s="108" t="s">
        <v>2967</v>
      </c>
      <c r="C1665" s="108" t="s">
        <v>3360</v>
      </c>
      <c r="D1665" s="108" t="s">
        <v>760</v>
      </c>
      <c r="E1665" s="32" t="s">
        <v>1385</v>
      </c>
      <c r="F1665" s="32" t="s">
        <v>1061</v>
      </c>
      <c r="G1665" s="32" t="s">
        <v>3270</v>
      </c>
    </row>
    <row r="1666" spans="1:7" ht="39.950000000000003" customHeight="1">
      <c r="A1666" s="108" t="s">
        <v>3271</v>
      </c>
      <c r="B1666" s="108" t="s">
        <v>2929</v>
      </c>
      <c r="C1666" s="108" t="s">
        <v>3360</v>
      </c>
      <c r="D1666" s="108" t="s">
        <v>760</v>
      </c>
      <c r="E1666" s="32" t="s">
        <v>1790</v>
      </c>
      <c r="F1666" s="32" t="s">
        <v>2893</v>
      </c>
      <c r="G1666" s="32" t="s">
        <v>2416</v>
      </c>
    </row>
    <row r="1667" spans="1:7" ht="39.950000000000003" customHeight="1">
      <c r="A1667" s="108" t="s">
        <v>3272</v>
      </c>
      <c r="B1667" s="108" t="s">
        <v>2847</v>
      </c>
      <c r="C1667" s="108" t="s">
        <v>3360</v>
      </c>
      <c r="D1667" s="108" t="s">
        <v>760</v>
      </c>
      <c r="E1667" s="32" t="s">
        <v>1958</v>
      </c>
      <c r="F1667" s="32" t="s">
        <v>782</v>
      </c>
      <c r="G1667" s="32" t="s">
        <v>1783</v>
      </c>
    </row>
    <row r="1668" spans="1:7" ht="39.950000000000003" customHeight="1">
      <c r="A1668" s="108" t="s">
        <v>3273</v>
      </c>
      <c r="B1668" s="108" t="s">
        <v>3008</v>
      </c>
      <c r="C1668" s="108" t="s">
        <v>3360</v>
      </c>
      <c r="D1668" s="108" t="s">
        <v>760</v>
      </c>
      <c r="E1668" s="32" t="s">
        <v>1546</v>
      </c>
      <c r="F1668" s="32" t="s">
        <v>811</v>
      </c>
      <c r="G1668" s="32" t="s">
        <v>1022</v>
      </c>
    </row>
    <row r="1669" spans="1:7" ht="39.950000000000003" customHeight="1">
      <c r="A1669" s="108" t="s">
        <v>3274</v>
      </c>
      <c r="B1669" s="108" t="s">
        <v>2913</v>
      </c>
      <c r="C1669" s="108" t="s">
        <v>3360</v>
      </c>
      <c r="D1669" s="108" t="s">
        <v>760</v>
      </c>
      <c r="E1669" s="32" t="s">
        <v>3109</v>
      </c>
      <c r="F1669" s="32" t="s">
        <v>792</v>
      </c>
      <c r="G1669" s="32" t="s">
        <v>1420</v>
      </c>
    </row>
    <row r="1670" spans="1:7" ht="39.950000000000003" customHeight="1">
      <c r="A1670" s="108" t="s">
        <v>3275</v>
      </c>
      <c r="B1670" s="108" t="s">
        <v>2884</v>
      </c>
      <c r="C1670" s="108" t="s">
        <v>3360</v>
      </c>
      <c r="D1670" s="108" t="s">
        <v>760</v>
      </c>
      <c r="E1670" s="32" t="s">
        <v>1139</v>
      </c>
      <c r="F1670" s="32" t="s">
        <v>1061</v>
      </c>
      <c r="G1670" s="32" t="s">
        <v>3182</v>
      </c>
    </row>
    <row r="1671" spans="1:7" ht="39.950000000000003" customHeight="1">
      <c r="A1671" s="108" t="s">
        <v>3276</v>
      </c>
      <c r="B1671" s="108" t="s">
        <v>3277</v>
      </c>
      <c r="C1671" s="108" t="s">
        <v>3360</v>
      </c>
      <c r="D1671" s="108" t="s">
        <v>760</v>
      </c>
      <c r="E1671" s="32" t="s">
        <v>963</v>
      </c>
      <c r="F1671" s="32" t="s">
        <v>2368</v>
      </c>
      <c r="G1671" s="32" t="s">
        <v>788</v>
      </c>
    </row>
    <row r="1672" spans="1:7" ht="39.950000000000003" customHeight="1">
      <c r="A1672" s="108" t="s">
        <v>3278</v>
      </c>
      <c r="B1672" s="108" t="s">
        <v>2969</v>
      </c>
      <c r="C1672" s="108" t="s">
        <v>3360</v>
      </c>
      <c r="D1672" s="108" t="s">
        <v>760</v>
      </c>
      <c r="E1672" s="32" t="s">
        <v>2897</v>
      </c>
      <c r="F1672" s="32" t="s">
        <v>780</v>
      </c>
      <c r="G1672" s="32" t="s">
        <v>1458</v>
      </c>
    </row>
    <row r="1673" spans="1:7" ht="39.950000000000003" customHeight="1">
      <c r="A1673" s="108" t="s">
        <v>3279</v>
      </c>
      <c r="B1673" s="108" t="s">
        <v>3054</v>
      </c>
      <c r="C1673" s="108" t="s">
        <v>3360</v>
      </c>
      <c r="D1673" s="108" t="s">
        <v>760</v>
      </c>
      <c r="E1673" s="32" t="s">
        <v>1546</v>
      </c>
      <c r="F1673" s="32" t="s">
        <v>1061</v>
      </c>
      <c r="G1673" s="32" t="s">
        <v>2819</v>
      </c>
    </row>
    <row r="1674" spans="1:7" ht="39.950000000000003" customHeight="1">
      <c r="A1674" s="108" t="s">
        <v>3280</v>
      </c>
      <c r="B1674" s="108" t="s">
        <v>2838</v>
      </c>
      <c r="C1674" s="108" t="s">
        <v>3360</v>
      </c>
      <c r="D1674" s="108" t="s">
        <v>760</v>
      </c>
      <c r="E1674" s="32" t="s">
        <v>811</v>
      </c>
      <c r="F1674" s="32" t="s">
        <v>1302</v>
      </c>
      <c r="G1674" s="32" t="s">
        <v>1914</v>
      </c>
    </row>
    <row r="1675" spans="1:7" ht="39.950000000000003" customHeight="1">
      <c r="A1675" s="108" t="s">
        <v>3281</v>
      </c>
      <c r="B1675" s="108" t="s">
        <v>3054</v>
      </c>
      <c r="C1675" s="108" t="s">
        <v>3360</v>
      </c>
      <c r="D1675" s="108" t="s">
        <v>760</v>
      </c>
      <c r="E1675" s="32" t="s">
        <v>779</v>
      </c>
      <c r="F1675" s="32" t="s">
        <v>1061</v>
      </c>
      <c r="G1675" s="32" t="s">
        <v>1309</v>
      </c>
    </row>
    <row r="1676" spans="1:7" ht="39.950000000000003" customHeight="1">
      <c r="A1676" s="108" t="s">
        <v>3282</v>
      </c>
      <c r="B1676" s="108" t="s">
        <v>3283</v>
      </c>
      <c r="C1676" s="108" t="s">
        <v>3360</v>
      </c>
      <c r="D1676" s="108" t="s">
        <v>760</v>
      </c>
      <c r="E1676" s="32" t="s">
        <v>1429</v>
      </c>
      <c r="F1676" s="32" t="s">
        <v>1385</v>
      </c>
      <c r="G1676" s="32" t="s">
        <v>1135</v>
      </c>
    </row>
    <row r="1677" spans="1:7" ht="39.950000000000003" customHeight="1">
      <c r="A1677" s="108" t="s">
        <v>3284</v>
      </c>
      <c r="B1677" s="108" t="s">
        <v>3008</v>
      </c>
      <c r="C1677" s="108" t="s">
        <v>3360</v>
      </c>
      <c r="D1677" s="108" t="s">
        <v>760</v>
      </c>
      <c r="E1677" s="32" t="s">
        <v>2859</v>
      </c>
      <c r="F1677" s="32" t="s">
        <v>1955</v>
      </c>
      <c r="G1677" s="32" t="s">
        <v>788</v>
      </c>
    </row>
    <row r="1678" spans="1:7" ht="39.950000000000003" customHeight="1">
      <c r="A1678" s="108" t="s">
        <v>3285</v>
      </c>
      <c r="B1678" s="108" t="s">
        <v>3286</v>
      </c>
      <c r="C1678" s="108" t="s">
        <v>3360</v>
      </c>
      <c r="D1678" s="108" t="s">
        <v>760</v>
      </c>
      <c r="E1678" s="32" t="s">
        <v>1546</v>
      </c>
      <c r="F1678" s="32" t="s">
        <v>2197</v>
      </c>
      <c r="G1678" s="32" t="s">
        <v>1793</v>
      </c>
    </row>
    <row r="1679" spans="1:7" ht="39.950000000000003" customHeight="1">
      <c r="A1679" s="108" t="s">
        <v>3287</v>
      </c>
      <c r="B1679" s="108" t="s">
        <v>3185</v>
      </c>
      <c r="C1679" s="108" t="s">
        <v>3360</v>
      </c>
      <c r="D1679" s="108" t="s">
        <v>760</v>
      </c>
      <c r="E1679" s="32" t="s">
        <v>3288</v>
      </c>
      <c r="F1679" s="32" t="s">
        <v>1385</v>
      </c>
      <c r="G1679" s="32" t="s">
        <v>2629</v>
      </c>
    </row>
    <row r="1680" spans="1:7" ht="39.950000000000003" customHeight="1">
      <c r="A1680" s="108" t="s">
        <v>3289</v>
      </c>
      <c r="B1680" s="108" t="s">
        <v>3132</v>
      </c>
      <c r="C1680" s="108" t="s">
        <v>3360</v>
      </c>
      <c r="D1680" s="108" t="s">
        <v>760</v>
      </c>
      <c r="E1680" s="32" t="s">
        <v>1302</v>
      </c>
      <c r="F1680" s="32" t="s">
        <v>2944</v>
      </c>
      <c r="G1680" s="32" t="s">
        <v>771</v>
      </c>
    </row>
    <row r="1681" spans="1:7" ht="39.950000000000003" customHeight="1">
      <c r="A1681" s="108" t="s">
        <v>3290</v>
      </c>
      <c r="B1681" s="108" t="s">
        <v>3291</v>
      </c>
      <c r="C1681" s="108" t="s">
        <v>3360</v>
      </c>
      <c r="D1681" s="108" t="s">
        <v>760</v>
      </c>
      <c r="E1681" s="32" t="s">
        <v>1546</v>
      </c>
      <c r="F1681" s="32" t="s">
        <v>1385</v>
      </c>
      <c r="G1681" s="32" t="s">
        <v>788</v>
      </c>
    </row>
    <row r="1682" spans="1:7" ht="39.950000000000003" customHeight="1">
      <c r="A1682" s="108" t="s">
        <v>3292</v>
      </c>
      <c r="B1682" s="108" t="s">
        <v>2861</v>
      </c>
      <c r="C1682" s="108" t="s">
        <v>3360</v>
      </c>
      <c r="D1682" s="108" t="s">
        <v>760</v>
      </c>
      <c r="E1682" s="32" t="s">
        <v>1848</v>
      </c>
      <c r="F1682" s="32" t="s">
        <v>881</v>
      </c>
      <c r="G1682" s="32" t="s">
        <v>3293</v>
      </c>
    </row>
    <row r="1683" spans="1:7" ht="39.950000000000003" customHeight="1">
      <c r="A1683" s="108" t="s">
        <v>3294</v>
      </c>
      <c r="B1683" s="108" t="s">
        <v>2861</v>
      </c>
      <c r="C1683" s="108" t="s">
        <v>3360</v>
      </c>
      <c r="D1683" s="108" t="s">
        <v>760</v>
      </c>
      <c r="E1683" s="32" t="s">
        <v>2723</v>
      </c>
      <c r="F1683" s="32" t="s">
        <v>1381</v>
      </c>
      <c r="G1683" s="32" t="s">
        <v>3295</v>
      </c>
    </row>
    <row r="1684" spans="1:7" ht="39.950000000000003" customHeight="1">
      <c r="A1684" s="108" t="s">
        <v>3296</v>
      </c>
      <c r="B1684" s="108" t="s">
        <v>3185</v>
      </c>
      <c r="C1684" s="108" t="s">
        <v>3360</v>
      </c>
      <c r="D1684" s="108" t="s">
        <v>760</v>
      </c>
      <c r="E1684" s="32" t="s">
        <v>1546</v>
      </c>
      <c r="F1684" s="32" t="s">
        <v>1169</v>
      </c>
      <c r="G1684" s="32" t="s">
        <v>1142</v>
      </c>
    </row>
    <row r="1685" spans="1:7" ht="39.950000000000003" customHeight="1">
      <c r="A1685" s="108" t="s">
        <v>3297</v>
      </c>
      <c r="B1685" s="108" t="s">
        <v>2868</v>
      </c>
      <c r="C1685" s="108" t="s">
        <v>3360</v>
      </c>
      <c r="D1685" s="108" t="s">
        <v>760</v>
      </c>
      <c r="E1685" s="32" t="s">
        <v>3298</v>
      </c>
      <c r="F1685" s="32" t="s">
        <v>2944</v>
      </c>
      <c r="G1685" s="32" t="s">
        <v>3299</v>
      </c>
    </row>
    <row r="1686" spans="1:7" ht="39.950000000000003" customHeight="1">
      <c r="A1686" s="108" t="s">
        <v>3300</v>
      </c>
      <c r="B1686" s="108" t="s">
        <v>3061</v>
      </c>
      <c r="C1686" s="108" t="s">
        <v>3360</v>
      </c>
      <c r="D1686" s="108" t="s">
        <v>760</v>
      </c>
      <c r="E1686" s="32" t="s">
        <v>1610</v>
      </c>
      <c r="F1686" s="32" t="s">
        <v>2917</v>
      </c>
      <c r="G1686" s="32" t="s">
        <v>1751</v>
      </c>
    </row>
    <row r="1687" spans="1:7" ht="39.950000000000003" customHeight="1">
      <c r="A1687" s="108" t="s">
        <v>3301</v>
      </c>
      <c r="B1687" s="108" t="s">
        <v>2847</v>
      </c>
      <c r="C1687" s="108" t="s">
        <v>3360</v>
      </c>
      <c r="D1687" s="108" t="s">
        <v>760</v>
      </c>
      <c r="E1687" s="32" t="s">
        <v>780</v>
      </c>
      <c r="F1687" s="32" t="s">
        <v>1103</v>
      </c>
      <c r="G1687" s="32" t="s">
        <v>1664</v>
      </c>
    </row>
    <row r="1688" spans="1:7" ht="39.950000000000003" customHeight="1">
      <c r="A1688" s="108" t="s">
        <v>3302</v>
      </c>
      <c r="B1688" s="108" t="s">
        <v>2873</v>
      </c>
      <c r="C1688" s="108" t="s">
        <v>3360</v>
      </c>
      <c r="D1688" s="108" t="s">
        <v>760</v>
      </c>
      <c r="E1688" s="32" t="s">
        <v>1546</v>
      </c>
      <c r="F1688" s="32" t="s">
        <v>2893</v>
      </c>
      <c r="G1688" s="32" t="s">
        <v>3015</v>
      </c>
    </row>
    <row r="1689" spans="1:7" ht="39.950000000000003" customHeight="1">
      <c r="A1689" s="108" t="s">
        <v>3303</v>
      </c>
      <c r="B1689" s="108" t="s">
        <v>2973</v>
      </c>
      <c r="C1689" s="108" t="s">
        <v>3360</v>
      </c>
      <c r="D1689" s="108" t="s">
        <v>760</v>
      </c>
      <c r="E1689" s="32" t="s">
        <v>779</v>
      </c>
      <c r="F1689" s="32" t="s">
        <v>2866</v>
      </c>
      <c r="G1689" s="32" t="s">
        <v>933</v>
      </c>
    </row>
    <row r="1690" spans="1:7" ht="39.950000000000003" customHeight="1">
      <c r="A1690" s="108" t="s">
        <v>3304</v>
      </c>
      <c r="B1690" s="108" t="s">
        <v>2903</v>
      </c>
      <c r="C1690" s="108" t="s">
        <v>3360</v>
      </c>
      <c r="D1690" s="108" t="s">
        <v>760</v>
      </c>
      <c r="E1690" s="32" t="s">
        <v>1385</v>
      </c>
      <c r="F1690" s="32" t="s">
        <v>1061</v>
      </c>
      <c r="G1690" s="32" t="s">
        <v>1305</v>
      </c>
    </row>
    <row r="1691" spans="1:7" ht="39.950000000000003" customHeight="1">
      <c r="A1691" s="108" t="s">
        <v>3305</v>
      </c>
      <c r="B1691" s="108" t="s">
        <v>3252</v>
      </c>
      <c r="C1691" s="108" t="s">
        <v>3360</v>
      </c>
      <c r="D1691" s="108" t="s">
        <v>760</v>
      </c>
      <c r="E1691" s="32" t="s">
        <v>1076</v>
      </c>
      <c r="F1691" s="32" t="s">
        <v>780</v>
      </c>
      <c r="G1691" s="32" t="s">
        <v>878</v>
      </c>
    </row>
    <row r="1692" spans="1:7" ht="39.950000000000003" customHeight="1">
      <c r="A1692" s="108" t="s">
        <v>3306</v>
      </c>
      <c r="B1692" s="108" t="s">
        <v>2873</v>
      </c>
      <c r="C1692" s="108" t="s">
        <v>3360</v>
      </c>
      <c r="D1692" s="108" t="s">
        <v>760</v>
      </c>
      <c r="E1692" s="32" t="s">
        <v>1546</v>
      </c>
      <c r="F1692" s="32" t="s">
        <v>2893</v>
      </c>
      <c r="G1692" s="32" t="s">
        <v>2608</v>
      </c>
    </row>
    <row r="1693" spans="1:7" ht="39.950000000000003" customHeight="1">
      <c r="A1693" s="108" t="s">
        <v>3307</v>
      </c>
      <c r="B1693" s="108" t="s">
        <v>2903</v>
      </c>
      <c r="C1693" s="108" t="s">
        <v>3360</v>
      </c>
      <c r="D1693" s="108" t="s">
        <v>760</v>
      </c>
      <c r="E1693" s="32" t="s">
        <v>780</v>
      </c>
      <c r="F1693" s="32" t="s">
        <v>1011</v>
      </c>
      <c r="G1693" s="32" t="s">
        <v>888</v>
      </c>
    </row>
    <row r="1694" spans="1:7" ht="39.950000000000003" customHeight="1">
      <c r="A1694" s="108" t="s">
        <v>3308</v>
      </c>
      <c r="B1694" s="108" t="s">
        <v>3054</v>
      </c>
      <c r="C1694" s="108" t="s">
        <v>3360</v>
      </c>
      <c r="D1694" s="108" t="s">
        <v>760</v>
      </c>
      <c r="E1694" s="32" t="s">
        <v>1790</v>
      </c>
      <c r="F1694" s="32" t="s">
        <v>779</v>
      </c>
      <c r="G1694" s="32" t="s">
        <v>1793</v>
      </c>
    </row>
    <row r="1695" spans="1:7" ht="39.950000000000003" customHeight="1">
      <c r="A1695" s="108" t="s">
        <v>3309</v>
      </c>
      <c r="B1695" s="108" t="s">
        <v>2843</v>
      </c>
      <c r="C1695" s="108" t="s">
        <v>3360</v>
      </c>
      <c r="D1695" s="108" t="s">
        <v>760</v>
      </c>
      <c r="E1695" s="32" t="s">
        <v>942</v>
      </c>
      <c r="F1695" s="32" t="s">
        <v>1047</v>
      </c>
      <c r="G1695" s="32" t="s">
        <v>771</v>
      </c>
    </row>
    <row r="1696" spans="1:7" ht="39.950000000000003" customHeight="1">
      <c r="A1696" s="108" t="s">
        <v>3310</v>
      </c>
      <c r="B1696" s="108" t="s">
        <v>2967</v>
      </c>
      <c r="C1696" s="108" t="s">
        <v>3360</v>
      </c>
      <c r="D1696" s="108" t="s">
        <v>760</v>
      </c>
      <c r="E1696" s="32" t="s">
        <v>2930</v>
      </c>
      <c r="F1696" s="32" t="s">
        <v>1061</v>
      </c>
      <c r="G1696" s="32" t="s">
        <v>1309</v>
      </c>
    </row>
    <row r="1697" spans="1:7" ht="39.950000000000003" customHeight="1">
      <c r="A1697" s="108" t="s">
        <v>3310</v>
      </c>
      <c r="B1697" s="108" t="s">
        <v>3054</v>
      </c>
      <c r="C1697" s="108" t="s">
        <v>3360</v>
      </c>
      <c r="D1697" s="108" t="s">
        <v>760</v>
      </c>
      <c r="E1697" s="32" t="s">
        <v>1790</v>
      </c>
      <c r="F1697" s="32" t="s">
        <v>1047</v>
      </c>
      <c r="G1697" s="32" t="s">
        <v>788</v>
      </c>
    </row>
    <row r="1698" spans="1:7" ht="39.950000000000003" customHeight="1">
      <c r="A1698" s="108" t="s">
        <v>3311</v>
      </c>
      <c r="B1698" s="108" t="s">
        <v>3291</v>
      </c>
      <c r="C1698" s="108" t="s">
        <v>3360</v>
      </c>
      <c r="D1698" s="108" t="s">
        <v>760</v>
      </c>
      <c r="E1698" s="32" t="s">
        <v>1047</v>
      </c>
      <c r="F1698" s="32" t="s">
        <v>1059</v>
      </c>
      <c r="G1698" s="32" t="s">
        <v>2708</v>
      </c>
    </row>
    <row r="1699" spans="1:7" ht="39.950000000000003" customHeight="1">
      <c r="A1699" s="108" t="s">
        <v>3312</v>
      </c>
      <c r="B1699" s="108" t="s">
        <v>3185</v>
      </c>
      <c r="C1699" s="108" t="s">
        <v>3360</v>
      </c>
      <c r="D1699" s="108" t="s">
        <v>760</v>
      </c>
      <c r="E1699" s="32" t="s">
        <v>2996</v>
      </c>
      <c r="F1699" s="32" t="s">
        <v>2866</v>
      </c>
      <c r="G1699" s="32" t="s">
        <v>2727</v>
      </c>
    </row>
    <row r="1700" spans="1:7" ht="39.950000000000003" customHeight="1">
      <c r="A1700" s="108" t="s">
        <v>3313</v>
      </c>
      <c r="B1700" s="108" t="s">
        <v>3132</v>
      </c>
      <c r="C1700" s="108" t="s">
        <v>3360</v>
      </c>
      <c r="D1700" s="108" t="s">
        <v>760</v>
      </c>
      <c r="E1700" s="32" t="s">
        <v>2996</v>
      </c>
      <c r="F1700" s="32" t="s">
        <v>2897</v>
      </c>
      <c r="G1700" s="32" t="s">
        <v>2414</v>
      </c>
    </row>
    <row r="1701" spans="1:7" ht="39.950000000000003" customHeight="1">
      <c r="A1701" s="108" t="s">
        <v>3313</v>
      </c>
      <c r="B1701" s="108" t="s">
        <v>2921</v>
      </c>
      <c r="C1701" s="108" t="s">
        <v>3360</v>
      </c>
      <c r="D1701" s="108" t="s">
        <v>760</v>
      </c>
      <c r="E1701" s="32" t="s">
        <v>2723</v>
      </c>
      <c r="F1701" s="32" t="s">
        <v>881</v>
      </c>
      <c r="G1701" s="32" t="s">
        <v>1177</v>
      </c>
    </row>
    <row r="1702" spans="1:7" ht="39.950000000000003" customHeight="1">
      <c r="A1702" s="108" t="s">
        <v>3314</v>
      </c>
      <c r="B1702" s="108" t="s">
        <v>2855</v>
      </c>
      <c r="C1702" s="108" t="s">
        <v>3360</v>
      </c>
      <c r="D1702" s="108" t="s">
        <v>760</v>
      </c>
      <c r="E1702" s="32" t="s">
        <v>1286</v>
      </c>
      <c r="F1702" s="32" t="s">
        <v>1196</v>
      </c>
      <c r="G1702" s="32" t="s">
        <v>883</v>
      </c>
    </row>
    <row r="1703" spans="1:7" ht="39.950000000000003" customHeight="1">
      <c r="A1703" s="108" t="s">
        <v>3315</v>
      </c>
      <c r="B1703" s="108" t="s">
        <v>3132</v>
      </c>
      <c r="C1703" s="108" t="s">
        <v>3360</v>
      </c>
      <c r="D1703" s="108" t="s">
        <v>760</v>
      </c>
      <c r="E1703" s="32" t="s">
        <v>1385</v>
      </c>
      <c r="F1703" s="32" t="s">
        <v>1302</v>
      </c>
      <c r="G1703" s="32" t="s">
        <v>1892</v>
      </c>
    </row>
    <row r="1704" spans="1:7" ht="39.950000000000003" customHeight="1">
      <c r="A1704" s="108" t="s">
        <v>3316</v>
      </c>
      <c r="B1704" s="108" t="s">
        <v>3054</v>
      </c>
      <c r="C1704" s="108" t="s">
        <v>3360</v>
      </c>
      <c r="D1704" s="108" t="s">
        <v>760</v>
      </c>
      <c r="E1704" s="32" t="s">
        <v>811</v>
      </c>
      <c r="F1704" s="32" t="s">
        <v>2897</v>
      </c>
      <c r="G1704" s="32" t="s">
        <v>778</v>
      </c>
    </row>
    <row r="1705" spans="1:7" ht="39.950000000000003" customHeight="1">
      <c r="A1705" s="108" t="s">
        <v>3317</v>
      </c>
      <c r="B1705" s="108" t="s">
        <v>2976</v>
      </c>
      <c r="C1705" s="108" t="s">
        <v>3360</v>
      </c>
      <c r="D1705" s="108" t="s">
        <v>760</v>
      </c>
      <c r="E1705" s="32" t="s">
        <v>1040</v>
      </c>
      <c r="F1705" s="32" t="s">
        <v>847</v>
      </c>
      <c r="G1705" s="32" t="s">
        <v>3318</v>
      </c>
    </row>
    <row r="1706" spans="1:7" ht="39.950000000000003" customHeight="1">
      <c r="A1706" s="108" t="s">
        <v>3319</v>
      </c>
      <c r="B1706" s="108" t="s">
        <v>2905</v>
      </c>
      <c r="C1706" s="108" t="s">
        <v>3360</v>
      </c>
      <c r="D1706" s="108" t="s">
        <v>760</v>
      </c>
      <c r="E1706" s="32" t="s">
        <v>2944</v>
      </c>
      <c r="F1706" s="32" t="s">
        <v>3047</v>
      </c>
      <c r="G1706" s="32" t="s">
        <v>1458</v>
      </c>
    </row>
    <row r="1707" spans="1:7" ht="39.950000000000003" customHeight="1">
      <c r="A1707" s="108" t="s">
        <v>3320</v>
      </c>
      <c r="B1707" s="108" t="s">
        <v>3321</v>
      </c>
      <c r="C1707" s="108" t="s">
        <v>3360</v>
      </c>
      <c r="D1707" s="108" t="s">
        <v>760</v>
      </c>
      <c r="E1707" s="32" t="s">
        <v>780</v>
      </c>
      <c r="F1707" s="32" t="s">
        <v>1385</v>
      </c>
      <c r="G1707" s="32" t="s">
        <v>2407</v>
      </c>
    </row>
    <row r="1708" spans="1:7" ht="39.950000000000003" customHeight="1">
      <c r="A1708" s="108" t="s">
        <v>3322</v>
      </c>
      <c r="B1708" s="108" t="s">
        <v>3008</v>
      </c>
      <c r="C1708" s="108" t="s">
        <v>3360</v>
      </c>
      <c r="D1708" s="108" t="s">
        <v>760</v>
      </c>
      <c r="E1708" s="32" t="s">
        <v>1103</v>
      </c>
      <c r="F1708" s="32" t="s">
        <v>1061</v>
      </c>
      <c r="G1708" s="32" t="s">
        <v>788</v>
      </c>
    </row>
    <row r="1709" spans="1:7" ht="39.950000000000003" customHeight="1">
      <c r="A1709" s="108" t="s">
        <v>3323</v>
      </c>
      <c r="B1709" s="108" t="s">
        <v>2855</v>
      </c>
      <c r="C1709" s="108" t="s">
        <v>3360</v>
      </c>
      <c r="D1709" s="108" t="s">
        <v>760</v>
      </c>
      <c r="E1709" s="32" t="s">
        <v>2959</v>
      </c>
      <c r="F1709" s="32" t="s">
        <v>2280</v>
      </c>
      <c r="G1709" s="32" t="s">
        <v>3324</v>
      </c>
    </row>
    <row r="1710" spans="1:7" ht="39.950000000000003" customHeight="1">
      <c r="A1710" s="108" t="s">
        <v>3325</v>
      </c>
      <c r="B1710" s="108" t="s">
        <v>2851</v>
      </c>
      <c r="C1710" s="108" t="s">
        <v>3360</v>
      </c>
      <c r="D1710" s="108" t="s">
        <v>760</v>
      </c>
      <c r="E1710" s="32" t="s">
        <v>1136</v>
      </c>
      <c r="F1710" s="32" t="s">
        <v>2844</v>
      </c>
      <c r="G1710" s="32" t="s">
        <v>788</v>
      </c>
    </row>
    <row r="1711" spans="1:7" ht="39.950000000000003" customHeight="1">
      <c r="A1711" s="108" t="s">
        <v>3326</v>
      </c>
      <c r="B1711" s="108" t="s">
        <v>2847</v>
      </c>
      <c r="C1711" s="108" t="s">
        <v>3360</v>
      </c>
      <c r="D1711" s="108" t="s">
        <v>760</v>
      </c>
      <c r="E1711" s="32" t="s">
        <v>2859</v>
      </c>
      <c r="F1711" s="32" t="s">
        <v>1169</v>
      </c>
      <c r="G1711" s="32" t="s">
        <v>1579</v>
      </c>
    </row>
    <row r="1712" spans="1:7" ht="39.950000000000003" customHeight="1">
      <c r="A1712" s="108" t="s">
        <v>3327</v>
      </c>
      <c r="B1712" s="108" t="s">
        <v>2913</v>
      </c>
      <c r="C1712" s="108" t="s">
        <v>3360</v>
      </c>
      <c r="D1712" s="108" t="s">
        <v>760</v>
      </c>
      <c r="E1712" s="32" t="s">
        <v>885</v>
      </c>
      <c r="F1712" s="32" t="s">
        <v>1103</v>
      </c>
      <c r="G1712" s="32" t="s">
        <v>788</v>
      </c>
    </row>
    <row r="1713" spans="1:7" ht="39.950000000000003" customHeight="1">
      <c r="A1713" s="108" t="s">
        <v>3328</v>
      </c>
      <c r="B1713" s="108" t="s">
        <v>2905</v>
      </c>
      <c r="C1713" s="108" t="s">
        <v>3360</v>
      </c>
      <c r="D1713" s="108" t="s">
        <v>760</v>
      </c>
      <c r="E1713" s="32" t="s">
        <v>824</v>
      </c>
      <c r="F1713" s="32" t="s">
        <v>1011</v>
      </c>
      <c r="G1713" s="32" t="s">
        <v>796</v>
      </c>
    </row>
    <row r="1714" spans="1:7" ht="39.950000000000003" customHeight="1">
      <c r="A1714" s="108" t="s">
        <v>3329</v>
      </c>
      <c r="B1714" s="108" t="s">
        <v>3277</v>
      </c>
      <c r="C1714" s="108" t="s">
        <v>3360</v>
      </c>
      <c r="D1714" s="108" t="s">
        <v>760</v>
      </c>
      <c r="E1714" s="32" t="s">
        <v>1047</v>
      </c>
      <c r="F1714" s="32" t="s">
        <v>881</v>
      </c>
      <c r="G1714" s="32" t="s">
        <v>2940</v>
      </c>
    </row>
    <row r="1715" spans="1:7" ht="39.950000000000003" customHeight="1">
      <c r="A1715" s="108" t="s">
        <v>3330</v>
      </c>
      <c r="B1715" s="108" t="s">
        <v>2876</v>
      </c>
      <c r="C1715" s="108" t="s">
        <v>3360</v>
      </c>
      <c r="D1715" s="108" t="s">
        <v>760</v>
      </c>
      <c r="E1715" s="32" t="s">
        <v>1103</v>
      </c>
      <c r="F1715" s="32" t="s">
        <v>780</v>
      </c>
      <c r="G1715" s="32" t="s">
        <v>883</v>
      </c>
    </row>
    <row r="1716" spans="1:7" ht="39.950000000000003" customHeight="1">
      <c r="A1716" s="108" t="s">
        <v>3331</v>
      </c>
      <c r="B1716" s="108" t="s">
        <v>2903</v>
      </c>
      <c r="C1716" s="108" t="s">
        <v>3360</v>
      </c>
      <c r="D1716" s="108" t="s">
        <v>760</v>
      </c>
      <c r="E1716" s="32" t="s">
        <v>824</v>
      </c>
      <c r="F1716" s="32" t="s">
        <v>1169</v>
      </c>
      <c r="G1716" s="32" t="s">
        <v>788</v>
      </c>
    </row>
    <row r="1717" spans="1:7" ht="39.950000000000003" customHeight="1">
      <c r="A1717" s="108" t="s">
        <v>3332</v>
      </c>
      <c r="B1717" s="108" t="s">
        <v>2969</v>
      </c>
      <c r="C1717" s="108" t="s">
        <v>3360</v>
      </c>
      <c r="D1717" s="108" t="s">
        <v>760</v>
      </c>
      <c r="E1717" s="32" t="s">
        <v>1302</v>
      </c>
      <c r="F1717" s="32" t="s">
        <v>2839</v>
      </c>
      <c r="G1717" s="32" t="s">
        <v>2810</v>
      </c>
    </row>
    <row r="1718" spans="1:7" ht="39.950000000000003" customHeight="1">
      <c r="A1718" s="108" t="s">
        <v>3332</v>
      </c>
      <c r="B1718" s="108" t="s">
        <v>2929</v>
      </c>
      <c r="C1718" s="108" t="s">
        <v>3360</v>
      </c>
      <c r="D1718" s="108" t="s">
        <v>760</v>
      </c>
      <c r="E1718" s="32" t="s">
        <v>2959</v>
      </c>
      <c r="F1718" s="32" t="s">
        <v>780</v>
      </c>
      <c r="G1718" s="32" t="s">
        <v>883</v>
      </c>
    </row>
    <row r="1719" spans="1:7" ht="39.950000000000003" customHeight="1">
      <c r="A1719" s="108" t="s">
        <v>3333</v>
      </c>
      <c r="B1719" s="108" t="s">
        <v>2838</v>
      </c>
      <c r="C1719" s="108" t="s">
        <v>3360</v>
      </c>
      <c r="D1719" s="108" t="s">
        <v>760</v>
      </c>
      <c r="E1719" s="32" t="s">
        <v>780</v>
      </c>
      <c r="F1719" s="32" t="s">
        <v>1385</v>
      </c>
      <c r="G1719" s="32" t="s">
        <v>1777</v>
      </c>
    </row>
    <row r="1720" spans="1:7" ht="39.950000000000003" customHeight="1">
      <c r="A1720" s="108" t="s">
        <v>3335</v>
      </c>
      <c r="B1720" s="108" t="s">
        <v>3336</v>
      </c>
      <c r="C1720" s="108" t="s">
        <v>3360</v>
      </c>
      <c r="D1720" s="108" t="s">
        <v>760</v>
      </c>
      <c r="E1720" s="32" t="s">
        <v>1546</v>
      </c>
      <c r="F1720" s="32" t="s">
        <v>1180</v>
      </c>
      <c r="G1720" s="32" t="s">
        <v>1793</v>
      </c>
    </row>
    <row r="1721" spans="1:7" ht="39.950000000000003" customHeight="1">
      <c r="A1721" s="108" t="s">
        <v>3337</v>
      </c>
      <c r="B1721" s="108" t="s">
        <v>2838</v>
      </c>
      <c r="C1721" s="108" t="s">
        <v>3360</v>
      </c>
      <c r="D1721" s="108" t="s">
        <v>760</v>
      </c>
      <c r="E1721" s="32" t="s">
        <v>1385</v>
      </c>
      <c r="F1721" s="32" t="s">
        <v>2917</v>
      </c>
      <c r="G1721" s="32" t="s">
        <v>1681</v>
      </c>
    </row>
    <row r="1722" spans="1:7" ht="39.950000000000003" customHeight="1">
      <c r="A1722" s="108" t="s">
        <v>3338</v>
      </c>
      <c r="B1722" s="108" t="s">
        <v>2876</v>
      </c>
      <c r="C1722" s="108" t="s">
        <v>3360</v>
      </c>
      <c r="D1722" s="108" t="s">
        <v>760</v>
      </c>
      <c r="E1722" s="32" t="s">
        <v>885</v>
      </c>
      <c r="F1722" s="32" t="s">
        <v>792</v>
      </c>
      <c r="G1722" s="32" t="s">
        <v>883</v>
      </c>
    </row>
    <row r="1723" spans="1:7" ht="39.950000000000003" customHeight="1">
      <c r="A1723" s="108" t="s">
        <v>3339</v>
      </c>
      <c r="B1723" s="108" t="s">
        <v>3336</v>
      </c>
      <c r="C1723" s="108" t="s">
        <v>3360</v>
      </c>
      <c r="D1723" s="108" t="s">
        <v>760</v>
      </c>
      <c r="E1723" s="32" t="s">
        <v>792</v>
      </c>
      <c r="F1723" s="32" t="s">
        <v>2839</v>
      </c>
      <c r="G1723" s="32" t="s">
        <v>1340</v>
      </c>
    </row>
    <row r="1724" spans="1:7" ht="39.950000000000003" customHeight="1">
      <c r="A1724" s="108" t="s">
        <v>3340</v>
      </c>
      <c r="B1724" s="108" t="s">
        <v>2851</v>
      </c>
      <c r="C1724" s="108" t="s">
        <v>3360</v>
      </c>
      <c r="D1724" s="108" t="s">
        <v>760</v>
      </c>
      <c r="E1724" s="32" t="s">
        <v>2844</v>
      </c>
      <c r="F1724" s="32" t="s">
        <v>1302</v>
      </c>
      <c r="G1724" s="32" t="s">
        <v>1793</v>
      </c>
    </row>
    <row r="1725" spans="1:7" ht="39.950000000000003" customHeight="1">
      <c r="A1725" s="108" t="s">
        <v>3341</v>
      </c>
      <c r="B1725" s="108" t="s">
        <v>2969</v>
      </c>
      <c r="C1725" s="108" t="s">
        <v>3360</v>
      </c>
      <c r="D1725" s="108" t="s">
        <v>760</v>
      </c>
      <c r="E1725" s="32" t="s">
        <v>3067</v>
      </c>
      <c r="F1725" s="32" t="s">
        <v>2897</v>
      </c>
      <c r="G1725" s="32" t="s">
        <v>3342</v>
      </c>
    </row>
    <row r="1726" spans="1:7" ht="39.950000000000003" customHeight="1">
      <c r="A1726" s="108" t="s">
        <v>3343</v>
      </c>
      <c r="B1726" s="108" t="s">
        <v>2847</v>
      </c>
      <c r="C1726" s="108" t="s">
        <v>3360</v>
      </c>
      <c r="D1726" s="108" t="s">
        <v>760</v>
      </c>
      <c r="E1726" s="32" t="s">
        <v>792</v>
      </c>
      <c r="F1726" s="32" t="s">
        <v>769</v>
      </c>
      <c r="G1726" s="32" t="s">
        <v>1330</v>
      </c>
    </row>
    <row r="1727" spans="1:7" ht="39.950000000000003" customHeight="1">
      <c r="A1727" s="108" t="s">
        <v>3344</v>
      </c>
      <c r="B1727" s="108" t="s">
        <v>2855</v>
      </c>
      <c r="C1727" s="108" t="s">
        <v>3360</v>
      </c>
      <c r="D1727" s="108" t="s">
        <v>760</v>
      </c>
      <c r="E1727" s="32" t="s">
        <v>1408</v>
      </c>
      <c r="F1727" s="32" t="s">
        <v>2983</v>
      </c>
      <c r="G1727" s="32" t="s">
        <v>930</v>
      </c>
    </row>
    <row r="1728" spans="1:7" ht="39.950000000000003" customHeight="1">
      <c r="A1728" s="108" t="s">
        <v>3345</v>
      </c>
      <c r="B1728" s="108" t="s">
        <v>2976</v>
      </c>
      <c r="C1728" s="108" t="s">
        <v>3360</v>
      </c>
      <c r="D1728" s="108" t="s">
        <v>760</v>
      </c>
      <c r="E1728" s="32" t="s">
        <v>1641</v>
      </c>
      <c r="F1728" s="32" t="s">
        <v>1047</v>
      </c>
      <c r="G1728" s="32" t="s">
        <v>878</v>
      </c>
    </row>
    <row r="1729" spans="1:7" ht="39.950000000000003" customHeight="1">
      <c r="A1729" s="108" t="s">
        <v>3346</v>
      </c>
      <c r="B1729" s="108" t="s">
        <v>3160</v>
      </c>
      <c r="C1729" s="108" t="s">
        <v>3360</v>
      </c>
      <c r="D1729" s="108" t="s">
        <v>760</v>
      </c>
      <c r="E1729" s="32" t="s">
        <v>962</v>
      </c>
      <c r="F1729" s="32" t="s">
        <v>3347</v>
      </c>
      <c r="G1729" s="32" t="s">
        <v>3348</v>
      </c>
    </row>
    <row r="1730" spans="1:7" ht="39.950000000000003" customHeight="1">
      <c r="A1730" s="108" t="s">
        <v>3349</v>
      </c>
      <c r="B1730" s="108" t="s">
        <v>3008</v>
      </c>
      <c r="C1730" s="108" t="s">
        <v>3360</v>
      </c>
      <c r="D1730" s="108" t="s">
        <v>760</v>
      </c>
      <c r="E1730" s="32" t="s">
        <v>1151</v>
      </c>
      <c r="F1730" s="32" t="s">
        <v>1385</v>
      </c>
      <c r="G1730" s="32" t="s">
        <v>788</v>
      </c>
    </row>
    <row r="1731" spans="1:7" ht="39.950000000000003" customHeight="1">
      <c r="A1731" s="108" t="s">
        <v>3350</v>
      </c>
      <c r="B1731" s="108" t="s">
        <v>3351</v>
      </c>
      <c r="C1731" s="108" t="s">
        <v>3360</v>
      </c>
      <c r="D1731" s="108" t="s">
        <v>760</v>
      </c>
      <c r="E1731" s="32" t="s">
        <v>1385</v>
      </c>
      <c r="F1731" s="32" t="s">
        <v>1061</v>
      </c>
      <c r="G1731" s="32" t="s">
        <v>3352</v>
      </c>
    </row>
    <row r="1732" spans="1:7" ht="39.950000000000003" customHeight="1">
      <c r="A1732" s="108" t="s">
        <v>3353</v>
      </c>
      <c r="B1732" s="108" t="s">
        <v>2971</v>
      </c>
      <c r="C1732" s="108" t="s">
        <v>3360</v>
      </c>
      <c r="D1732" s="108" t="s">
        <v>760</v>
      </c>
      <c r="E1732" s="32" t="s">
        <v>3354</v>
      </c>
      <c r="F1732" s="32" t="s">
        <v>2944</v>
      </c>
      <c r="G1732" s="32" t="s">
        <v>2655</v>
      </c>
    </row>
    <row r="1733" spans="1:7" ht="39.950000000000003" customHeight="1">
      <c r="A1733" s="108" t="s">
        <v>3355</v>
      </c>
      <c r="B1733" s="108" t="s">
        <v>2905</v>
      </c>
      <c r="C1733" s="108" t="s">
        <v>3360</v>
      </c>
      <c r="D1733" s="108" t="s">
        <v>760</v>
      </c>
      <c r="E1733" s="32" t="s">
        <v>2944</v>
      </c>
      <c r="F1733" s="32" t="s">
        <v>3047</v>
      </c>
      <c r="G1733" s="32" t="s">
        <v>1109</v>
      </c>
    </row>
    <row r="1734" spans="1:7" ht="39.950000000000003" customHeight="1">
      <c r="A1734" s="108" t="s">
        <v>3356</v>
      </c>
      <c r="B1734" s="108" t="s">
        <v>2929</v>
      </c>
      <c r="C1734" s="108" t="s">
        <v>3360</v>
      </c>
      <c r="D1734" s="108" t="s">
        <v>760</v>
      </c>
      <c r="E1734" s="32" t="s">
        <v>1302</v>
      </c>
      <c r="F1734" s="32" t="s">
        <v>1790</v>
      </c>
      <c r="G1734" s="32" t="s">
        <v>1810</v>
      </c>
    </row>
    <row r="1735" spans="1:7" ht="39.950000000000003" customHeight="1">
      <c r="A1735" s="108" t="s">
        <v>3357</v>
      </c>
      <c r="B1735" s="108" t="s">
        <v>2903</v>
      </c>
      <c r="C1735" s="108" t="s">
        <v>3360</v>
      </c>
      <c r="D1735" s="108" t="s">
        <v>760</v>
      </c>
      <c r="E1735" s="32" t="s">
        <v>3020</v>
      </c>
      <c r="F1735" s="32" t="s">
        <v>3004</v>
      </c>
      <c r="G1735" s="32" t="s">
        <v>778</v>
      </c>
    </row>
    <row r="1736" spans="1:7" ht="39.950000000000003" customHeight="1">
      <c r="A1736" s="108" t="s">
        <v>3358</v>
      </c>
      <c r="B1736" s="108" t="s">
        <v>2967</v>
      </c>
      <c r="C1736" s="108" t="s">
        <v>3360</v>
      </c>
      <c r="D1736" s="108" t="s">
        <v>760</v>
      </c>
      <c r="E1736" s="32" t="s">
        <v>1385</v>
      </c>
      <c r="F1736" s="32" t="s">
        <v>1758</v>
      </c>
      <c r="G1736" s="32" t="s">
        <v>1892</v>
      </c>
    </row>
    <row r="1737" spans="1:7" ht="39.950000000000003" customHeight="1">
      <c r="A1737" s="108" t="s">
        <v>3359</v>
      </c>
      <c r="B1737" s="108" t="s">
        <v>2967</v>
      </c>
      <c r="C1737" s="108" t="s">
        <v>3360</v>
      </c>
      <c r="D1737" s="108" t="s">
        <v>760</v>
      </c>
      <c r="E1737" s="32" t="s">
        <v>1546</v>
      </c>
      <c r="F1737" s="32" t="s">
        <v>1061</v>
      </c>
      <c r="G1737" s="32" t="s">
        <v>916</v>
      </c>
    </row>
    <row r="1738" spans="1:7" ht="39.950000000000003" customHeight="1">
      <c r="A1738" s="247" t="s">
        <v>3361</v>
      </c>
      <c r="B1738" s="247"/>
      <c r="C1738" s="249" t="s">
        <v>3362</v>
      </c>
      <c r="D1738" s="248" t="s">
        <v>953</v>
      </c>
      <c r="E1738" s="247" t="s">
        <v>3363</v>
      </c>
      <c r="F1738" s="247" t="s">
        <v>1385</v>
      </c>
      <c r="G1738" s="247" t="s">
        <v>1313</v>
      </c>
    </row>
    <row r="1739" spans="1:7" ht="39.950000000000003" customHeight="1">
      <c r="A1739" s="249" t="s">
        <v>3364</v>
      </c>
      <c r="B1739" s="249" t="s">
        <v>3365</v>
      </c>
      <c r="C1739" s="249" t="s">
        <v>3362</v>
      </c>
      <c r="D1739" s="250" t="s">
        <v>953</v>
      </c>
      <c r="E1739" s="249" t="s">
        <v>1196</v>
      </c>
      <c r="F1739" s="249" t="s">
        <v>1851</v>
      </c>
      <c r="G1739" s="249" t="s">
        <v>3366</v>
      </c>
    </row>
    <row r="1740" spans="1:7" ht="39.950000000000003" customHeight="1">
      <c r="A1740" s="249" t="s">
        <v>3367</v>
      </c>
      <c r="B1740" s="249" t="s">
        <v>3368</v>
      </c>
      <c r="C1740" s="249" t="s">
        <v>3362</v>
      </c>
      <c r="D1740" s="250" t="s">
        <v>953</v>
      </c>
      <c r="E1740" s="251" t="s">
        <v>881</v>
      </c>
      <c r="F1740" s="251" t="s">
        <v>780</v>
      </c>
      <c r="G1740" s="251" t="s">
        <v>3369</v>
      </c>
    </row>
    <row r="1741" spans="1:7" ht="39.950000000000003" customHeight="1">
      <c r="A1741" s="249"/>
      <c r="B1741" s="249" t="s">
        <v>3370</v>
      </c>
      <c r="C1741" s="249" t="s">
        <v>3362</v>
      </c>
      <c r="D1741" s="250" t="s">
        <v>953</v>
      </c>
      <c r="E1741" s="249" t="s">
        <v>1851</v>
      </c>
      <c r="F1741" s="249" t="s">
        <v>3371</v>
      </c>
      <c r="G1741" s="249" t="s">
        <v>3372</v>
      </c>
    </row>
    <row r="1742" spans="1:7" ht="39.950000000000003" customHeight="1">
      <c r="A1742" s="249"/>
      <c r="B1742" s="249" t="s">
        <v>3373</v>
      </c>
      <c r="C1742" s="249" t="s">
        <v>3362</v>
      </c>
      <c r="D1742" s="250" t="s">
        <v>953</v>
      </c>
      <c r="E1742" s="249" t="s">
        <v>3374</v>
      </c>
      <c r="F1742" s="249" t="s">
        <v>1196</v>
      </c>
      <c r="G1742" s="249" t="s">
        <v>1575</v>
      </c>
    </row>
    <row r="1743" spans="1:7" ht="39.950000000000003" customHeight="1">
      <c r="A1743" s="249" t="s">
        <v>3375</v>
      </c>
      <c r="B1743" s="249" t="s">
        <v>3376</v>
      </c>
      <c r="C1743" s="249" t="s">
        <v>3362</v>
      </c>
      <c r="D1743" s="250" t="s">
        <v>953</v>
      </c>
      <c r="E1743" s="251" t="s">
        <v>1049</v>
      </c>
      <c r="F1743" s="251" t="s">
        <v>1050</v>
      </c>
      <c r="G1743" s="251" t="s">
        <v>801</v>
      </c>
    </row>
    <row r="1744" spans="1:7" ht="39.950000000000003" customHeight="1">
      <c r="A1744" s="249" t="s">
        <v>3377</v>
      </c>
      <c r="B1744" s="249" t="s">
        <v>3378</v>
      </c>
      <c r="C1744" s="249" t="s">
        <v>3362</v>
      </c>
      <c r="D1744" s="250" t="s">
        <v>953</v>
      </c>
      <c r="E1744" s="249" t="s">
        <v>3379</v>
      </c>
      <c r="F1744" s="249" t="s">
        <v>829</v>
      </c>
      <c r="G1744" s="249" t="s">
        <v>3380</v>
      </c>
    </row>
    <row r="1745" spans="1:7" ht="39.950000000000003" customHeight="1">
      <c r="A1745" s="249"/>
      <c r="B1745" s="249" t="s">
        <v>3381</v>
      </c>
      <c r="C1745" s="249" t="s">
        <v>3362</v>
      </c>
      <c r="D1745" s="250" t="s">
        <v>953</v>
      </c>
      <c r="E1745" s="249" t="s">
        <v>1385</v>
      </c>
      <c r="F1745" s="249" t="s">
        <v>3001</v>
      </c>
      <c r="G1745" s="249" t="s">
        <v>1193</v>
      </c>
    </row>
    <row r="1746" spans="1:7" ht="39.950000000000003" customHeight="1">
      <c r="A1746" s="252"/>
      <c r="B1746" s="249" t="s">
        <v>3382</v>
      </c>
      <c r="C1746" s="249" t="s">
        <v>3362</v>
      </c>
      <c r="D1746" s="250" t="s">
        <v>953</v>
      </c>
      <c r="E1746" s="249" t="s">
        <v>3383</v>
      </c>
      <c r="F1746" s="249" t="s">
        <v>1971</v>
      </c>
      <c r="G1746" s="249" t="s">
        <v>1783</v>
      </c>
    </row>
    <row r="1747" spans="1:7" ht="39.950000000000003" customHeight="1">
      <c r="A1747" s="249"/>
      <c r="B1747" s="249" t="s">
        <v>3384</v>
      </c>
      <c r="C1747" s="249" t="s">
        <v>3362</v>
      </c>
      <c r="D1747" s="250" t="s">
        <v>953</v>
      </c>
      <c r="E1747" s="253" t="s">
        <v>1684</v>
      </c>
      <c r="F1747" s="249" t="s">
        <v>1758</v>
      </c>
      <c r="G1747" s="249" t="s">
        <v>1220</v>
      </c>
    </row>
    <row r="1748" spans="1:7" ht="39.950000000000003" customHeight="1">
      <c r="A1748" s="249"/>
      <c r="B1748" s="249" t="s">
        <v>3385</v>
      </c>
      <c r="C1748" s="249" t="s">
        <v>3362</v>
      </c>
      <c r="D1748" s="250" t="s">
        <v>953</v>
      </c>
      <c r="E1748" s="249" t="s">
        <v>2093</v>
      </c>
      <c r="F1748" s="249" t="s">
        <v>829</v>
      </c>
      <c r="G1748" s="249" t="s">
        <v>788</v>
      </c>
    </row>
    <row r="1749" spans="1:7" ht="39.950000000000003" customHeight="1">
      <c r="A1749" s="252"/>
      <c r="B1749" s="249" t="s">
        <v>3387</v>
      </c>
      <c r="C1749" s="249" t="s">
        <v>3362</v>
      </c>
      <c r="D1749" s="250" t="s">
        <v>953</v>
      </c>
      <c r="E1749" s="249" t="s">
        <v>942</v>
      </c>
      <c r="F1749" s="249" t="s">
        <v>811</v>
      </c>
      <c r="G1749" s="249" t="s">
        <v>3388</v>
      </c>
    </row>
    <row r="1750" spans="1:7" ht="39.950000000000003" customHeight="1">
      <c r="A1750" s="249"/>
      <c r="B1750" s="249" t="s">
        <v>3389</v>
      </c>
      <c r="C1750" s="249" t="s">
        <v>3362</v>
      </c>
      <c r="D1750" s="250" t="s">
        <v>953</v>
      </c>
      <c r="E1750" s="249" t="s">
        <v>3390</v>
      </c>
      <c r="F1750" s="249" t="s">
        <v>3391</v>
      </c>
      <c r="G1750" s="249" t="s">
        <v>812</v>
      </c>
    </row>
    <row r="1751" spans="1:7" ht="39.950000000000003" customHeight="1">
      <c r="A1751" s="252" t="s">
        <v>3392</v>
      </c>
      <c r="B1751" s="249" t="s">
        <v>3389</v>
      </c>
      <c r="C1751" s="249" t="s">
        <v>3362</v>
      </c>
      <c r="D1751" s="250" t="s">
        <v>953</v>
      </c>
      <c r="E1751" s="249" t="s">
        <v>3374</v>
      </c>
      <c r="F1751" s="249" t="s">
        <v>779</v>
      </c>
      <c r="G1751" s="249" t="s">
        <v>3393</v>
      </c>
    </row>
    <row r="1752" spans="1:7" ht="39.950000000000003" customHeight="1">
      <c r="A1752" s="247" t="s">
        <v>3394</v>
      </c>
      <c r="B1752" s="249" t="s">
        <v>3387</v>
      </c>
      <c r="C1752" s="249" t="s">
        <v>3362</v>
      </c>
      <c r="D1752" s="250" t="s">
        <v>953</v>
      </c>
      <c r="E1752" s="249" t="s">
        <v>942</v>
      </c>
      <c r="F1752" s="249" t="s">
        <v>811</v>
      </c>
      <c r="G1752" s="249" t="s">
        <v>3395</v>
      </c>
    </row>
    <row r="1753" spans="1:7" ht="39.950000000000003" customHeight="1">
      <c r="A1753" s="249" t="s">
        <v>3396</v>
      </c>
      <c r="B1753" s="249"/>
      <c r="C1753" s="249" t="s">
        <v>3362</v>
      </c>
      <c r="D1753" s="250" t="s">
        <v>953</v>
      </c>
      <c r="E1753" s="249" t="s">
        <v>1499</v>
      </c>
      <c r="F1753" s="249" t="s">
        <v>2583</v>
      </c>
      <c r="G1753" s="249" t="s">
        <v>3388</v>
      </c>
    </row>
    <row r="1754" spans="1:7" ht="39.950000000000003" customHeight="1">
      <c r="A1754" s="249"/>
      <c r="B1754" s="249" t="s">
        <v>3384</v>
      </c>
      <c r="C1754" s="249" t="s">
        <v>3362</v>
      </c>
      <c r="D1754" s="250" t="s">
        <v>953</v>
      </c>
      <c r="E1754" s="249" t="s">
        <v>1381</v>
      </c>
      <c r="F1754" s="249" t="s">
        <v>3397</v>
      </c>
      <c r="G1754" s="249" t="s">
        <v>3398</v>
      </c>
    </row>
    <row r="1755" spans="1:7" ht="39.950000000000003" customHeight="1">
      <c r="A1755" s="249"/>
      <c r="B1755" s="249" t="s">
        <v>3399</v>
      </c>
      <c r="C1755" s="249" t="s">
        <v>3362</v>
      </c>
      <c r="D1755" s="250" t="s">
        <v>953</v>
      </c>
      <c r="E1755" s="249" t="s">
        <v>2093</v>
      </c>
      <c r="F1755" s="249" t="s">
        <v>3400</v>
      </c>
      <c r="G1755" s="249" t="s">
        <v>3401</v>
      </c>
    </row>
    <row r="1756" spans="1:7" ht="39.950000000000003" customHeight="1">
      <c r="A1756" s="249"/>
      <c r="B1756" s="253" t="s">
        <v>3384</v>
      </c>
      <c r="C1756" s="249" t="s">
        <v>3362</v>
      </c>
      <c r="D1756" s="250" t="s">
        <v>953</v>
      </c>
      <c r="E1756" s="249" t="s">
        <v>1078</v>
      </c>
      <c r="F1756" s="249" t="s">
        <v>962</v>
      </c>
      <c r="G1756" s="249" t="s">
        <v>916</v>
      </c>
    </row>
    <row r="1757" spans="1:7" ht="39.950000000000003" customHeight="1">
      <c r="A1757" s="249"/>
      <c r="B1757" s="249" t="s">
        <v>3402</v>
      </c>
      <c r="C1757" s="249" t="s">
        <v>3362</v>
      </c>
      <c r="D1757" s="250" t="s">
        <v>953</v>
      </c>
      <c r="E1757" s="249" t="s">
        <v>2093</v>
      </c>
      <c r="F1757" s="249" t="s">
        <v>1628</v>
      </c>
      <c r="G1757" s="249" t="s">
        <v>1793</v>
      </c>
    </row>
    <row r="1758" spans="1:7" ht="39.950000000000003" customHeight="1">
      <c r="A1758" s="249" t="s">
        <v>3403</v>
      </c>
      <c r="B1758" s="249" t="s">
        <v>3370</v>
      </c>
      <c r="C1758" s="249" t="s">
        <v>3362</v>
      </c>
      <c r="D1758" s="250" t="s">
        <v>953</v>
      </c>
      <c r="E1758" s="249" t="s">
        <v>3404</v>
      </c>
      <c r="F1758" s="249" t="s">
        <v>1610</v>
      </c>
      <c r="G1758" s="249"/>
    </row>
    <row r="1759" spans="1:7" ht="39.950000000000003" customHeight="1">
      <c r="A1759" s="249" t="s">
        <v>3405</v>
      </c>
      <c r="B1759" s="249" t="s">
        <v>3406</v>
      </c>
      <c r="C1759" s="249" t="s">
        <v>3362</v>
      </c>
      <c r="D1759" s="250" t="s">
        <v>953</v>
      </c>
      <c r="E1759" s="249" t="s">
        <v>2839</v>
      </c>
      <c r="F1759" s="249" t="s">
        <v>1385</v>
      </c>
      <c r="G1759" s="249" t="s">
        <v>3407</v>
      </c>
    </row>
    <row r="1760" spans="1:7" ht="39.950000000000003" customHeight="1">
      <c r="A1760" s="249" t="s">
        <v>3408</v>
      </c>
      <c r="B1760" s="249"/>
      <c r="C1760" s="249" t="s">
        <v>3362</v>
      </c>
      <c r="D1760" s="250" t="s">
        <v>953</v>
      </c>
      <c r="E1760" s="254" t="s">
        <v>787</v>
      </c>
      <c r="F1760" s="249" t="s">
        <v>938</v>
      </c>
      <c r="G1760" s="254" t="s">
        <v>1112</v>
      </c>
    </row>
    <row r="1761" spans="1:7" ht="39.950000000000003" customHeight="1">
      <c r="A1761" s="255" t="s">
        <v>3409</v>
      </c>
      <c r="B1761" s="255" t="s">
        <v>3410</v>
      </c>
      <c r="C1761" s="249" t="s">
        <v>3362</v>
      </c>
      <c r="D1761" s="256" t="s">
        <v>953</v>
      </c>
      <c r="E1761" s="257" t="s">
        <v>1051</v>
      </c>
      <c r="F1761" s="255" t="s">
        <v>962</v>
      </c>
      <c r="G1761" s="255" t="s">
        <v>1583</v>
      </c>
    </row>
    <row r="1762" spans="1:7" ht="39.950000000000003" customHeight="1">
      <c r="A1762" s="249"/>
      <c r="B1762" s="249" t="s">
        <v>3411</v>
      </c>
      <c r="C1762" s="249" t="s">
        <v>3362</v>
      </c>
      <c r="D1762" s="250" t="s">
        <v>953</v>
      </c>
      <c r="E1762" s="249" t="s">
        <v>2927</v>
      </c>
      <c r="F1762" s="249" t="s">
        <v>3412</v>
      </c>
      <c r="G1762" s="249" t="s">
        <v>3413</v>
      </c>
    </row>
    <row r="1763" spans="1:7" ht="39.950000000000003" customHeight="1">
      <c r="A1763" s="249"/>
      <c r="B1763" s="249" t="s">
        <v>3414</v>
      </c>
      <c r="C1763" s="249" t="s">
        <v>3362</v>
      </c>
      <c r="D1763" s="250" t="s">
        <v>953</v>
      </c>
      <c r="E1763" s="249" t="s">
        <v>1442</v>
      </c>
      <c r="F1763" s="249" t="s">
        <v>1078</v>
      </c>
      <c r="G1763" s="249" t="s">
        <v>1793</v>
      </c>
    </row>
    <row r="1764" spans="1:7" ht="39.950000000000003" customHeight="1">
      <c r="A1764" s="249" t="s">
        <v>3415</v>
      </c>
      <c r="B1764" s="249" t="s">
        <v>3416</v>
      </c>
      <c r="C1764" s="249" t="s">
        <v>3362</v>
      </c>
      <c r="D1764" s="250" t="s">
        <v>953</v>
      </c>
      <c r="E1764" s="249" t="s">
        <v>840</v>
      </c>
      <c r="F1764" s="249" t="s">
        <v>1151</v>
      </c>
      <c r="G1764" s="249" t="s">
        <v>1726</v>
      </c>
    </row>
    <row r="1765" spans="1:7" ht="39.950000000000003" customHeight="1">
      <c r="A1765" s="249" t="s">
        <v>3417</v>
      </c>
      <c r="B1765" s="249" t="s">
        <v>3418</v>
      </c>
      <c r="C1765" s="249" t="s">
        <v>3362</v>
      </c>
      <c r="D1765" s="250" t="s">
        <v>953</v>
      </c>
      <c r="E1765" s="249" t="s">
        <v>3419</v>
      </c>
      <c r="F1765" s="249" t="s">
        <v>3420</v>
      </c>
      <c r="G1765" s="249" t="s">
        <v>3421</v>
      </c>
    </row>
    <row r="1766" spans="1:7" ht="39.950000000000003" customHeight="1">
      <c r="A1766" s="249"/>
      <c r="B1766" s="249" t="s">
        <v>3373</v>
      </c>
      <c r="C1766" s="249" t="s">
        <v>3362</v>
      </c>
      <c r="D1766" s="250" t="s">
        <v>953</v>
      </c>
      <c r="E1766" s="249" t="s">
        <v>3422</v>
      </c>
      <c r="F1766" s="249" t="s">
        <v>962</v>
      </c>
      <c r="G1766" s="249" t="s">
        <v>1920</v>
      </c>
    </row>
    <row r="1767" spans="1:7" ht="39.950000000000003" customHeight="1">
      <c r="A1767" s="249" t="s">
        <v>3423</v>
      </c>
      <c r="B1767" s="249" t="s">
        <v>3376</v>
      </c>
      <c r="C1767" s="249" t="s">
        <v>3362</v>
      </c>
      <c r="D1767" s="250" t="s">
        <v>953</v>
      </c>
      <c r="E1767" s="249" t="s">
        <v>3424</v>
      </c>
      <c r="F1767" s="249" t="s">
        <v>1651</v>
      </c>
      <c r="G1767" s="249" t="s">
        <v>3425</v>
      </c>
    </row>
    <row r="1768" spans="1:7" ht="39.950000000000003" customHeight="1">
      <c r="A1768" s="249" t="s">
        <v>3426</v>
      </c>
      <c r="B1768" s="249"/>
      <c r="C1768" s="249" t="s">
        <v>3362</v>
      </c>
      <c r="D1768" s="250" t="s">
        <v>953</v>
      </c>
      <c r="E1768" s="249" t="s">
        <v>1385</v>
      </c>
      <c r="F1768" s="249" t="s">
        <v>1851</v>
      </c>
      <c r="G1768" s="249" t="s">
        <v>3427</v>
      </c>
    </row>
    <row r="1769" spans="1:7" ht="39.950000000000003" customHeight="1">
      <c r="A1769" s="255" t="s">
        <v>3428</v>
      </c>
      <c r="B1769" s="255" t="s">
        <v>3429</v>
      </c>
      <c r="C1769" s="249" t="s">
        <v>3362</v>
      </c>
      <c r="D1769" s="256" t="s">
        <v>953</v>
      </c>
      <c r="E1769" s="255" t="s">
        <v>3430</v>
      </c>
      <c r="F1769" s="255" t="s">
        <v>779</v>
      </c>
      <c r="G1769" s="255" t="s">
        <v>3431</v>
      </c>
    </row>
    <row r="1770" spans="1:7" ht="39.950000000000003" customHeight="1">
      <c r="A1770" s="258"/>
      <c r="B1770" s="258"/>
      <c r="C1770" s="249" t="s">
        <v>3362</v>
      </c>
      <c r="D1770" s="259" t="s">
        <v>953</v>
      </c>
      <c r="E1770" s="258" t="s">
        <v>1610</v>
      </c>
      <c r="F1770" s="258" t="s">
        <v>3379</v>
      </c>
      <c r="G1770" s="258" t="s">
        <v>3432</v>
      </c>
    </row>
    <row r="1771" spans="1:7" ht="39.950000000000003" customHeight="1">
      <c r="A1771" s="249"/>
      <c r="B1771" s="249" t="s">
        <v>3433</v>
      </c>
      <c r="C1771" s="249" t="s">
        <v>3362</v>
      </c>
      <c r="D1771" s="250" t="s">
        <v>953</v>
      </c>
      <c r="E1771" s="249" t="s">
        <v>3434</v>
      </c>
      <c r="F1771" s="249" t="s">
        <v>881</v>
      </c>
      <c r="G1771" s="249" t="s">
        <v>1458</v>
      </c>
    </row>
    <row r="1772" spans="1:7" ht="39.950000000000003" customHeight="1">
      <c r="A1772" s="258"/>
      <c r="B1772" s="258" t="s">
        <v>3435</v>
      </c>
      <c r="C1772" s="249" t="s">
        <v>3362</v>
      </c>
      <c r="D1772" s="259" t="s">
        <v>953</v>
      </c>
      <c r="E1772" s="258" t="s">
        <v>1385</v>
      </c>
      <c r="F1772" s="258"/>
      <c r="G1772" s="258" t="s">
        <v>3436</v>
      </c>
    </row>
    <row r="1773" spans="1:7" ht="39.950000000000003" customHeight="1">
      <c r="A1773" s="249" t="s">
        <v>3437</v>
      </c>
      <c r="B1773" s="249" t="s">
        <v>3438</v>
      </c>
      <c r="C1773" s="249" t="s">
        <v>3362</v>
      </c>
      <c r="D1773" s="250" t="s">
        <v>953</v>
      </c>
      <c r="E1773" s="249" t="s">
        <v>3439</v>
      </c>
      <c r="F1773" s="249" t="s">
        <v>3440</v>
      </c>
      <c r="G1773" s="249" t="s">
        <v>3441</v>
      </c>
    </row>
    <row r="1774" spans="1:7" ht="39.950000000000003" customHeight="1">
      <c r="A1774" s="249" t="s">
        <v>3442</v>
      </c>
      <c r="B1774" s="249"/>
      <c r="C1774" s="249" t="s">
        <v>3362</v>
      </c>
      <c r="D1774" s="250" t="s">
        <v>953</v>
      </c>
      <c r="E1774" s="249" t="s">
        <v>3424</v>
      </c>
      <c r="F1774" s="249" t="s">
        <v>779</v>
      </c>
      <c r="G1774" s="249" t="s">
        <v>3443</v>
      </c>
    </row>
    <row r="1775" spans="1:7" ht="39.950000000000003" customHeight="1">
      <c r="A1775" s="255" t="s">
        <v>3444</v>
      </c>
      <c r="B1775" s="249"/>
      <c r="C1775" s="249" t="s">
        <v>3362</v>
      </c>
      <c r="D1775" s="250" t="s">
        <v>953</v>
      </c>
      <c r="E1775" s="249" t="s">
        <v>3445</v>
      </c>
      <c r="F1775" s="249" t="s">
        <v>3446</v>
      </c>
      <c r="G1775" s="249" t="s">
        <v>3447</v>
      </c>
    </row>
    <row r="1776" spans="1:7" ht="39.950000000000003" customHeight="1">
      <c r="A1776" s="249"/>
      <c r="B1776" s="249" t="s">
        <v>3448</v>
      </c>
      <c r="C1776" s="249" t="s">
        <v>3362</v>
      </c>
      <c r="D1776" s="250" t="s">
        <v>953</v>
      </c>
      <c r="E1776" s="249" t="s">
        <v>779</v>
      </c>
      <c r="F1776" s="249" t="s">
        <v>3449</v>
      </c>
      <c r="G1776" s="249" t="s">
        <v>3450</v>
      </c>
    </row>
    <row r="1777" spans="1:7" ht="39.950000000000003" customHeight="1">
      <c r="A1777" s="249" t="s">
        <v>3451</v>
      </c>
      <c r="B1777" s="249" t="s">
        <v>3452</v>
      </c>
      <c r="C1777" s="249" t="s">
        <v>3362</v>
      </c>
      <c r="D1777" s="250" t="s">
        <v>953</v>
      </c>
      <c r="E1777" s="249" t="s">
        <v>3453</v>
      </c>
      <c r="F1777" s="249" t="s">
        <v>848</v>
      </c>
      <c r="G1777" s="249" t="s">
        <v>2517</v>
      </c>
    </row>
    <row r="1778" spans="1:7" ht="39.950000000000003" customHeight="1">
      <c r="A1778" s="249" t="s">
        <v>3455</v>
      </c>
      <c r="B1778" s="249" t="s">
        <v>3429</v>
      </c>
      <c r="C1778" s="249" t="s">
        <v>3362</v>
      </c>
      <c r="D1778" s="250" t="s">
        <v>953</v>
      </c>
      <c r="E1778" s="249" t="s">
        <v>3456</v>
      </c>
      <c r="F1778" s="249" t="s">
        <v>815</v>
      </c>
      <c r="G1778" s="249" t="s">
        <v>3457</v>
      </c>
    </row>
    <row r="1779" spans="1:7" ht="39.950000000000003" customHeight="1">
      <c r="A1779" s="247" t="s">
        <v>3458</v>
      </c>
      <c r="B1779" s="247" t="s">
        <v>3384</v>
      </c>
      <c r="C1779" s="249" t="s">
        <v>3362</v>
      </c>
      <c r="D1779" s="248" t="s">
        <v>953</v>
      </c>
      <c r="E1779" s="247" t="s">
        <v>3459</v>
      </c>
      <c r="F1779" s="247" t="s">
        <v>3460</v>
      </c>
      <c r="G1779" s="247" t="s">
        <v>1418</v>
      </c>
    </row>
    <row r="1780" spans="1:7" ht="39.950000000000003" customHeight="1">
      <c r="A1780" s="247" t="s">
        <v>3461</v>
      </c>
      <c r="B1780" s="249"/>
      <c r="C1780" s="249" t="s">
        <v>3362</v>
      </c>
      <c r="D1780" s="250" t="s">
        <v>953</v>
      </c>
      <c r="E1780" s="249" t="s">
        <v>3462</v>
      </c>
      <c r="F1780" s="249" t="s">
        <v>3463</v>
      </c>
      <c r="G1780" s="249" t="s">
        <v>1500</v>
      </c>
    </row>
    <row r="1781" spans="1:7" ht="39.950000000000003" customHeight="1">
      <c r="A1781" s="249" t="s">
        <v>3464</v>
      </c>
      <c r="B1781" s="249"/>
      <c r="C1781" s="249" t="s">
        <v>3362</v>
      </c>
      <c r="D1781" s="250" t="s">
        <v>953</v>
      </c>
      <c r="E1781" s="249" t="s">
        <v>3465</v>
      </c>
      <c r="F1781" s="249" t="s">
        <v>1096</v>
      </c>
      <c r="G1781" s="249" t="s">
        <v>3466</v>
      </c>
    </row>
    <row r="1782" spans="1:7" ht="39.950000000000003" customHeight="1">
      <c r="A1782" s="249" t="s">
        <v>3467</v>
      </c>
      <c r="B1782" s="249" t="s">
        <v>3468</v>
      </c>
      <c r="C1782" s="249" t="s">
        <v>3362</v>
      </c>
      <c r="D1782" s="250" t="s">
        <v>953</v>
      </c>
      <c r="E1782" s="249" t="s">
        <v>3469</v>
      </c>
      <c r="F1782" s="249" t="s">
        <v>3470</v>
      </c>
      <c r="G1782" s="249" t="s">
        <v>3471</v>
      </c>
    </row>
    <row r="1783" spans="1:7" ht="39.950000000000003" customHeight="1">
      <c r="A1783" s="249"/>
      <c r="B1783" s="249" t="s">
        <v>3370</v>
      </c>
      <c r="C1783" s="249" t="s">
        <v>3362</v>
      </c>
      <c r="D1783" s="250" t="s">
        <v>953</v>
      </c>
      <c r="E1783" s="249" t="s">
        <v>3472</v>
      </c>
      <c r="F1783" s="249" t="s">
        <v>3473</v>
      </c>
      <c r="G1783" s="249" t="s">
        <v>3474</v>
      </c>
    </row>
    <row r="1784" spans="1:7" ht="39.950000000000003" customHeight="1">
      <c r="A1784" s="249" t="s">
        <v>3475</v>
      </c>
      <c r="B1784" s="249" t="s">
        <v>3476</v>
      </c>
      <c r="C1784" s="249" t="s">
        <v>3362</v>
      </c>
      <c r="D1784" s="250" t="s">
        <v>953</v>
      </c>
      <c r="E1784" s="249" t="s">
        <v>3477</v>
      </c>
      <c r="F1784" s="249" t="s">
        <v>3478</v>
      </c>
      <c r="G1784" s="249" t="s">
        <v>3479</v>
      </c>
    </row>
    <row r="1785" spans="1:7" ht="39.950000000000003" customHeight="1">
      <c r="A1785" s="249"/>
      <c r="B1785" s="249" t="s">
        <v>3433</v>
      </c>
      <c r="C1785" s="249" t="s">
        <v>3362</v>
      </c>
      <c r="D1785" s="250" t="s">
        <v>953</v>
      </c>
      <c r="E1785" s="249" t="s">
        <v>780</v>
      </c>
      <c r="F1785" s="249" t="s">
        <v>3420</v>
      </c>
      <c r="G1785" s="249" t="s">
        <v>3480</v>
      </c>
    </row>
    <row r="1786" spans="1:7" ht="39.950000000000003" customHeight="1">
      <c r="A1786" s="249"/>
      <c r="B1786" s="249" t="s">
        <v>3468</v>
      </c>
      <c r="C1786" s="249" t="s">
        <v>3362</v>
      </c>
      <c r="D1786" s="250" t="s">
        <v>953</v>
      </c>
      <c r="E1786" s="249" t="s">
        <v>3481</v>
      </c>
      <c r="F1786" s="249" t="s">
        <v>3482</v>
      </c>
      <c r="G1786" s="249" t="s">
        <v>3483</v>
      </c>
    </row>
    <row r="1787" spans="1:7" ht="39.950000000000003" customHeight="1">
      <c r="A1787" s="249" t="s">
        <v>3484</v>
      </c>
      <c r="B1787" s="249" t="s">
        <v>3484</v>
      </c>
      <c r="C1787" s="249" t="s">
        <v>3362</v>
      </c>
      <c r="D1787" s="250" t="s">
        <v>953</v>
      </c>
      <c r="E1787" s="249" t="s">
        <v>3485</v>
      </c>
      <c r="F1787" s="249" t="s">
        <v>942</v>
      </c>
      <c r="G1787" s="249" t="s">
        <v>1458</v>
      </c>
    </row>
    <row r="1788" spans="1:7" ht="39.950000000000003" customHeight="1">
      <c r="A1788" s="249" t="s">
        <v>3486</v>
      </c>
      <c r="B1788" s="249"/>
      <c r="C1788" s="249" t="s">
        <v>3362</v>
      </c>
      <c r="D1788" s="250" t="s">
        <v>953</v>
      </c>
      <c r="E1788" s="249" t="s">
        <v>780</v>
      </c>
      <c r="F1788" s="249" t="s">
        <v>769</v>
      </c>
      <c r="G1788" s="249" t="s">
        <v>788</v>
      </c>
    </row>
    <row r="1789" spans="1:7" ht="39.950000000000003" customHeight="1">
      <c r="A1789" s="249" t="s">
        <v>3487</v>
      </c>
      <c r="B1789" s="249"/>
      <c r="C1789" s="249" t="s">
        <v>3362</v>
      </c>
      <c r="D1789" s="250" t="s">
        <v>953</v>
      </c>
      <c r="E1789" s="249" t="s">
        <v>3469</v>
      </c>
      <c r="F1789" s="249" t="s">
        <v>3488</v>
      </c>
      <c r="G1789" s="249" t="s">
        <v>3489</v>
      </c>
    </row>
    <row r="1790" spans="1:7" ht="39.950000000000003" customHeight="1">
      <c r="A1790" s="249" t="s">
        <v>3490</v>
      </c>
      <c r="B1790" s="249"/>
      <c r="C1790" s="249" t="s">
        <v>3362</v>
      </c>
      <c r="D1790" s="250" t="s">
        <v>953</v>
      </c>
      <c r="E1790" s="249" t="s">
        <v>3491</v>
      </c>
      <c r="F1790" s="249" t="s">
        <v>3492</v>
      </c>
      <c r="G1790" s="249" t="s">
        <v>3393</v>
      </c>
    </row>
    <row r="1791" spans="1:7" ht="39.950000000000003" customHeight="1">
      <c r="A1791" s="249"/>
      <c r="B1791" s="249" t="s">
        <v>3493</v>
      </c>
      <c r="C1791" s="249" t="s">
        <v>3362</v>
      </c>
      <c r="D1791" s="250" t="s">
        <v>953</v>
      </c>
      <c r="E1791" s="249" t="s">
        <v>3494</v>
      </c>
      <c r="F1791" s="249" t="s">
        <v>3495</v>
      </c>
      <c r="G1791" s="249" t="s">
        <v>3496</v>
      </c>
    </row>
    <row r="1792" spans="1:7" ht="39.950000000000003" customHeight="1">
      <c r="A1792" s="255" t="s">
        <v>3497</v>
      </c>
      <c r="B1792" s="255"/>
      <c r="C1792" s="249" t="s">
        <v>3362</v>
      </c>
      <c r="D1792" s="256" t="s">
        <v>953</v>
      </c>
      <c r="E1792" s="255" t="s">
        <v>909</v>
      </c>
      <c r="F1792" s="255" t="s">
        <v>3192</v>
      </c>
      <c r="G1792" s="255" t="s">
        <v>2091</v>
      </c>
    </row>
    <row r="1793" spans="1:7" ht="39.950000000000003" customHeight="1">
      <c r="A1793" s="260" t="s">
        <v>3498</v>
      </c>
      <c r="B1793" s="249" t="s">
        <v>3370</v>
      </c>
      <c r="C1793" s="249" t="s">
        <v>3362</v>
      </c>
      <c r="D1793" s="250" t="s">
        <v>953</v>
      </c>
      <c r="E1793" s="249" t="s">
        <v>942</v>
      </c>
      <c r="F1793" s="249" t="s">
        <v>3499</v>
      </c>
      <c r="G1793" s="249" t="s">
        <v>3500</v>
      </c>
    </row>
    <row r="1794" spans="1:7" ht="39.950000000000003" customHeight="1">
      <c r="A1794" s="249" t="s">
        <v>3501</v>
      </c>
      <c r="B1794" s="249" t="s">
        <v>3468</v>
      </c>
      <c r="C1794" s="249" t="s">
        <v>3362</v>
      </c>
      <c r="D1794" s="250" t="s">
        <v>953</v>
      </c>
      <c r="E1794" s="249" t="s">
        <v>3502</v>
      </c>
      <c r="F1794" s="249" t="s">
        <v>3503</v>
      </c>
      <c r="G1794" s="249" t="s">
        <v>3504</v>
      </c>
    </row>
    <row r="1795" spans="1:7" ht="39.950000000000003" customHeight="1">
      <c r="A1795" s="249"/>
      <c r="B1795" s="249" t="s">
        <v>3387</v>
      </c>
      <c r="C1795" s="249" t="s">
        <v>3362</v>
      </c>
      <c r="D1795" s="250" t="s">
        <v>953</v>
      </c>
      <c r="E1795" s="249" t="s">
        <v>3472</v>
      </c>
      <c r="F1795" s="249" t="s">
        <v>1851</v>
      </c>
      <c r="G1795" s="249" t="s">
        <v>3505</v>
      </c>
    </row>
    <row r="1796" spans="1:7" ht="39.950000000000003" customHeight="1">
      <c r="A1796" s="261"/>
      <c r="B1796" s="249"/>
      <c r="C1796" s="249" t="s">
        <v>3362</v>
      </c>
      <c r="D1796" s="262" t="s">
        <v>953</v>
      </c>
      <c r="E1796" s="249" t="s">
        <v>1319</v>
      </c>
      <c r="F1796" s="249" t="s">
        <v>3506</v>
      </c>
      <c r="G1796" s="249" t="s">
        <v>3507</v>
      </c>
    </row>
    <row r="1797" spans="1:7" ht="39.950000000000003" customHeight="1">
      <c r="A1797" s="255"/>
      <c r="B1797" s="255"/>
      <c r="C1797" s="249" t="s">
        <v>3362</v>
      </c>
      <c r="D1797" s="256" t="s">
        <v>953</v>
      </c>
      <c r="E1797" s="255" t="s">
        <v>3508</v>
      </c>
      <c r="F1797" s="255" t="s">
        <v>3509</v>
      </c>
      <c r="G1797" s="255" t="s">
        <v>3510</v>
      </c>
    </row>
    <row r="1798" spans="1:7" ht="39.950000000000003" customHeight="1">
      <c r="A1798" s="249" t="s">
        <v>3511</v>
      </c>
      <c r="B1798" s="249"/>
      <c r="C1798" s="249" t="s">
        <v>3362</v>
      </c>
      <c r="D1798" s="250" t="s">
        <v>953</v>
      </c>
      <c r="E1798" s="251" t="s">
        <v>3400</v>
      </c>
      <c r="F1798" s="251" t="s">
        <v>3485</v>
      </c>
      <c r="G1798" s="251" t="s">
        <v>771</v>
      </c>
    </row>
    <row r="1799" spans="1:7" ht="39.950000000000003" customHeight="1">
      <c r="A1799" s="249"/>
      <c r="B1799" s="249"/>
      <c r="C1799" s="249" t="s">
        <v>3362</v>
      </c>
      <c r="D1799" s="250" t="s">
        <v>953</v>
      </c>
      <c r="E1799" s="249" t="s">
        <v>2756</v>
      </c>
      <c r="F1799" s="249" t="s">
        <v>3512</v>
      </c>
      <c r="G1799" s="249" t="s">
        <v>1069</v>
      </c>
    </row>
    <row r="1800" spans="1:7" ht="39.950000000000003" customHeight="1">
      <c r="A1800" s="249"/>
      <c r="B1800" s="249" t="s">
        <v>3468</v>
      </c>
      <c r="C1800" s="249" t="s">
        <v>3362</v>
      </c>
      <c r="D1800" s="250" t="s">
        <v>953</v>
      </c>
      <c r="E1800" s="249" t="s">
        <v>1385</v>
      </c>
      <c r="F1800" s="249" t="s">
        <v>3513</v>
      </c>
      <c r="G1800" s="249" t="s">
        <v>1458</v>
      </c>
    </row>
    <row r="1801" spans="1:7" ht="39.950000000000003" customHeight="1">
      <c r="A1801" s="249"/>
      <c r="B1801" s="249" t="s">
        <v>3484</v>
      </c>
      <c r="C1801" s="249" t="s">
        <v>3362</v>
      </c>
      <c r="D1801" s="250" t="s">
        <v>953</v>
      </c>
      <c r="E1801" s="249" t="s">
        <v>829</v>
      </c>
      <c r="F1801" s="249"/>
      <c r="G1801" s="249" t="s">
        <v>3514</v>
      </c>
    </row>
    <row r="1802" spans="1:7" ht="39.950000000000003" customHeight="1">
      <c r="A1802" s="249"/>
      <c r="B1802" s="249" t="s">
        <v>3389</v>
      </c>
      <c r="C1802" s="249" t="s">
        <v>3362</v>
      </c>
      <c r="D1802" s="250" t="s">
        <v>953</v>
      </c>
      <c r="E1802" s="249" t="s">
        <v>3515</v>
      </c>
      <c r="F1802" s="249" t="s">
        <v>1787</v>
      </c>
      <c r="G1802" s="249" t="s">
        <v>3453</v>
      </c>
    </row>
    <row r="1803" spans="1:7" ht="39.950000000000003" customHeight="1">
      <c r="A1803" s="249" t="s">
        <v>3516</v>
      </c>
      <c r="B1803" s="249" t="s">
        <v>3433</v>
      </c>
      <c r="C1803" s="249" t="s">
        <v>3362</v>
      </c>
      <c r="D1803" s="250" t="s">
        <v>953</v>
      </c>
      <c r="E1803" s="249" t="s">
        <v>3517</v>
      </c>
      <c r="F1803" s="249" t="s">
        <v>2892</v>
      </c>
      <c r="G1803" s="249" t="s">
        <v>805</v>
      </c>
    </row>
    <row r="1804" spans="1:7" ht="39.950000000000003" customHeight="1">
      <c r="A1804" s="249"/>
      <c r="B1804" s="249" t="s">
        <v>3389</v>
      </c>
      <c r="C1804" s="249" t="s">
        <v>3362</v>
      </c>
      <c r="D1804" s="250" t="s">
        <v>953</v>
      </c>
      <c r="E1804" s="249" t="s">
        <v>3518</v>
      </c>
      <c r="F1804" s="249" t="s">
        <v>3499</v>
      </c>
      <c r="G1804" s="249" t="s">
        <v>3519</v>
      </c>
    </row>
    <row r="1805" spans="1:7" ht="39.950000000000003" customHeight="1">
      <c r="A1805" s="249"/>
      <c r="B1805" s="249" t="s">
        <v>3418</v>
      </c>
      <c r="C1805" s="249" t="s">
        <v>3362</v>
      </c>
      <c r="D1805" s="250" t="s">
        <v>953</v>
      </c>
      <c r="E1805" s="249" t="s">
        <v>1610</v>
      </c>
      <c r="F1805" s="249" t="s">
        <v>967</v>
      </c>
      <c r="G1805" s="249" t="s">
        <v>3520</v>
      </c>
    </row>
    <row r="1806" spans="1:7" ht="39.950000000000003" customHeight="1">
      <c r="A1806" s="249"/>
      <c r="B1806" s="249" t="s">
        <v>3370</v>
      </c>
      <c r="C1806" s="249" t="s">
        <v>3362</v>
      </c>
      <c r="D1806" s="250" t="s">
        <v>953</v>
      </c>
      <c r="E1806" s="249" t="s">
        <v>1078</v>
      </c>
      <c r="F1806" s="249" t="s">
        <v>815</v>
      </c>
      <c r="G1806" s="249" t="s">
        <v>930</v>
      </c>
    </row>
    <row r="1807" spans="1:7" ht="39.950000000000003" customHeight="1">
      <c r="A1807" s="249"/>
      <c r="B1807" s="249" t="s">
        <v>3402</v>
      </c>
      <c r="C1807" s="249" t="s">
        <v>3362</v>
      </c>
      <c r="D1807" s="250" t="s">
        <v>953</v>
      </c>
      <c r="E1807" s="249" t="s">
        <v>3473</v>
      </c>
      <c r="F1807" s="249" t="s">
        <v>3473</v>
      </c>
      <c r="G1807" s="249" t="s">
        <v>883</v>
      </c>
    </row>
    <row r="1808" spans="1:7" ht="39.950000000000003" customHeight="1">
      <c r="A1808" s="249"/>
      <c r="B1808" s="249"/>
      <c r="C1808" s="249" t="s">
        <v>3362</v>
      </c>
      <c r="D1808" s="250" t="s">
        <v>953</v>
      </c>
      <c r="E1808" s="249" t="s">
        <v>3521</v>
      </c>
      <c r="F1808" s="249" t="s">
        <v>848</v>
      </c>
      <c r="G1808" s="249" t="s">
        <v>771</v>
      </c>
    </row>
    <row r="1809" spans="1:7" ht="39.950000000000003" customHeight="1">
      <c r="A1809" s="261" t="s">
        <v>3522</v>
      </c>
      <c r="B1809" s="249"/>
      <c r="C1809" s="249" t="s">
        <v>3362</v>
      </c>
      <c r="D1809" s="250" t="s">
        <v>953</v>
      </c>
      <c r="E1809" s="249" t="s">
        <v>3523</v>
      </c>
      <c r="F1809" s="249" t="s">
        <v>3524</v>
      </c>
      <c r="G1809" s="249" t="s">
        <v>796</v>
      </c>
    </row>
    <row r="1810" spans="1:7" ht="39.950000000000003" customHeight="1">
      <c r="A1810" s="249"/>
      <c r="B1810" s="249" t="s">
        <v>3493</v>
      </c>
      <c r="C1810" s="249" t="s">
        <v>3362</v>
      </c>
      <c r="D1810" s="250" t="s">
        <v>953</v>
      </c>
      <c r="E1810" s="249" t="s">
        <v>3521</v>
      </c>
      <c r="F1810" s="249" t="s">
        <v>3525</v>
      </c>
      <c r="G1810" s="249" t="s">
        <v>3526</v>
      </c>
    </row>
    <row r="1811" spans="1:7" ht="39.950000000000003" customHeight="1">
      <c r="A1811" s="249"/>
      <c r="B1811" s="249"/>
      <c r="C1811" s="249" t="s">
        <v>3362</v>
      </c>
      <c r="D1811" s="250" t="s">
        <v>953</v>
      </c>
      <c r="E1811" s="249" t="s">
        <v>3485</v>
      </c>
      <c r="F1811" s="249" t="s">
        <v>779</v>
      </c>
      <c r="G1811" s="249" t="s">
        <v>1622</v>
      </c>
    </row>
    <row r="1812" spans="1:7" ht="39.950000000000003" customHeight="1">
      <c r="A1812" s="249" t="s">
        <v>3527</v>
      </c>
      <c r="B1812" s="249"/>
      <c r="C1812" s="249" t="s">
        <v>3362</v>
      </c>
      <c r="D1812" s="250" t="s">
        <v>953</v>
      </c>
      <c r="E1812" s="249" t="s">
        <v>829</v>
      </c>
      <c r="F1812" s="249" t="s">
        <v>1336</v>
      </c>
      <c r="G1812" s="249" t="s">
        <v>916</v>
      </c>
    </row>
    <row r="1813" spans="1:7" ht="39.950000000000003" customHeight="1">
      <c r="A1813" s="258"/>
      <c r="B1813" s="258"/>
      <c r="C1813" s="249" t="s">
        <v>3362</v>
      </c>
      <c r="D1813" s="259" t="s">
        <v>953</v>
      </c>
      <c r="E1813" s="258" t="s">
        <v>1451</v>
      </c>
      <c r="F1813" s="258" t="s">
        <v>3528</v>
      </c>
      <c r="G1813" s="258" t="s">
        <v>3529</v>
      </c>
    </row>
    <row r="1814" spans="1:7" ht="39.950000000000003" customHeight="1">
      <c r="A1814" s="249"/>
      <c r="B1814" s="249"/>
      <c r="C1814" s="249" t="s">
        <v>3362</v>
      </c>
      <c r="D1814" s="250" t="s">
        <v>953</v>
      </c>
      <c r="E1814" s="249" t="s">
        <v>3530</v>
      </c>
      <c r="F1814" s="249" t="s">
        <v>3478</v>
      </c>
      <c r="G1814" s="249" t="s">
        <v>1793</v>
      </c>
    </row>
    <row r="1815" spans="1:7" ht="39.950000000000003" customHeight="1">
      <c r="A1815" s="249"/>
      <c r="B1815" s="249"/>
      <c r="C1815" s="249" t="s">
        <v>3362</v>
      </c>
      <c r="D1815" s="250" t="s">
        <v>953</v>
      </c>
      <c r="E1815" s="249" t="s">
        <v>1459</v>
      </c>
      <c r="F1815" s="249" t="s">
        <v>1145</v>
      </c>
      <c r="G1815" s="249" t="s">
        <v>3531</v>
      </c>
    </row>
    <row r="1816" spans="1:7" ht="39.950000000000003" customHeight="1">
      <c r="A1816" s="249"/>
      <c r="B1816" s="249"/>
      <c r="C1816" s="249" t="s">
        <v>3362</v>
      </c>
      <c r="D1816" s="250" t="s">
        <v>953</v>
      </c>
      <c r="E1816" s="249" t="s">
        <v>1136</v>
      </c>
      <c r="F1816" s="249" t="s">
        <v>3473</v>
      </c>
      <c r="G1816" s="249" t="s">
        <v>3532</v>
      </c>
    </row>
    <row r="1817" spans="1:7" ht="39.950000000000003" customHeight="1">
      <c r="A1817" s="249"/>
      <c r="B1817" s="249"/>
      <c r="C1817" s="249" t="s">
        <v>3362</v>
      </c>
      <c r="D1817" s="250"/>
      <c r="E1817" s="249" t="s">
        <v>1302</v>
      </c>
      <c r="F1817" s="249" t="s">
        <v>881</v>
      </c>
      <c r="G1817" s="249" t="s">
        <v>812</v>
      </c>
    </row>
    <row r="1818" spans="1:7" ht="39.950000000000003" customHeight="1">
      <c r="A1818" s="249"/>
      <c r="B1818" s="249"/>
      <c r="C1818" s="249" t="s">
        <v>3362</v>
      </c>
      <c r="D1818" s="250"/>
      <c r="E1818" s="249" t="s">
        <v>787</v>
      </c>
      <c r="F1818" s="249" t="s">
        <v>815</v>
      </c>
      <c r="G1818" s="249" t="s">
        <v>3533</v>
      </c>
    </row>
    <row r="1819" spans="1:7" ht="39.950000000000003" customHeight="1">
      <c r="A1819" s="249"/>
      <c r="B1819" s="249"/>
      <c r="C1819" s="249" t="s">
        <v>3362</v>
      </c>
      <c r="D1819" s="250"/>
      <c r="E1819" s="249" t="s">
        <v>1304</v>
      </c>
      <c r="F1819" s="249" t="s">
        <v>3534</v>
      </c>
      <c r="G1819" s="249" t="s">
        <v>3535</v>
      </c>
    </row>
    <row r="1820" spans="1:7" ht="39.950000000000003" customHeight="1">
      <c r="A1820" s="249" t="s">
        <v>3536</v>
      </c>
      <c r="B1820" s="249"/>
      <c r="C1820" s="249" t="s">
        <v>3362</v>
      </c>
      <c r="D1820" s="250"/>
      <c r="E1820" s="249" t="s">
        <v>3537</v>
      </c>
      <c r="F1820" s="249" t="s">
        <v>3538</v>
      </c>
      <c r="G1820" s="249" t="s">
        <v>2655</v>
      </c>
    </row>
    <row r="1821" spans="1:7" ht="39.950000000000003" customHeight="1">
      <c r="A1821" s="249" t="s">
        <v>3539</v>
      </c>
      <c r="B1821" s="249"/>
      <c r="C1821" s="249" t="s">
        <v>3362</v>
      </c>
      <c r="D1821" s="250"/>
      <c r="E1821" s="249" t="s">
        <v>3540</v>
      </c>
      <c r="F1821" s="249" t="s">
        <v>779</v>
      </c>
      <c r="G1821" s="249" t="s">
        <v>3541</v>
      </c>
    </row>
    <row r="1822" spans="1:7" ht="39.950000000000003" customHeight="1">
      <c r="A1822" s="249"/>
      <c r="B1822" s="249"/>
      <c r="C1822" s="249" t="s">
        <v>3362</v>
      </c>
      <c r="D1822" s="250"/>
      <c r="E1822" s="249" t="s">
        <v>3542</v>
      </c>
      <c r="F1822" s="249" t="s">
        <v>3478</v>
      </c>
      <c r="G1822" s="249" t="s">
        <v>3543</v>
      </c>
    </row>
    <row r="1823" spans="1:7" ht="39.950000000000003" customHeight="1">
      <c r="A1823" s="249" t="s">
        <v>3544</v>
      </c>
      <c r="B1823" s="249"/>
      <c r="C1823" s="249" t="s">
        <v>3362</v>
      </c>
      <c r="D1823" s="250"/>
      <c r="E1823" s="263" t="s">
        <v>962</v>
      </c>
      <c r="F1823" s="263" t="s">
        <v>962</v>
      </c>
      <c r="G1823" s="263" t="s">
        <v>1065</v>
      </c>
    </row>
    <row r="1824" spans="1:7" ht="39.950000000000003" customHeight="1">
      <c r="A1824" s="249"/>
      <c r="B1824" s="249"/>
      <c r="C1824" s="249" t="s">
        <v>3362</v>
      </c>
      <c r="D1824" s="250"/>
      <c r="E1824" s="253" t="s">
        <v>3545</v>
      </c>
      <c r="F1824" s="253" t="s">
        <v>787</v>
      </c>
      <c r="G1824" s="264"/>
    </row>
    <row r="1825" spans="1:7" ht="39.950000000000003" customHeight="1">
      <c r="A1825" s="255" t="s">
        <v>3546</v>
      </c>
      <c r="B1825" s="255" t="s">
        <v>3433</v>
      </c>
      <c r="C1825" s="249" t="s">
        <v>3362</v>
      </c>
      <c r="D1825" s="256"/>
      <c r="E1825" s="257" t="s">
        <v>1196</v>
      </c>
      <c r="F1825" s="257" t="s">
        <v>1851</v>
      </c>
      <c r="G1825" s="257" t="s">
        <v>3295</v>
      </c>
    </row>
    <row r="1826" spans="1:7" ht="39.950000000000003" customHeight="1">
      <c r="A1826" s="249"/>
      <c r="B1826" s="249"/>
      <c r="C1826" s="249" t="s">
        <v>3362</v>
      </c>
      <c r="D1826" s="250"/>
      <c r="E1826" s="249" t="s">
        <v>3547</v>
      </c>
      <c r="F1826" s="249" t="s">
        <v>942</v>
      </c>
      <c r="G1826" s="249" t="s">
        <v>3548</v>
      </c>
    </row>
    <row r="1827" spans="1:7" ht="39.950000000000003" customHeight="1">
      <c r="A1827" s="249"/>
      <c r="B1827" s="249"/>
      <c r="C1827" s="249" t="s">
        <v>3362</v>
      </c>
      <c r="D1827" s="250"/>
      <c r="E1827" s="249" t="s">
        <v>3374</v>
      </c>
      <c r="F1827" s="249" t="s">
        <v>942</v>
      </c>
      <c r="G1827" s="249" t="s">
        <v>1125</v>
      </c>
    </row>
    <row r="1828" spans="1:7" ht="39.950000000000003" customHeight="1">
      <c r="A1828" s="249"/>
      <c r="B1828" s="249"/>
      <c r="C1828" s="249" t="s">
        <v>3362</v>
      </c>
      <c r="D1828" s="250"/>
      <c r="E1828" s="249" t="s">
        <v>769</v>
      </c>
      <c r="F1828" s="249" t="s">
        <v>828</v>
      </c>
      <c r="G1828" s="249" t="s">
        <v>1035</v>
      </c>
    </row>
    <row r="1829" spans="1:7" ht="39.950000000000003" customHeight="1">
      <c r="A1829" s="255"/>
      <c r="B1829" s="255"/>
      <c r="C1829" s="249" t="s">
        <v>3362</v>
      </c>
      <c r="D1829" s="256"/>
      <c r="E1829" s="255" t="s">
        <v>815</v>
      </c>
      <c r="F1829" s="255" t="s">
        <v>942</v>
      </c>
      <c r="G1829" s="255" t="s">
        <v>983</v>
      </c>
    </row>
    <row r="1830" spans="1:7" ht="39.950000000000003" customHeight="1">
      <c r="A1830" s="249"/>
      <c r="B1830" s="249"/>
      <c r="C1830" s="249" t="s">
        <v>3362</v>
      </c>
      <c r="D1830" s="250" t="s">
        <v>953</v>
      </c>
      <c r="E1830" s="249" t="s">
        <v>993</v>
      </c>
      <c r="F1830" s="249" t="s">
        <v>2839</v>
      </c>
      <c r="G1830" s="249" t="s">
        <v>1549</v>
      </c>
    </row>
    <row r="1831" spans="1:7" ht="39.950000000000003" customHeight="1">
      <c r="A1831" s="265"/>
      <c r="B1831" s="265"/>
      <c r="C1831" s="249" t="s">
        <v>3362</v>
      </c>
      <c r="D1831" s="266" t="s">
        <v>953</v>
      </c>
      <c r="E1831" s="265" t="s">
        <v>780</v>
      </c>
      <c r="F1831" s="265"/>
      <c r="G1831" s="265" t="s">
        <v>3549</v>
      </c>
    </row>
    <row r="1832" spans="1:7" ht="39.950000000000003" customHeight="1">
      <c r="A1832" s="249"/>
      <c r="B1832" s="249"/>
      <c r="C1832" s="249" t="s">
        <v>3362</v>
      </c>
      <c r="D1832" s="250" t="s">
        <v>953</v>
      </c>
      <c r="E1832" s="249" t="s">
        <v>779</v>
      </c>
      <c r="F1832" s="249" t="s">
        <v>848</v>
      </c>
      <c r="G1832" s="249" t="s">
        <v>883</v>
      </c>
    </row>
    <row r="1833" spans="1:7" ht="39.950000000000003" customHeight="1">
      <c r="A1833" s="247"/>
      <c r="B1833" s="247"/>
      <c r="C1833" s="249" t="s">
        <v>3362</v>
      </c>
      <c r="D1833" s="248"/>
      <c r="E1833" s="247" t="s">
        <v>815</v>
      </c>
      <c r="F1833" s="247" t="s">
        <v>780</v>
      </c>
      <c r="G1833" s="247" t="s">
        <v>3550</v>
      </c>
    </row>
    <row r="1834" spans="1:7" ht="39.950000000000003" customHeight="1">
      <c r="A1834" s="249"/>
      <c r="B1834" s="249"/>
      <c r="C1834" s="249" t="s">
        <v>3362</v>
      </c>
      <c r="D1834" s="250"/>
      <c r="E1834" s="268" t="s">
        <v>3551</v>
      </c>
      <c r="F1834" s="268" t="s">
        <v>815</v>
      </c>
      <c r="G1834" s="268" t="s">
        <v>3552</v>
      </c>
    </row>
    <row r="1835" spans="1:7" ht="39.950000000000003" customHeight="1">
      <c r="A1835" s="249"/>
      <c r="B1835" s="249"/>
      <c r="C1835" s="249" t="s">
        <v>3362</v>
      </c>
      <c r="D1835" s="250"/>
      <c r="E1835" s="268" t="s">
        <v>3485</v>
      </c>
      <c r="F1835" s="268" t="s">
        <v>815</v>
      </c>
      <c r="G1835" s="268" t="s">
        <v>2012</v>
      </c>
    </row>
    <row r="1836" spans="1:7" ht="39.950000000000003" customHeight="1">
      <c r="A1836" s="249"/>
      <c r="B1836" s="249"/>
      <c r="C1836" s="249" t="s">
        <v>3362</v>
      </c>
      <c r="D1836" s="250"/>
      <c r="E1836" s="249" t="s">
        <v>811</v>
      </c>
      <c r="F1836" s="249" t="s">
        <v>769</v>
      </c>
      <c r="G1836" s="269" t="s">
        <v>1420</v>
      </c>
    </row>
    <row r="1837" spans="1:7" ht="39.950000000000003" customHeight="1">
      <c r="A1837" s="249"/>
      <c r="B1837" s="249"/>
      <c r="C1837" s="249" t="s">
        <v>3362</v>
      </c>
      <c r="D1837" s="250"/>
      <c r="E1837" s="268" t="s">
        <v>1109</v>
      </c>
      <c r="F1837" s="268" t="s">
        <v>780</v>
      </c>
      <c r="G1837" s="268" t="s">
        <v>2717</v>
      </c>
    </row>
    <row r="1838" spans="1:7" ht="39.950000000000003" customHeight="1">
      <c r="A1838" s="249"/>
      <c r="B1838" s="249"/>
      <c r="C1838" s="249" t="s">
        <v>3362</v>
      </c>
      <c r="D1838" s="250"/>
      <c r="E1838" s="268" t="s">
        <v>2545</v>
      </c>
      <c r="F1838" s="268" t="s">
        <v>2214</v>
      </c>
      <c r="G1838" s="268" t="s">
        <v>846</v>
      </c>
    </row>
    <row r="1839" spans="1:7" ht="39.950000000000003" customHeight="1">
      <c r="A1839" s="249"/>
      <c r="B1839" s="249"/>
      <c r="C1839" s="249" t="s">
        <v>3362</v>
      </c>
      <c r="D1839" s="250"/>
      <c r="E1839" s="269" t="s">
        <v>1040</v>
      </c>
      <c r="F1839" s="269" t="s">
        <v>3553</v>
      </c>
      <c r="G1839" s="269" t="s">
        <v>3554</v>
      </c>
    </row>
    <row r="1840" spans="1:7" ht="39.950000000000003" customHeight="1">
      <c r="A1840" s="247"/>
      <c r="B1840" s="247"/>
      <c r="C1840" s="249" t="s">
        <v>3362</v>
      </c>
      <c r="D1840" s="248"/>
      <c r="E1840" s="267" t="s">
        <v>779</v>
      </c>
      <c r="F1840" s="267" t="s">
        <v>1005</v>
      </c>
      <c r="G1840" s="267" t="s">
        <v>1018</v>
      </c>
    </row>
    <row r="1841" spans="1:7" ht="39.950000000000003" customHeight="1">
      <c r="A1841" s="249"/>
      <c r="B1841" s="249"/>
      <c r="C1841" s="249" t="s">
        <v>3362</v>
      </c>
      <c r="D1841" s="250"/>
      <c r="E1841" s="269" t="s">
        <v>815</v>
      </c>
      <c r="F1841" s="269" t="s">
        <v>822</v>
      </c>
      <c r="G1841" s="269" t="s">
        <v>3555</v>
      </c>
    </row>
    <row r="1842" spans="1:7" ht="39.950000000000003" customHeight="1">
      <c r="A1842" s="249"/>
      <c r="B1842" s="249"/>
      <c r="C1842" s="249" t="s">
        <v>3362</v>
      </c>
      <c r="D1842" s="250"/>
      <c r="E1842" s="269" t="s">
        <v>780</v>
      </c>
      <c r="F1842" s="269" t="s">
        <v>1737</v>
      </c>
      <c r="G1842" s="269" t="s">
        <v>2118</v>
      </c>
    </row>
    <row r="1843" spans="1:7" ht="39.950000000000003" customHeight="1">
      <c r="A1843" s="249"/>
      <c r="B1843" s="249"/>
      <c r="C1843" s="249" t="s">
        <v>3362</v>
      </c>
      <c r="D1843" s="250"/>
      <c r="E1843" s="268" t="s">
        <v>1848</v>
      </c>
      <c r="F1843" s="268" t="s">
        <v>843</v>
      </c>
      <c r="G1843" s="268" t="s">
        <v>3556</v>
      </c>
    </row>
    <row r="1844" spans="1:7" ht="39.950000000000003" customHeight="1">
      <c r="A1844" s="249"/>
      <c r="B1844" s="249"/>
      <c r="C1844" s="249" t="s">
        <v>3362</v>
      </c>
      <c r="D1844" s="250" t="s">
        <v>953</v>
      </c>
      <c r="E1844" s="269" t="s">
        <v>780</v>
      </c>
      <c r="F1844" s="269" t="s">
        <v>942</v>
      </c>
      <c r="G1844" s="269" t="s">
        <v>836</v>
      </c>
    </row>
    <row r="1845" spans="1:7" ht="39.950000000000003" customHeight="1">
      <c r="A1845" s="249"/>
      <c r="B1845" s="249"/>
      <c r="C1845" s="249" t="s">
        <v>3362</v>
      </c>
      <c r="D1845" s="250"/>
      <c r="E1845" s="269" t="s">
        <v>3557</v>
      </c>
      <c r="F1845" s="269" t="s">
        <v>848</v>
      </c>
      <c r="G1845" s="269" t="s">
        <v>823</v>
      </c>
    </row>
    <row r="1846" spans="1:7" ht="39.950000000000003" customHeight="1">
      <c r="A1846" s="249"/>
      <c r="B1846" s="249"/>
      <c r="C1846" s="249" t="s">
        <v>3362</v>
      </c>
      <c r="D1846" s="250"/>
      <c r="E1846" s="269" t="s">
        <v>829</v>
      </c>
      <c r="F1846" s="269" t="s">
        <v>1684</v>
      </c>
      <c r="G1846" s="269" t="s">
        <v>1425</v>
      </c>
    </row>
    <row r="1847" spans="1:7" ht="39.950000000000003" customHeight="1">
      <c r="A1847" s="249"/>
      <c r="B1847" s="249"/>
      <c r="C1847" s="249" t="s">
        <v>3362</v>
      </c>
      <c r="D1847" s="250"/>
      <c r="E1847" s="269" t="s">
        <v>791</v>
      </c>
      <c r="F1847" s="269" t="s">
        <v>791</v>
      </c>
      <c r="G1847" s="269" t="s">
        <v>788</v>
      </c>
    </row>
    <row r="1848" spans="1:7" ht="39.950000000000003" customHeight="1">
      <c r="A1848" s="249"/>
      <c r="B1848" s="249"/>
      <c r="C1848" s="249" t="s">
        <v>3362</v>
      </c>
      <c r="D1848" s="250"/>
      <c r="E1848" s="269" t="s">
        <v>1851</v>
      </c>
      <c r="F1848" s="269" t="s">
        <v>942</v>
      </c>
      <c r="G1848" s="269" t="s">
        <v>1120</v>
      </c>
    </row>
    <row r="1849" spans="1:7" ht="39.950000000000003" customHeight="1">
      <c r="A1849" s="249"/>
      <c r="B1849" s="249"/>
      <c r="C1849" s="249" t="s">
        <v>3362</v>
      </c>
      <c r="D1849" s="250"/>
      <c r="E1849" s="269" t="s">
        <v>1323</v>
      </c>
      <c r="F1849" s="269" t="s">
        <v>3558</v>
      </c>
      <c r="G1849" s="269" t="s">
        <v>788</v>
      </c>
    </row>
    <row r="1850" spans="1:7" ht="39.950000000000003" customHeight="1">
      <c r="A1850" s="249"/>
      <c r="B1850" s="249"/>
      <c r="C1850" s="249" t="s">
        <v>3362</v>
      </c>
      <c r="D1850" s="250"/>
      <c r="E1850" s="269" t="s">
        <v>779</v>
      </c>
      <c r="F1850" s="269" t="s">
        <v>2217</v>
      </c>
      <c r="G1850" s="269" t="s">
        <v>3559</v>
      </c>
    </row>
    <row r="1851" spans="1:7" ht="39.950000000000003" customHeight="1">
      <c r="A1851" s="249"/>
      <c r="B1851" s="249"/>
      <c r="C1851" s="249" t="s">
        <v>3362</v>
      </c>
      <c r="D1851" s="250"/>
      <c r="E1851" s="269" t="s">
        <v>815</v>
      </c>
      <c r="F1851" s="269" t="s">
        <v>1651</v>
      </c>
      <c r="G1851" s="269" t="s">
        <v>3560</v>
      </c>
    </row>
    <row r="1852" spans="1:7" ht="39.950000000000003" customHeight="1">
      <c r="A1852" s="249"/>
      <c r="B1852" s="249"/>
      <c r="C1852" s="249" t="s">
        <v>3362</v>
      </c>
      <c r="D1852" s="250"/>
      <c r="E1852" s="269" t="s">
        <v>829</v>
      </c>
      <c r="F1852" s="269" t="s">
        <v>815</v>
      </c>
      <c r="G1852" s="269" t="s">
        <v>2497</v>
      </c>
    </row>
    <row r="1853" spans="1:7" ht="39.950000000000003" customHeight="1">
      <c r="A1853" s="249"/>
      <c r="B1853" s="249"/>
      <c r="C1853" s="249" t="s">
        <v>3362</v>
      </c>
      <c r="D1853" s="250"/>
      <c r="E1853" s="269" t="s">
        <v>902</v>
      </c>
      <c r="F1853" s="269" t="s">
        <v>824</v>
      </c>
      <c r="G1853" s="269" t="s">
        <v>3561</v>
      </c>
    </row>
    <row r="1854" spans="1:7" ht="39.950000000000003" customHeight="1">
      <c r="A1854" s="249"/>
      <c r="B1854" s="249"/>
      <c r="C1854" s="249" t="s">
        <v>3362</v>
      </c>
      <c r="D1854" s="250"/>
      <c r="E1854" s="269" t="s">
        <v>815</v>
      </c>
      <c r="F1854" s="269" t="s">
        <v>780</v>
      </c>
      <c r="G1854" s="269" t="s">
        <v>883</v>
      </c>
    </row>
    <row r="1855" spans="1:7" ht="39.950000000000003" customHeight="1">
      <c r="A1855" s="258"/>
      <c r="B1855" s="258"/>
      <c r="C1855" s="249" t="s">
        <v>3362</v>
      </c>
      <c r="D1855" s="259"/>
      <c r="E1855" s="270" t="s">
        <v>1119</v>
      </c>
      <c r="F1855" s="270" t="s">
        <v>942</v>
      </c>
      <c r="G1855" s="270" t="s">
        <v>1305</v>
      </c>
    </row>
    <row r="1856" spans="1:7" ht="39.950000000000003" customHeight="1">
      <c r="A1856" s="249"/>
      <c r="B1856" s="249"/>
      <c r="C1856" s="249" t="s">
        <v>3362</v>
      </c>
      <c r="D1856" s="250"/>
      <c r="E1856" s="269" t="s">
        <v>941</v>
      </c>
      <c r="F1856" s="269" t="s">
        <v>834</v>
      </c>
      <c r="G1856" s="269" t="s">
        <v>788</v>
      </c>
    </row>
    <row r="1857" spans="1:7" ht="39.950000000000003" customHeight="1">
      <c r="A1857" s="249"/>
      <c r="B1857" s="249"/>
      <c r="C1857" s="249" t="s">
        <v>3362</v>
      </c>
      <c r="D1857" s="250"/>
      <c r="E1857" s="268" t="s">
        <v>828</v>
      </c>
      <c r="F1857" s="268" t="s">
        <v>815</v>
      </c>
      <c r="G1857" s="268" t="s">
        <v>1069</v>
      </c>
    </row>
    <row r="1858" spans="1:7" ht="39.950000000000003" customHeight="1">
      <c r="A1858" s="261"/>
      <c r="B1858" s="249"/>
      <c r="C1858" s="249" t="s">
        <v>3362</v>
      </c>
      <c r="D1858" s="262"/>
      <c r="E1858" s="249" t="s">
        <v>787</v>
      </c>
      <c r="F1858" s="249" t="s">
        <v>1092</v>
      </c>
      <c r="G1858" s="249" t="s">
        <v>812</v>
      </c>
    </row>
    <row r="1859" spans="1:7" ht="39.950000000000003" customHeight="1">
      <c r="A1859" s="261"/>
      <c r="B1859" s="249"/>
      <c r="C1859" s="249" t="s">
        <v>3362</v>
      </c>
      <c r="D1859" s="262"/>
      <c r="E1859" t="s">
        <v>1582</v>
      </c>
      <c r="F1859" s="249" t="s">
        <v>3562</v>
      </c>
      <c r="G1859" s="249" t="s">
        <v>2335</v>
      </c>
    </row>
    <row r="1860" spans="1:7" ht="39.950000000000003" customHeight="1">
      <c r="A1860" s="249" t="s">
        <v>3563</v>
      </c>
      <c r="B1860" s="249"/>
      <c r="C1860" s="249" t="s">
        <v>3362</v>
      </c>
      <c r="D1860" s="250"/>
      <c r="E1860" s="249" t="s">
        <v>942</v>
      </c>
      <c r="F1860" s="249" t="s">
        <v>834</v>
      </c>
      <c r="G1860" s="249" t="s">
        <v>1892</v>
      </c>
    </row>
    <row r="1861" spans="1:7" ht="39.950000000000003" customHeight="1">
      <c r="A1861" s="261"/>
      <c r="B1861" s="249" t="s">
        <v>3564</v>
      </c>
      <c r="C1861" s="249" t="s">
        <v>3362</v>
      </c>
      <c r="D1861" s="262" t="s">
        <v>760</v>
      </c>
      <c r="E1861" s="249" t="s">
        <v>1788</v>
      </c>
      <c r="F1861" s="249" t="s">
        <v>1788</v>
      </c>
      <c r="G1861" s="249" t="s">
        <v>3180</v>
      </c>
    </row>
    <row r="1862" spans="1:7" ht="39.950000000000003" customHeight="1">
      <c r="A1862" s="261"/>
      <c r="B1862" s="249"/>
      <c r="C1862" s="249" t="s">
        <v>3362</v>
      </c>
      <c r="D1862" s="262" t="s">
        <v>953</v>
      </c>
      <c r="E1862" s="249" t="s">
        <v>1429</v>
      </c>
      <c r="F1862" s="249" t="s">
        <v>3565</v>
      </c>
      <c r="G1862" s="249" t="s">
        <v>2414</v>
      </c>
    </row>
    <row r="1863" spans="1:7" ht="39.950000000000003" customHeight="1">
      <c r="A1863" s="271"/>
      <c r="B1863" s="247"/>
      <c r="C1863" s="249" t="s">
        <v>3362</v>
      </c>
      <c r="D1863" s="272"/>
      <c r="E1863" s="247" t="s">
        <v>1196</v>
      </c>
      <c r="F1863" s="247" t="s">
        <v>3566</v>
      </c>
      <c r="G1863" s="247" t="s">
        <v>1793</v>
      </c>
    </row>
    <row r="1864" spans="1:7" ht="39.950000000000003" customHeight="1">
      <c r="A1864" s="273" t="s">
        <v>3567</v>
      </c>
      <c r="B1864" s="258"/>
      <c r="C1864" s="249" t="s">
        <v>3362</v>
      </c>
      <c r="D1864" s="274"/>
      <c r="E1864" s="258" t="s">
        <v>1620</v>
      </c>
      <c r="F1864" s="258" t="s">
        <v>1395</v>
      </c>
      <c r="G1864" s="258" t="s">
        <v>1125</v>
      </c>
    </row>
    <row r="1865" spans="1:7" ht="39.950000000000003" customHeight="1">
      <c r="A1865" s="261"/>
      <c r="B1865" s="249"/>
      <c r="C1865" s="249" t="s">
        <v>3362</v>
      </c>
      <c r="D1865" s="262"/>
      <c r="E1865" s="249" t="s">
        <v>1196</v>
      </c>
      <c r="F1865" s="249" t="s">
        <v>811</v>
      </c>
      <c r="G1865" s="249" t="s">
        <v>1887</v>
      </c>
    </row>
    <row r="1866" spans="1:7" ht="39.950000000000003" customHeight="1">
      <c r="A1866" s="261"/>
      <c r="B1866" s="249"/>
      <c r="C1866" s="249" t="s">
        <v>3362</v>
      </c>
      <c r="D1866" s="262"/>
      <c r="E1866" s="249" t="s">
        <v>3568</v>
      </c>
      <c r="F1866" s="249" t="s">
        <v>1088</v>
      </c>
      <c r="G1866" s="249" t="s">
        <v>3569</v>
      </c>
    </row>
    <row r="1867" spans="1:7" ht="39.950000000000003" customHeight="1">
      <c r="A1867" s="261"/>
      <c r="B1867" s="249"/>
      <c r="C1867" s="249" t="s">
        <v>3362</v>
      </c>
      <c r="D1867" s="262"/>
      <c r="E1867" s="249" t="s">
        <v>3400</v>
      </c>
      <c r="F1867" s="249" t="s">
        <v>3485</v>
      </c>
      <c r="G1867" s="249" t="s">
        <v>3570</v>
      </c>
    </row>
    <row r="1868" spans="1:7" ht="39.950000000000003" customHeight="1">
      <c r="A1868" s="261"/>
      <c r="B1868" s="249"/>
      <c r="C1868" s="249" t="s">
        <v>3362</v>
      </c>
      <c r="D1868" s="262"/>
      <c r="E1868" s="249" t="s">
        <v>928</v>
      </c>
      <c r="F1868" s="249" t="s">
        <v>780</v>
      </c>
      <c r="G1868" s="249" t="s">
        <v>3571</v>
      </c>
    </row>
    <row r="1869" spans="1:7" ht="39.950000000000003" customHeight="1">
      <c r="A1869" s="261"/>
      <c r="B1869" s="249"/>
      <c r="C1869" s="249" t="s">
        <v>3362</v>
      </c>
      <c r="D1869" s="262"/>
      <c r="E1869" s="249" t="s">
        <v>769</v>
      </c>
      <c r="F1869" s="249" t="s">
        <v>848</v>
      </c>
      <c r="G1869" s="249" t="s">
        <v>3572</v>
      </c>
    </row>
    <row r="1870" spans="1:7" ht="39.950000000000003" customHeight="1">
      <c r="A1870" s="261"/>
      <c r="B1870" s="249"/>
      <c r="C1870" s="249" t="s">
        <v>3362</v>
      </c>
      <c r="D1870" s="262"/>
      <c r="E1870" s="249" t="s">
        <v>779</v>
      </c>
      <c r="F1870" s="249" t="s">
        <v>1385</v>
      </c>
      <c r="G1870" s="249" t="s">
        <v>2641</v>
      </c>
    </row>
    <row r="1871" spans="1:7" ht="39.950000000000003" customHeight="1">
      <c r="A1871" s="261"/>
      <c r="B1871" s="249"/>
      <c r="C1871" s="249" t="s">
        <v>3362</v>
      </c>
      <c r="D1871" s="262"/>
      <c r="E1871" s="249" t="s">
        <v>3420</v>
      </c>
      <c r="F1871" s="249" t="s">
        <v>3192</v>
      </c>
      <c r="G1871" s="249" t="s">
        <v>3573</v>
      </c>
    </row>
    <row r="1872" spans="1:7" ht="39.950000000000003" customHeight="1">
      <c r="A1872" s="261"/>
      <c r="B1872" s="249"/>
      <c r="C1872" s="249" t="s">
        <v>3362</v>
      </c>
      <c r="D1872" s="262"/>
      <c r="E1872" s="249" t="s">
        <v>811</v>
      </c>
      <c r="F1872" s="249" t="s">
        <v>942</v>
      </c>
      <c r="G1872" s="249" t="s">
        <v>3574</v>
      </c>
    </row>
    <row r="1873" spans="1:7" ht="39.950000000000003" customHeight="1">
      <c r="A1873" s="93" t="s">
        <v>3575</v>
      </c>
      <c r="B1873" s="21" t="s">
        <v>3576</v>
      </c>
      <c r="C1873" s="93" t="s">
        <v>3586</v>
      </c>
      <c r="D1873" s="108" t="s">
        <v>764</v>
      </c>
      <c r="E1873" t="s">
        <v>1153</v>
      </c>
      <c r="F1873" t="s">
        <v>1643</v>
      </c>
      <c r="G1873" t="s">
        <v>1018</v>
      </c>
    </row>
    <row r="1874" spans="1:7" ht="39.950000000000003" customHeight="1">
      <c r="A1874" s="93" t="s">
        <v>3577</v>
      </c>
      <c r="B1874" s="21" t="s">
        <v>3576</v>
      </c>
      <c r="C1874" s="93" t="s">
        <v>3586</v>
      </c>
      <c r="D1874" s="108" t="s">
        <v>764</v>
      </c>
      <c r="E1874" t="s">
        <v>3578</v>
      </c>
      <c r="F1874" t="s">
        <v>1474</v>
      </c>
      <c r="G1874" t="s">
        <v>1907</v>
      </c>
    </row>
    <row r="1875" spans="1:7" ht="39.950000000000003" customHeight="1">
      <c r="A1875" s="93" t="s">
        <v>3579</v>
      </c>
      <c r="B1875" s="21" t="s">
        <v>3580</v>
      </c>
      <c r="C1875" s="93" t="s">
        <v>3586</v>
      </c>
      <c r="D1875" s="108" t="s">
        <v>764</v>
      </c>
      <c r="E1875" t="s">
        <v>1474</v>
      </c>
      <c r="F1875" t="s">
        <v>1474</v>
      </c>
      <c r="G1875" t="s">
        <v>1035</v>
      </c>
    </row>
    <row r="1876" spans="1:7" ht="39.950000000000003" customHeight="1">
      <c r="A1876" s="93" t="s">
        <v>3579</v>
      </c>
      <c r="B1876" s="21" t="s">
        <v>3580</v>
      </c>
      <c r="C1876" s="93" t="s">
        <v>3586</v>
      </c>
      <c r="D1876" s="108" t="s">
        <v>764</v>
      </c>
      <c r="E1876" t="s">
        <v>3578</v>
      </c>
      <c r="F1876" t="s">
        <v>1474</v>
      </c>
      <c r="G1876" t="s">
        <v>3581</v>
      </c>
    </row>
    <row r="1877" spans="1:7" ht="39.950000000000003" customHeight="1">
      <c r="A1877" s="93" t="s">
        <v>3579</v>
      </c>
      <c r="B1877" s="21" t="s">
        <v>3580</v>
      </c>
      <c r="C1877" s="93" t="s">
        <v>3586</v>
      </c>
      <c r="D1877" s="108" t="s">
        <v>764</v>
      </c>
      <c r="E1877" t="s">
        <v>1474</v>
      </c>
      <c r="F1877" t="s">
        <v>3582</v>
      </c>
      <c r="G1877" t="s">
        <v>1007</v>
      </c>
    </row>
    <row r="1878" spans="1:7" ht="39.950000000000003" customHeight="1">
      <c r="A1878" s="93" t="s">
        <v>3579</v>
      </c>
      <c r="B1878" s="21" t="s">
        <v>3580</v>
      </c>
      <c r="C1878" s="93" t="s">
        <v>3586</v>
      </c>
      <c r="D1878" s="108" t="s">
        <v>764</v>
      </c>
      <c r="E1878" t="s">
        <v>3583</v>
      </c>
      <c r="F1878" t="s">
        <v>1468</v>
      </c>
      <c r="G1878" t="s">
        <v>3584</v>
      </c>
    </row>
    <row r="1879" spans="1:7" ht="39.950000000000003" customHeight="1">
      <c r="A1879" s="93" t="s">
        <v>3579</v>
      </c>
      <c r="B1879" s="21" t="s">
        <v>3580</v>
      </c>
      <c r="C1879" s="93" t="s">
        <v>3586</v>
      </c>
      <c r="D1879" s="108" t="s">
        <v>764</v>
      </c>
      <c r="E1879" t="s">
        <v>3585</v>
      </c>
      <c r="F1879" t="s">
        <v>1474</v>
      </c>
      <c r="G1879" t="s">
        <v>1534</v>
      </c>
    </row>
    <row r="1880" spans="1:7" ht="39.950000000000003" customHeight="1">
      <c r="A1880" s="275" t="s">
        <v>3587</v>
      </c>
      <c r="B1880" s="21" t="s">
        <v>3588</v>
      </c>
      <c r="C1880" s="21" t="s">
        <v>3605</v>
      </c>
      <c r="D1880" s="108" t="s">
        <v>1461</v>
      </c>
      <c r="E1880" s="21" t="s">
        <v>876</v>
      </c>
      <c r="F1880" s="21" t="s">
        <v>877</v>
      </c>
      <c r="G1880" s="21" t="s">
        <v>788</v>
      </c>
    </row>
    <row r="1881" spans="1:7" ht="39.950000000000003" customHeight="1">
      <c r="A1881" s="276" t="s">
        <v>3589</v>
      </c>
      <c r="B1881" s="172" t="s">
        <v>3590</v>
      </c>
      <c r="C1881" s="21" t="s">
        <v>3605</v>
      </c>
      <c r="D1881" s="170" t="s">
        <v>1461</v>
      </c>
      <c r="E1881" s="172" t="s">
        <v>780</v>
      </c>
      <c r="F1881" s="172" t="s">
        <v>1017</v>
      </c>
      <c r="G1881" s="172" t="s">
        <v>1065</v>
      </c>
    </row>
    <row r="1882" spans="1:7" ht="39.950000000000003" customHeight="1">
      <c r="A1882" s="277" t="s">
        <v>3591</v>
      </c>
      <c r="B1882" s="278" t="s">
        <v>3590</v>
      </c>
      <c r="C1882" s="21" t="s">
        <v>3605</v>
      </c>
      <c r="D1882" s="108" t="s">
        <v>1461</v>
      </c>
      <c r="E1882" s="21" t="s">
        <v>876</v>
      </c>
      <c r="F1882" s="21" t="s">
        <v>780</v>
      </c>
      <c r="G1882" s="21" t="s">
        <v>1352</v>
      </c>
    </row>
    <row r="1883" spans="1:7" ht="39.950000000000003" customHeight="1">
      <c r="A1883" s="279" t="s">
        <v>3592</v>
      </c>
      <c r="B1883" s="21" t="s">
        <v>3590</v>
      </c>
      <c r="C1883" s="21" t="s">
        <v>3605</v>
      </c>
      <c r="D1883" s="108" t="s">
        <v>1461</v>
      </c>
      <c r="E1883" s="21" t="s">
        <v>3593</v>
      </c>
      <c r="F1883" s="21" t="s">
        <v>3594</v>
      </c>
      <c r="G1883" s="21" t="s">
        <v>1152</v>
      </c>
    </row>
    <row r="1884" spans="1:7" ht="39.950000000000003" customHeight="1">
      <c r="A1884" s="277" t="s">
        <v>3595</v>
      </c>
      <c r="B1884" s="21" t="s">
        <v>3590</v>
      </c>
      <c r="C1884" s="21" t="s">
        <v>3605</v>
      </c>
      <c r="D1884" s="108" t="s">
        <v>1461</v>
      </c>
      <c r="E1884" s="21" t="s">
        <v>3596</v>
      </c>
      <c r="F1884" s="21" t="s">
        <v>780</v>
      </c>
      <c r="G1884" s="21" t="s">
        <v>1282</v>
      </c>
    </row>
    <row r="1885" spans="1:7" ht="39.950000000000003" customHeight="1">
      <c r="A1885" s="280" t="s">
        <v>3597</v>
      </c>
      <c r="B1885" s="21" t="s">
        <v>3590</v>
      </c>
      <c r="C1885" s="21" t="s">
        <v>3605</v>
      </c>
      <c r="D1885" s="108" t="s">
        <v>1461</v>
      </c>
      <c r="E1885" s="21" t="s">
        <v>876</v>
      </c>
      <c r="F1885" s="21" t="s">
        <v>902</v>
      </c>
      <c r="G1885" s="21" t="s">
        <v>3598</v>
      </c>
    </row>
    <row r="1886" spans="1:7" ht="39.950000000000003" customHeight="1">
      <c r="A1886" s="276" t="s">
        <v>3599</v>
      </c>
      <c r="B1886" s="85" t="s">
        <v>3600</v>
      </c>
      <c r="C1886" s="21" t="s">
        <v>3605</v>
      </c>
      <c r="D1886" s="238" t="s">
        <v>1461</v>
      </c>
      <c r="E1886" s="151" t="s">
        <v>1266</v>
      </c>
      <c r="F1886" s="151" t="s">
        <v>908</v>
      </c>
      <c r="G1886" s="151" t="s">
        <v>3386</v>
      </c>
    </row>
    <row r="1887" spans="1:7" ht="39.950000000000003" customHeight="1">
      <c r="A1887" s="280" t="s">
        <v>3601</v>
      </c>
      <c r="B1887" s="21" t="s">
        <v>3602</v>
      </c>
      <c r="C1887" s="21" t="s">
        <v>3605</v>
      </c>
      <c r="D1887" s="108" t="s">
        <v>1461</v>
      </c>
      <c r="E1887" t="s">
        <v>1016</v>
      </c>
      <c r="F1887" t="s">
        <v>1017</v>
      </c>
      <c r="G1887" t="s">
        <v>1018</v>
      </c>
    </row>
    <row r="1888" spans="1:7" ht="39.950000000000003" customHeight="1">
      <c r="A1888" s="280" t="s">
        <v>3603</v>
      </c>
      <c r="B1888" s="21" t="s">
        <v>3590</v>
      </c>
      <c r="C1888" s="21" t="s">
        <v>3605</v>
      </c>
      <c r="D1888" s="108" t="s">
        <v>1461</v>
      </c>
      <c r="E1888" s="21" t="s">
        <v>3604</v>
      </c>
      <c r="F1888" s="21" t="s">
        <v>902</v>
      </c>
      <c r="G1888" s="21" t="s">
        <v>1007</v>
      </c>
    </row>
    <row r="1889" spans="1:7" ht="39.950000000000003" customHeight="1">
      <c r="A1889" s="108" t="s">
        <v>3606</v>
      </c>
      <c r="B1889" s="32" t="s">
        <v>3607</v>
      </c>
      <c r="C1889" s="108" t="s">
        <v>3636</v>
      </c>
      <c r="D1889" s="108" t="s">
        <v>760</v>
      </c>
      <c r="E1889" s="32" t="s">
        <v>779</v>
      </c>
      <c r="F1889" s="32" t="s">
        <v>779</v>
      </c>
      <c r="G1889" s="32" t="s">
        <v>3608</v>
      </c>
    </row>
    <row r="1890" spans="1:7" ht="39.950000000000003" customHeight="1">
      <c r="A1890" s="108" t="s">
        <v>3609</v>
      </c>
      <c r="B1890" s="32" t="s">
        <v>3610</v>
      </c>
      <c r="C1890" s="108" t="s">
        <v>3636</v>
      </c>
      <c r="D1890" s="108" t="s">
        <v>760</v>
      </c>
      <c r="E1890" s="32" t="s">
        <v>806</v>
      </c>
      <c r="F1890" s="32" t="s">
        <v>806</v>
      </c>
      <c r="G1890" s="32" t="s">
        <v>3611</v>
      </c>
    </row>
    <row r="1891" spans="1:7" ht="39.950000000000003" customHeight="1">
      <c r="A1891" s="108" t="s">
        <v>3612</v>
      </c>
      <c r="B1891" s="32" t="s">
        <v>3610</v>
      </c>
      <c r="C1891" s="108" t="s">
        <v>3636</v>
      </c>
      <c r="D1891" s="108" t="s">
        <v>760</v>
      </c>
      <c r="E1891" s="32" t="s">
        <v>806</v>
      </c>
      <c r="F1891" s="32" t="s">
        <v>829</v>
      </c>
      <c r="G1891" s="32" t="s">
        <v>3613</v>
      </c>
    </row>
    <row r="1892" spans="1:7" ht="39.950000000000003" customHeight="1">
      <c r="A1892" s="108" t="s">
        <v>3614</v>
      </c>
      <c r="B1892" s="32" t="s">
        <v>3610</v>
      </c>
      <c r="C1892" s="108" t="s">
        <v>3636</v>
      </c>
      <c r="D1892" s="108" t="s">
        <v>760</v>
      </c>
      <c r="E1892" s="32" t="s">
        <v>779</v>
      </c>
      <c r="F1892" s="32" t="s">
        <v>806</v>
      </c>
      <c r="G1892" s="32" t="s">
        <v>3615</v>
      </c>
    </row>
    <row r="1893" spans="1:7" ht="39.950000000000003" customHeight="1">
      <c r="A1893" s="108" t="s">
        <v>3616</v>
      </c>
      <c r="B1893" s="32" t="s">
        <v>3610</v>
      </c>
      <c r="C1893" s="108" t="s">
        <v>3636</v>
      </c>
      <c r="D1893" s="108" t="s">
        <v>760</v>
      </c>
      <c r="E1893" s="32" t="s">
        <v>815</v>
      </c>
      <c r="F1893" s="32" t="s">
        <v>815</v>
      </c>
      <c r="G1893" s="32" t="s">
        <v>1267</v>
      </c>
    </row>
    <row r="1894" spans="1:7" ht="39.950000000000003" customHeight="1">
      <c r="A1894" s="108" t="s">
        <v>3617</v>
      </c>
      <c r="B1894" s="32" t="s">
        <v>2830</v>
      </c>
      <c r="C1894" s="108" t="s">
        <v>3636</v>
      </c>
      <c r="D1894" s="108" t="s">
        <v>760</v>
      </c>
      <c r="E1894" s="32" t="s">
        <v>779</v>
      </c>
      <c r="F1894" s="32" t="s">
        <v>826</v>
      </c>
      <c r="G1894" s="32" t="s">
        <v>1444</v>
      </c>
    </row>
    <row r="1895" spans="1:7" ht="39.950000000000003" customHeight="1">
      <c r="A1895" s="108" t="s">
        <v>3618</v>
      </c>
      <c r="B1895" s="32" t="s">
        <v>2830</v>
      </c>
      <c r="C1895" s="108" t="s">
        <v>3636</v>
      </c>
      <c r="D1895" s="108" t="s">
        <v>760</v>
      </c>
      <c r="E1895" s="32" t="s">
        <v>826</v>
      </c>
      <c r="F1895" s="32" t="s">
        <v>815</v>
      </c>
      <c r="G1895" s="32" t="s">
        <v>788</v>
      </c>
    </row>
    <row r="1896" spans="1:7" ht="39.950000000000003" customHeight="1">
      <c r="A1896" s="108" t="s">
        <v>3619</v>
      </c>
      <c r="B1896" s="32" t="s">
        <v>3610</v>
      </c>
      <c r="C1896" s="108" t="s">
        <v>3636</v>
      </c>
      <c r="D1896" s="108" t="s">
        <v>760</v>
      </c>
      <c r="E1896" s="32" t="s">
        <v>826</v>
      </c>
      <c r="F1896" s="32" t="s">
        <v>815</v>
      </c>
      <c r="G1896" s="32" t="s">
        <v>3620</v>
      </c>
    </row>
    <row r="1897" spans="1:7" ht="39.950000000000003" customHeight="1">
      <c r="A1897" s="108" t="s">
        <v>3621</v>
      </c>
      <c r="B1897" s="32" t="s">
        <v>3622</v>
      </c>
      <c r="C1897" s="108" t="s">
        <v>3636</v>
      </c>
      <c r="D1897" s="108" t="s">
        <v>760</v>
      </c>
      <c r="E1897" s="32" t="s">
        <v>779</v>
      </c>
      <c r="F1897" s="32" t="s">
        <v>815</v>
      </c>
      <c r="G1897" s="32" t="s">
        <v>1352</v>
      </c>
    </row>
    <row r="1898" spans="1:7" ht="39.950000000000003" customHeight="1">
      <c r="A1898" s="108" t="s">
        <v>3623</v>
      </c>
      <c r="B1898" s="32"/>
      <c r="C1898" s="108" t="s">
        <v>3636</v>
      </c>
      <c r="D1898" s="108" t="s">
        <v>760</v>
      </c>
      <c r="E1898" s="32" t="s">
        <v>937</v>
      </c>
      <c r="F1898" s="32" t="s">
        <v>762</v>
      </c>
      <c r="G1898" s="32" t="s">
        <v>2335</v>
      </c>
    </row>
    <row r="1899" spans="1:7" ht="39.950000000000003" customHeight="1">
      <c r="A1899" s="108" t="s">
        <v>3624</v>
      </c>
      <c r="B1899" s="32" t="s">
        <v>3610</v>
      </c>
      <c r="C1899" s="108" t="s">
        <v>3636</v>
      </c>
      <c r="D1899" s="108" t="s">
        <v>760</v>
      </c>
      <c r="E1899" s="32" t="s">
        <v>1326</v>
      </c>
      <c r="F1899" s="32" t="s">
        <v>1540</v>
      </c>
      <c r="G1899" s="32" t="s">
        <v>1192</v>
      </c>
    </row>
    <row r="1900" spans="1:7" ht="39.950000000000003" customHeight="1">
      <c r="A1900" s="108" t="s">
        <v>3625</v>
      </c>
      <c r="B1900" s="32" t="s">
        <v>3622</v>
      </c>
      <c r="C1900" s="108" t="s">
        <v>3636</v>
      </c>
      <c r="D1900" s="108" t="s">
        <v>760</v>
      </c>
      <c r="E1900" s="32" t="s">
        <v>779</v>
      </c>
      <c r="F1900" s="32" t="s">
        <v>779</v>
      </c>
      <c r="G1900" s="32" t="s">
        <v>1232</v>
      </c>
    </row>
    <row r="1901" spans="1:7" ht="39.950000000000003" customHeight="1">
      <c r="A1901" s="108" t="s">
        <v>3626</v>
      </c>
      <c r="B1901" s="32" t="s">
        <v>3627</v>
      </c>
      <c r="C1901" s="108" t="s">
        <v>3636</v>
      </c>
      <c r="D1901" s="108" t="s">
        <v>760</v>
      </c>
      <c r="E1901" s="32" t="s">
        <v>826</v>
      </c>
      <c r="F1901" s="32" t="s">
        <v>826</v>
      </c>
      <c r="G1901" s="32" t="s">
        <v>1573</v>
      </c>
    </row>
    <row r="1902" spans="1:7" ht="39.950000000000003" customHeight="1">
      <c r="A1902" s="108" t="s">
        <v>3628</v>
      </c>
      <c r="B1902" s="32" t="s">
        <v>3622</v>
      </c>
      <c r="C1902" s="108" t="s">
        <v>3636</v>
      </c>
      <c r="D1902" s="108" t="s">
        <v>760</v>
      </c>
      <c r="E1902" s="32" t="s">
        <v>828</v>
      </c>
      <c r="F1902" s="32" t="s">
        <v>779</v>
      </c>
      <c r="G1902" s="32" t="s">
        <v>1087</v>
      </c>
    </row>
    <row r="1903" spans="1:7" ht="39.950000000000003" customHeight="1">
      <c r="A1903" s="108" t="s">
        <v>3629</v>
      </c>
      <c r="B1903" s="32" t="s">
        <v>3622</v>
      </c>
      <c r="C1903" s="108" t="s">
        <v>3636</v>
      </c>
      <c r="D1903" s="108" t="s">
        <v>760</v>
      </c>
      <c r="E1903" s="32" t="s">
        <v>779</v>
      </c>
      <c r="F1903" s="32" t="s">
        <v>779</v>
      </c>
      <c r="G1903" s="32" t="s">
        <v>1823</v>
      </c>
    </row>
    <row r="1904" spans="1:7" ht="39.950000000000003" customHeight="1">
      <c r="A1904" s="93" t="s">
        <v>3630</v>
      </c>
      <c r="B1904" s="21" t="s">
        <v>3631</v>
      </c>
      <c r="C1904" s="108" t="s">
        <v>3636</v>
      </c>
      <c r="D1904" s="108" t="s">
        <v>760</v>
      </c>
      <c r="E1904" s="32" t="s">
        <v>806</v>
      </c>
      <c r="F1904" s="32" t="s">
        <v>806</v>
      </c>
      <c r="G1904" s="32" t="s">
        <v>3633</v>
      </c>
    </row>
    <row r="1905" spans="1:7" ht="39.950000000000003" customHeight="1">
      <c r="A1905" s="108" t="s">
        <v>3634</v>
      </c>
      <c r="B1905" s="32" t="s">
        <v>3622</v>
      </c>
      <c r="C1905" s="108" t="s">
        <v>3636</v>
      </c>
      <c r="D1905" s="108" t="s">
        <v>760</v>
      </c>
      <c r="E1905" s="32" t="s">
        <v>3635</v>
      </c>
      <c r="F1905" s="32" t="s">
        <v>782</v>
      </c>
      <c r="G1905" s="32" t="s">
        <v>3023</v>
      </c>
    </row>
    <row r="1906" spans="1:7" ht="39.950000000000003" customHeight="1">
      <c r="A1906" s="108" t="s">
        <v>3637</v>
      </c>
      <c r="B1906" s="32" t="s">
        <v>3638</v>
      </c>
      <c r="C1906" s="108" t="s">
        <v>3632</v>
      </c>
      <c r="D1906" s="108" t="s">
        <v>760</v>
      </c>
      <c r="E1906" s="32" t="s">
        <v>3639</v>
      </c>
      <c r="F1906" s="32" t="s">
        <v>826</v>
      </c>
      <c r="G1906" s="32" t="s">
        <v>1235</v>
      </c>
    </row>
    <row r="1907" spans="1:7" ht="39.950000000000003" customHeight="1">
      <c r="A1907" s="108" t="s">
        <v>3640</v>
      </c>
      <c r="B1907" s="32" t="s">
        <v>3641</v>
      </c>
      <c r="C1907" s="108" t="s">
        <v>3632</v>
      </c>
      <c r="D1907" s="108" t="s">
        <v>760</v>
      </c>
      <c r="E1907" s="32" t="s">
        <v>3420</v>
      </c>
      <c r="F1907" s="32" t="s">
        <v>1761</v>
      </c>
      <c r="G1907" s="32" t="s">
        <v>883</v>
      </c>
    </row>
    <row r="1908" spans="1:7" ht="39.950000000000003" customHeight="1">
      <c r="A1908" s="108" t="s">
        <v>3642</v>
      </c>
      <c r="B1908" s="32" t="s">
        <v>3638</v>
      </c>
      <c r="C1908" s="108" t="s">
        <v>3632</v>
      </c>
      <c r="D1908" s="108" t="s">
        <v>760</v>
      </c>
      <c r="E1908" s="32" t="s">
        <v>1096</v>
      </c>
      <c r="F1908" s="32" t="s">
        <v>1265</v>
      </c>
      <c r="G1908" s="32" t="s">
        <v>3643</v>
      </c>
    </row>
    <row r="1909" spans="1:7" ht="39.950000000000003" customHeight="1">
      <c r="A1909" s="108" t="s">
        <v>3644</v>
      </c>
      <c r="B1909" s="32" t="s">
        <v>3641</v>
      </c>
      <c r="C1909" s="108" t="s">
        <v>3632</v>
      </c>
      <c r="D1909" s="108" t="s">
        <v>953</v>
      </c>
      <c r="E1909" s="32" t="s">
        <v>3645</v>
      </c>
      <c r="F1909" s="32" t="s">
        <v>3646</v>
      </c>
      <c r="G1909" s="32" t="s">
        <v>3647</v>
      </c>
    </row>
    <row r="1910" spans="1:7" ht="39.950000000000003" customHeight="1">
      <c r="A1910" s="108" t="s">
        <v>3648</v>
      </c>
      <c r="B1910" s="32" t="s">
        <v>3649</v>
      </c>
      <c r="C1910" s="108" t="s">
        <v>3632</v>
      </c>
      <c r="D1910" s="108" t="s">
        <v>953</v>
      </c>
      <c r="E1910" s="32" t="s">
        <v>1578</v>
      </c>
      <c r="F1910" s="32" t="s">
        <v>1373</v>
      </c>
      <c r="G1910" s="32" t="s">
        <v>3650</v>
      </c>
    </row>
    <row r="1911" spans="1:7" ht="39.950000000000003" customHeight="1">
      <c r="A1911" s="108" t="s">
        <v>3651</v>
      </c>
      <c r="B1911" s="32" t="s">
        <v>3652</v>
      </c>
      <c r="C1911" s="108" t="s">
        <v>3632</v>
      </c>
      <c r="D1911" s="108" t="s">
        <v>760</v>
      </c>
      <c r="E1911" s="32" t="s">
        <v>914</v>
      </c>
      <c r="F1911" s="32" t="s">
        <v>1610</v>
      </c>
      <c r="G1911" s="32" t="s">
        <v>2820</v>
      </c>
    </row>
    <row r="1912" spans="1:7" ht="39.950000000000003" customHeight="1">
      <c r="A1912" s="108" t="s">
        <v>3653</v>
      </c>
      <c r="B1912" s="32" t="s">
        <v>3652</v>
      </c>
      <c r="C1912" s="108" t="s">
        <v>3632</v>
      </c>
      <c r="D1912" s="108" t="s">
        <v>760</v>
      </c>
      <c r="E1912" s="32" t="s">
        <v>1027</v>
      </c>
      <c r="F1912" s="32" t="s">
        <v>885</v>
      </c>
      <c r="G1912" s="32" t="s">
        <v>1282</v>
      </c>
    </row>
    <row r="1913" spans="1:7" ht="39.950000000000003" customHeight="1">
      <c r="A1913" s="108" t="s">
        <v>3654</v>
      </c>
      <c r="B1913" s="32" t="s">
        <v>3641</v>
      </c>
      <c r="C1913" s="108" t="s">
        <v>3632</v>
      </c>
      <c r="D1913" s="108" t="s">
        <v>953</v>
      </c>
      <c r="E1913" s="32" t="s">
        <v>1381</v>
      </c>
      <c r="F1913" s="32" t="s">
        <v>3420</v>
      </c>
      <c r="G1913" s="32" t="s">
        <v>3655</v>
      </c>
    </row>
    <row r="1914" spans="1:7" ht="39.950000000000003" customHeight="1">
      <c r="A1914" s="108" t="s">
        <v>3656</v>
      </c>
      <c r="B1914" s="32" t="s">
        <v>3657</v>
      </c>
      <c r="C1914" s="108" t="s">
        <v>3632</v>
      </c>
      <c r="D1914" s="108" t="s">
        <v>953</v>
      </c>
      <c r="E1914" s="32" t="s">
        <v>1109</v>
      </c>
      <c r="F1914" s="32" t="s">
        <v>1610</v>
      </c>
      <c r="G1914" s="32" t="s">
        <v>3658</v>
      </c>
    </row>
    <row r="1915" spans="1:7" ht="39.950000000000003" customHeight="1">
      <c r="A1915" s="108" t="s">
        <v>3659</v>
      </c>
      <c r="B1915" s="32" t="s">
        <v>3660</v>
      </c>
      <c r="C1915" s="108" t="s">
        <v>3632</v>
      </c>
      <c r="D1915" s="108" t="s">
        <v>760</v>
      </c>
      <c r="E1915" s="32" t="s">
        <v>1127</v>
      </c>
      <c r="F1915" s="32" t="s">
        <v>1737</v>
      </c>
      <c r="G1915" s="32" t="s">
        <v>3661</v>
      </c>
    </row>
    <row r="1916" spans="1:7" ht="39.950000000000003" customHeight="1">
      <c r="A1916" s="108" t="s">
        <v>3662</v>
      </c>
      <c r="B1916" s="32" t="s">
        <v>3649</v>
      </c>
      <c r="C1916" s="108" t="s">
        <v>3632</v>
      </c>
      <c r="D1916" s="108" t="s">
        <v>953</v>
      </c>
      <c r="E1916" s="32" t="s">
        <v>779</v>
      </c>
      <c r="F1916" s="32" t="s">
        <v>1748</v>
      </c>
      <c r="G1916" s="32" t="s">
        <v>1035</v>
      </c>
    </row>
    <row r="1917" spans="1:7" ht="39.950000000000003" customHeight="1">
      <c r="A1917" s="108" t="s">
        <v>3663</v>
      </c>
      <c r="B1917" s="32" t="s">
        <v>3641</v>
      </c>
      <c r="C1917" s="108" t="s">
        <v>3632</v>
      </c>
      <c r="D1917" s="108" t="s">
        <v>953</v>
      </c>
      <c r="E1917" s="32" t="s">
        <v>761</v>
      </c>
      <c r="F1917" s="32" t="s">
        <v>1088</v>
      </c>
      <c r="G1917" s="32" t="s">
        <v>978</v>
      </c>
    </row>
    <row r="1918" spans="1:7" ht="39.950000000000003" customHeight="1">
      <c r="A1918" s="108" t="s">
        <v>3664</v>
      </c>
      <c r="B1918" s="32" t="s">
        <v>3641</v>
      </c>
      <c r="C1918" s="108" t="s">
        <v>3632</v>
      </c>
      <c r="D1918" s="108" t="s">
        <v>760</v>
      </c>
      <c r="E1918" s="32" t="s">
        <v>1737</v>
      </c>
      <c r="F1918" s="32" t="s">
        <v>3492</v>
      </c>
      <c r="G1918" s="32" t="s">
        <v>1719</v>
      </c>
    </row>
    <row r="1919" spans="1:7" ht="39.950000000000003" customHeight="1">
      <c r="A1919" s="108" t="s">
        <v>3665</v>
      </c>
      <c r="B1919" s="32" t="s">
        <v>3666</v>
      </c>
      <c r="C1919" s="108" t="s">
        <v>3632</v>
      </c>
      <c r="D1919" s="108" t="s">
        <v>760</v>
      </c>
      <c r="E1919" s="32" t="s">
        <v>1610</v>
      </c>
      <c r="F1919" s="32" t="s">
        <v>1174</v>
      </c>
      <c r="G1919" s="32" t="s">
        <v>1181</v>
      </c>
    </row>
    <row r="1920" spans="1:7" ht="39.950000000000003" customHeight="1">
      <c r="A1920" s="108" t="s">
        <v>3667</v>
      </c>
      <c r="B1920" s="32" t="s">
        <v>3657</v>
      </c>
      <c r="C1920" s="108" t="s">
        <v>3632</v>
      </c>
      <c r="D1920" s="108" t="s">
        <v>953</v>
      </c>
      <c r="E1920" s="32" t="s">
        <v>1737</v>
      </c>
      <c r="F1920" s="32" t="s">
        <v>1684</v>
      </c>
      <c r="G1920" s="32" t="s">
        <v>916</v>
      </c>
    </row>
    <row r="1921" spans="1:7" ht="39.950000000000003" customHeight="1">
      <c r="A1921" s="108" t="s">
        <v>3668</v>
      </c>
      <c r="B1921" s="32" t="s">
        <v>3649</v>
      </c>
      <c r="C1921" s="108" t="s">
        <v>3632</v>
      </c>
      <c r="D1921" s="108" t="s">
        <v>953</v>
      </c>
      <c r="E1921" s="32" t="s">
        <v>1731</v>
      </c>
      <c r="F1921" s="32" t="s">
        <v>1565</v>
      </c>
      <c r="G1921" s="32" t="s">
        <v>1152</v>
      </c>
    </row>
    <row r="1922" spans="1:7" ht="39.950000000000003" customHeight="1">
      <c r="A1922" s="108" t="s">
        <v>3669</v>
      </c>
      <c r="B1922" s="32" t="s">
        <v>3657</v>
      </c>
      <c r="C1922" s="108" t="s">
        <v>3632</v>
      </c>
      <c r="D1922" s="108" t="s">
        <v>760</v>
      </c>
      <c r="E1922" s="32" t="s">
        <v>1682</v>
      </c>
      <c r="F1922" s="32" t="s">
        <v>3670</v>
      </c>
      <c r="G1922" s="32" t="s">
        <v>1861</v>
      </c>
    </row>
    <row r="1923" spans="1:7" ht="39.950000000000003" customHeight="1">
      <c r="A1923" s="108" t="s">
        <v>3671</v>
      </c>
      <c r="B1923" s="32" t="s">
        <v>3652</v>
      </c>
      <c r="C1923" s="108" t="s">
        <v>3632</v>
      </c>
      <c r="D1923" s="108" t="s">
        <v>760</v>
      </c>
      <c r="E1923" s="32" t="s">
        <v>3672</v>
      </c>
      <c r="F1923" s="32" t="s">
        <v>3673</v>
      </c>
      <c r="G1923" s="32" t="s">
        <v>3674</v>
      </c>
    </row>
    <row r="1924" spans="1:7" ht="39.950000000000003" customHeight="1">
      <c r="A1924" s="108" t="s">
        <v>3675</v>
      </c>
      <c r="B1924" s="32" t="s">
        <v>3652</v>
      </c>
      <c r="C1924" s="108" t="s">
        <v>3632</v>
      </c>
      <c r="D1924" s="108" t="s">
        <v>760</v>
      </c>
      <c r="E1924" s="32" t="s">
        <v>3676</v>
      </c>
      <c r="F1924" s="32" t="s">
        <v>3677</v>
      </c>
      <c r="G1924" s="32" t="s">
        <v>1771</v>
      </c>
    </row>
    <row r="1925" spans="1:7" ht="39.950000000000003" customHeight="1">
      <c r="A1925" s="108" t="s">
        <v>3678</v>
      </c>
      <c r="B1925" s="32" t="s">
        <v>3679</v>
      </c>
      <c r="C1925" s="108" t="s">
        <v>3632</v>
      </c>
      <c r="D1925" s="108" t="s">
        <v>760</v>
      </c>
      <c r="E1925" s="32" t="s">
        <v>988</v>
      </c>
      <c r="F1925" s="32" t="s">
        <v>1922</v>
      </c>
      <c r="G1925" s="32" t="s">
        <v>933</v>
      </c>
    </row>
    <row r="1926" spans="1:7" ht="39.950000000000003" customHeight="1">
      <c r="A1926" s="108" t="s">
        <v>3680</v>
      </c>
      <c r="B1926" s="32" t="s">
        <v>3649</v>
      </c>
      <c r="C1926" s="108" t="s">
        <v>3632</v>
      </c>
      <c r="D1926" s="108" t="s">
        <v>760</v>
      </c>
      <c r="E1926" s="32" t="s">
        <v>2319</v>
      </c>
      <c r="F1926" s="32" t="s">
        <v>1286</v>
      </c>
      <c r="G1926" s="32" t="s">
        <v>1152</v>
      </c>
    </row>
    <row r="1927" spans="1:7" ht="39.950000000000003" customHeight="1">
      <c r="A1927" s="108" t="s">
        <v>3681</v>
      </c>
      <c r="B1927" s="32" t="s">
        <v>3666</v>
      </c>
      <c r="C1927" s="108" t="s">
        <v>3632</v>
      </c>
      <c r="D1927" s="108" t="s">
        <v>760</v>
      </c>
      <c r="E1927" s="32" t="s">
        <v>1196</v>
      </c>
      <c r="F1927" s="32" t="s">
        <v>1615</v>
      </c>
      <c r="G1927" s="32" t="s">
        <v>986</v>
      </c>
    </row>
    <row r="1928" spans="1:7" ht="39.950000000000003" customHeight="1">
      <c r="A1928" s="108" t="s">
        <v>3682</v>
      </c>
      <c r="B1928" s="32" t="s">
        <v>3657</v>
      </c>
      <c r="C1928" s="108" t="s">
        <v>3632</v>
      </c>
      <c r="D1928" s="108" t="s">
        <v>760</v>
      </c>
      <c r="E1928" s="32" t="s">
        <v>909</v>
      </c>
      <c r="F1928" s="32" t="s">
        <v>1684</v>
      </c>
      <c r="G1928" s="32" t="s">
        <v>927</v>
      </c>
    </row>
    <row r="1929" spans="1:7" ht="39.950000000000003" customHeight="1">
      <c r="A1929" s="108" t="s">
        <v>3683</v>
      </c>
      <c r="B1929" s="32" t="s">
        <v>3657</v>
      </c>
      <c r="C1929" s="108" t="s">
        <v>3632</v>
      </c>
      <c r="D1929" s="108" t="s">
        <v>760</v>
      </c>
      <c r="E1929" s="32" t="s">
        <v>1792</v>
      </c>
      <c r="F1929" s="32" t="s">
        <v>993</v>
      </c>
      <c r="G1929" s="32" t="s">
        <v>1007</v>
      </c>
    </row>
    <row r="1930" spans="1:7" ht="39.950000000000003" customHeight="1">
      <c r="A1930" s="108" t="s">
        <v>3684</v>
      </c>
      <c r="B1930" s="32" t="s">
        <v>3649</v>
      </c>
      <c r="C1930" s="108" t="s">
        <v>3632</v>
      </c>
      <c r="D1930" s="108" t="s">
        <v>760</v>
      </c>
      <c r="E1930" s="32" t="s">
        <v>1196</v>
      </c>
      <c r="F1930" s="32" t="s">
        <v>3685</v>
      </c>
      <c r="G1930" s="32" t="s">
        <v>801</v>
      </c>
    </row>
    <row r="1931" spans="1:7" ht="39.950000000000003" customHeight="1">
      <c r="A1931" s="108" t="s">
        <v>3686</v>
      </c>
      <c r="B1931" s="32" t="s">
        <v>3679</v>
      </c>
      <c r="C1931" s="108" t="s">
        <v>3632</v>
      </c>
      <c r="D1931" s="108" t="s">
        <v>760</v>
      </c>
      <c r="E1931" s="32" t="s">
        <v>3639</v>
      </c>
      <c r="F1931" s="32" t="s">
        <v>1615</v>
      </c>
      <c r="G1931" s="32" t="s">
        <v>1907</v>
      </c>
    </row>
    <row r="1932" spans="1:7" ht="39.950000000000003" customHeight="1">
      <c r="A1932" s="108" t="s">
        <v>3687</v>
      </c>
      <c r="B1932" s="32" t="s">
        <v>852</v>
      </c>
      <c r="C1932" s="108" t="s">
        <v>3632</v>
      </c>
      <c r="D1932" s="108" t="s">
        <v>760</v>
      </c>
      <c r="E1932" s="32" t="s">
        <v>774</v>
      </c>
      <c r="F1932" s="32" t="s">
        <v>775</v>
      </c>
      <c r="G1932" s="32" t="s">
        <v>3688</v>
      </c>
    </row>
    <row r="1933" spans="1:7" ht="39.950000000000003" customHeight="1">
      <c r="A1933" s="108" t="s">
        <v>3689</v>
      </c>
      <c r="B1933" s="32" t="s">
        <v>3690</v>
      </c>
      <c r="C1933" s="108" t="s">
        <v>3632</v>
      </c>
      <c r="D1933" s="108" t="s">
        <v>760</v>
      </c>
      <c r="E1933" s="32" t="s">
        <v>3691</v>
      </c>
      <c r="F1933" s="32" t="s">
        <v>774</v>
      </c>
      <c r="G1933" s="32" t="s">
        <v>1215</v>
      </c>
    </row>
    <row r="1934" spans="1:7" ht="39.950000000000003" customHeight="1">
      <c r="A1934" s="108" t="s">
        <v>3692</v>
      </c>
      <c r="B1934" s="32" t="s">
        <v>3652</v>
      </c>
      <c r="C1934" s="108" t="s">
        <v>3632</v>
      </c>
      <c r="D1934" s="108" t="s">
        <v>760</v>
      </c>
      <c r="E1934" s="32" t="s">
        <v>829</v>
      </c>
      <c r="F1934" s="32" t="s">
        <v>1381</v>
      </c>
      <c r="G1934" s="281" t="s">
        <v>1909</v>
      </c>
    </row>
    <row r="1935" spans="1:7" ht="39.950000000000003" customHeight="1">
      <c r="A1935" s="108" t="s">
        <v>3693</v>
      </c>
      <c r="B1935" s="32" t="s">
        <v>3638</v>
      </c>
      <c r="C1935" s="108" t="s">
        <v>3632</v>
      </c>
      <c r="D1935" s="108" t="s">
        <v>760</v>
      </c>
      <c r="E1935" s="32" t="s">
        <v>1658</v>
      </c>
      <c r="F1935" s="32" t="s">
        <v>1196</v>
      </c>
      <c r="G1935" s="32" t="s">
        <v>927</v>
      </c>
    </row>
    <row r="1936" spans="1:7" ht="39.950000000000003" customHeight="1">
      <c r="A1936" s="108" t="s">
        <v>3694</v>
      </c>
      <c r="B1936" s="32" t="s">
        <v>3679</v>
      </c>
      <c r="C1936" s="108" t="s">
        <v>3632</v>
      </c>
      <c r="D1936" s="108" t="s">
        <v>760</v>
      </c>
      <c r="E1936" s="32" t="s">
        <v>1326</v>
      </c>
      <c r="F1936" s="32" t="s">
        <v>1047</v>
      </c>
      <c r="G1936" s="32" t="s">
        <v>3695</v>
      </c>
    </row>
    <row r="1937" spans="1:7" ht="39.950000000000003" customHeight="1">
      <c r="A1937" s="108" t="s">
        <v>3696</v>
      </c>
      <c r="B1937" s="32" t="s">
        <v>3657</v>
      </c>
      <c r="C1937" s="108" t="s">
        <v>3632</v>
      </c>
      <c r="D1937" s="108" t="s">
        <v>760</v>
      </c>
      <c r="E1937" s="32" t="s">
        <v>1072</v>
      </c>
      <c r="F1937" s="32" t="s">
        <v>2710</v>
      </c>
      <c r="G1937" s="32" t="s">
        <v>1397</v>
      </c>
    </row>
    <row r="1938" spans="1:7" ht="39.950000000000003" customHeight="1">
      <c r="A1938" s="108" t="s">
        <v>3697</v>
      </c>
      <c r="B1938" s="32" t="s">
        <v>3649</v>
      </c>
      <c r="C1938" s="108" t="s">
        <v>3632</v>
      </c>
      <c r="D1938" s="108" t="s">
        <v>760</v>
      </c>
      <c r="E1938" s="32" t="s">
        <v>3492</v>
      </c>
      <c r="F1938" s="32" t="s">
        <v>1196</v>
      </c>
      <c r="G1938" s="32" t="s">
        <v>1584</v>
      </c>
    </row>
    <row r="1939" spans="1:7" ht="39.950000000000003" customHeight="1">
      <c r="A1939" s="108" t="s">
        <v>3698</v>
      </c>
      <c r="B1939" s="32" t="s">
        <v>3652</v>
      </c>
      <c r="C1939" s="108" t="s">
        <v>3632</v>
      </c>
      <c r="D1939" s="108" t="s">
        <v>760</v>
      </c>
      <c r="E1939" s="32" t="s">
        <v>1265</v>
      </c>
      <c r="F1939" s="32" t="s">
        <v>3699</v>
      </c>
      <c r="G1939" s="282" t="s">
        <v>1929</v>
      </c>
    </row>
    <row r="1940" spans="1:7" ht="39.950000000000003" customHeight="1">
      <c r="A1940" s="108" t="s">
        <v>3700</v>
      </c>
      <c r="B1940" s="32" t="s">
        <v>3701</v>
      </c>
      <c r="C1940" s="108" t="s">
        <v>3632</v>
      </c>
      <c r="D1940" s="108" t="s">
        <v>760</v>
      </c>
      <c r="E1940" s="32" t="s">
        <v>787</v>
      </c>
      <c r="F1940" s="32" t="s">
        <v>1174</v>
      </c>
      <c r="G1940" s="32" t="s">
        <v>1125</v>
      </c>
    </row>
    <row r="1941" spans="1:7" ht="39.950000000000003" customHeight="1">
      <c r="A1941" s="108" t="s">
        <v>3702</v>
      </c>
      <c r="B1941" s="32" t="s">
        <v>3652</v>
      </c>
      <c r="C1941" s="108" t="s">
        <v>3632</v>
      </c>
      <c r="D1941" s="108" t="s">
        <v>760</v>
      </c>
      <c r="E1941" s="32" t="s">
        <v>1485</v>
      </c>
      <c r="F1941" s="32" t="s">
        <v>3703</v>
      </c>
      <c r="G1941" s="282" t="s">
        <v>3704</v>
      </c>
    </row>
    <row r="1942" spans="1:7" ht="39.950000000000003" customHeight="1">
      <c r="A1942" s="108" t="s">
        <v>3705</v>
      </c>
      <c r="B1942" s="32" t="s">
        <v>3657</v>
      </c>
      <c r="C1942" s="108" t="s">
        <v>3632</v>
      </c>
      <c r="D1942" s="108" t="s">
        <v>760</v>
      </c>
      <c r="E1942" s="32" t="s">
        <v>1851</v>
      </c>
      <c r="F1942" s="32" t="s">
        <v>2534</v>
      </c>
      <c r="G1942" s="32" t="s">
        <v>3706</v>
      </c>
    </row>
    <row r="1943" spans="1:7" ht="39.950000000000003" customHeight="1">
      <c r="A1943" s="108" t="s">
        <v>3707</v>
      </c>
      <c r="B1943" s="32" t="s">
        <v>3649</v>
      </c>
      <c r="C1943" s="108" t="s">
        <v>3632</v>
      </c>
      <c r="D1943" s="108" t="s">
        <v>760</v>
      </c>
      <c r="E1943" s="32" t="s">
        <v>780</v>
      </c>
      <c r="F1943" s="32" t="s">
        <v>829</v>
      </c>
      <c r="G1943" s="32" t="s">
        <v>1152</v>
      </c>
    </row>
    <row r="1944" spans="1:7" ht="39.950000000000003" customHeight="1">
      <c r="A1944" s="108" t="s">
        <v>3708</v>
      </c>
      <c r="B1944" s="32" t="s">
        <v>3657</v>
      </c>
      <c r="C1944" s="108" t="s">
        <v>3632</v>
      </c>
      <c r="D1944" s="108" t="s">
        <v>760</v>
      </c>
      <c r="E1944" s="32" t="s">
        <v>834</v>
      </c>
      <c r="F1944" s="32" t="s">
        <v>1657</v>
      </c>
      <c r="G1944" s="32" t="s">
        <v>788</v>
      </c>
    </row>
    <row r="1945" spans="1:7" ht="39.950000000000003" customHeight="1">
      <c r="A1945" s="108" t="s">
        <v>3710</v>
      </c>
      <c r="B1945" s="32" t="s">
        <v>852</v>
      </c>
      <c r="C1945" s="108" t="s">
        <v>3632</v>
      </c>
      <c r="D1945" s="108" t="s">
        <v>760</v>
      </c>
      <c r="E1945" s="32" t="s">
        <v>2408</v>
      </c>
      <c r="F1945" s="32" t="s">
        <v>1610</v>
      </c>
      <c r="G1945" s="32" t="s">
        <v>1107</v>
      </c>
    </row>
    <row r="1946" spans="1:7" ht="39.950000000000003" customHeight="1">
      <c r="A1946" s="108" t="s">
        <v>3711</v>
      </c>
      <c r="B1946" s="32" t="s">
        <v>3652</v>
      </c>
      <c r="C1946" s="108" t="s">
        <v>3632</v>
      </c>
      <c r="D1946" s="108" t="s">
        <v>760</v>
      </c>
      <c r="E1946" s="32" t="s">
        <v>1652</v>
      </c>
      <c r="F1946" s="32" t="s">
        <v>993</v>
      </c>
      <c r="G1946" s="32" t="s">
        <v>1914</v>
      </c>
    </row>
    <row r="1947" spans="1:7" ht="39.950000000000003" customHeight="1">
      <c r="A1947" s="108" t="s">
        <v>3712</v>
      </c>
      <c r="B1947" s="32" t="s">
        <v>3657</v>
      </c>
      <c r="C1947" s="108" t="s">
        <v>3632</v>
      </c>
      <c r="D1947" s="108" t="s">
        <v>760</v>
      </c>
      <c r="E1947" s="32" t="s">
        <v>1043</v>
      </c>
      <c r="F1947" s="32" t="s">
        <v>1146</v>
      </c>
      <c r="G1947" s="32" t="s">
        <v>2411</v>
      </c>
    </row>
    <row r="1948" spans="1:7" ht="39.950000000000003" customHeight="1">
      <c r="A1948" s="108" t="s">
        <v>3713</v>
      </c>
      <c r="B1948" s="32" t="s">
        <v>852</v>
      </c>
      <c r="C1948" s="108" t="s">
        <v>3632</v>
      </c>
      <c r="D1948" s="108" t="s">
        <v>760</v>
      </c>
      <c r="E1948" s="32" t="s">
        <v>1395</v>
      </c>
      <c r="F1948" s="32" t="s">
        <v>780</v>
      </c>
      <c r="G1948" s="32" t="s">
        <v>788</v>
      </c>
    </row>
    <row r="1949" spans="1:7" ht="39.950000000000003" customHeight="1">
      <c r="A1949" s="108" t="s">
        <v>3714</v>
      </c>
      <c r="B1949" s="32" t="s">
        <v>3657</v>
      </c>
      <c r="C1949" s="108" t="s">
        <v>3632</v>
      </c>
      <c r="D1949" s="108" t="s">
        <v>760</v>
      </c>
      <c r="E1949" s="32" t="s">
        <v>1684</v>
      </c>
      <c r="F1949" s="32" t="s">
        <v>3420</v>
      </c>
      <c r="G1949" s="32" t="s">
        <v>3715</v>
      </c>
    </row>
    <row r="1950" spans="1:7" ht="39.950000000000003" customHeight="1">
      <c r="A1950" s="108" t="s">
        <v>3716</v>
      </c>
      <c r="B1950" s="32" t="s">
        <v>3652</v>
      </c>
      <c r="C1950" s="108" t="s">
        <v>3632</v>
      </c>
      <c r="D1950" s="108" t="s">
        <v>760</v>
      </c>
      <c r="E1950" s="32" t="s">
        <v>1737</v>
      </c>
      <c r="F1950" s="32" t="s">
        <v>3420</v>
      </c>
      <c r="G1950" s="282" t="s">
        <v>1035</v>
      </c>
    </row>
    <row r="1951" spans="1:7" ht="39.950000000000003" customHeight="1">
      <c r="A1951" s="108" t="s">
        <v>3717</v>
      </c>
      <c r="B1951" s="32" t="s">
        <v>3679</v>
      </c>
      <c r="C1951" s="108" t="s">
        <v>3632</v>
      </c>
      <c r="D1951" s="108" t="s">
        <v>760</v>
      </c>
      <c r="E1951" s="32" t="s">
        <v>2596</v>
      </c>
      <c r="F1951" s="32" t="s">
        <v>770</v>
      </c>
      <c r="G1951" s="32" t="s">
        <v>1267</v>
      </c>
    </row>
    <row r="1952" spans="1:7" ht="39.950000000000003" customHeight="1">
      <c r="A1952" s="108" t="s">
        <v>3718</v>
      </c>
      <c r="B1952" s="32" t="s">
        <v>3652</v>
      </c>
      <c r="C1952" s="108" t="s">
        <v>3632</v>
      </c>
      <c r="D1952" s="108" t="s">
        <v>760</v>
      </c>
      <c r="E1952" s="32" t="s">
        <v>1229</v>
      </c>
      <c r="F1952" s="32" t="s">
        <v>3699</v>
      </c>
      <c r="G1952" s="32" t="s">
        <v>3719</v>
      </c>
    </row>
    <row r="1953" spans="1:7" ht="39.950000000000003" customHeight="1">
      <c r="A1953" s="108" t="s">
        <v>3720</v>
      </c>
      <c r="B1953" s="32" t="s">
        <v>3721</v>
      </c>
      <c r="C1953" s="108" t="s">
        <v>3632</v>
      </c>
      <c r="D1953" s="108" t="s">
        <v>760</v>
      </c>
      <c r="E1953" s="32" t="s">
        <v>787</v>
      </c>
      <c r="F1953" s="32" t="s">
        <v>829</v>
      </c>
      <c r="G1953" s="32" t="s">
        <v>3180</v>
      </c>
    </row>
    <row r="1954" spans="1:7" ht="39.950000000000003" customHeight="1">
      <c r="A1954" s="108" t="s">
        <v>3722</v>
      </c>
      <c r="B1954" s="32" t="s">
        <v>3652</v>
      </c>
      <c r="C1954" s="108" t="s">
        <v>3632</v>
      </c>
      <c r="D1954" s="108" t="s">
        <v>961</v>
      </c>
      <c r="E1954" s="32" t="s">
        <v>2478</v>
      </c>
      <c r="F1954" s="32"/>
      <c r="G1954" s="283" t="s">
        <v>1179</v>
      </c>
    </row>
    <row r="1955" spans="1:7" ht="39.950000000000003" customHeight="1">
      <c r="A1955" s="108" t="s">
        <v>3723</v>
      </c>
      <c r="B1955" s="32" t="s">
        <v>3641</v>
      </c>
      <c r="C1955" s="108" t="s">
        <v>3632</v>
      </c>
      <c r="D1955" s="108" t="s">
        <v>760</v>
      </c>
      <c r="E1955" s="32" t="s">
        <v>2701</v>
      </c>
      <c r="F1955" s="32" t="s">
        <v>2710</v>
      </c>
      <c r="G1955" s="32" t="s">
        <v>778</v>
      </c>
    </row>
    <row r="1956" spans="1:7" ht="39.950000000000003" customHeight="1">
      <c r="A1956" s="108" t="s">
        <v>3724</v>
      </c>
      <c r="B1956" s="32" t="s">
        <v>3725</v>
      </c>
      <c r="C1956" s="108" t="s">
        <v>3632</v>
      </c>
      <c r="D1956" s="108" t="s">
        <v>760</v>
      </c>
      <c r="E1956" s="32" t="s">
        <v>3726</v>
      </c>
      <c r="F1956" s="32" t="s">
        <v>1610</v>
      </c>
      <c r="G1956" s="32" t="s">
        <v>778</v>
      </c>
    </row>
    <row r="1957" spans="1:7" ht="39.950000000000003" customHeight="1">
      <c r="A1957" s="108" t="s">
        <v>3727</v>
      </c>
      <c r="B1957" s="32" t="s">
        <v>3638</v>
      </c>
      <c r="C1957" s="108" t="s">
        <v>3632</v>
      </c>
      <c r="D1957" s="108" t="s">
        <v>760</v>
      </c>
      <c r="E1957" s="32" t="s">
        <v>938</v>
      </c>
      <c r="F1957" s="32" t="s">
        <v>3728</v>
      </c>
      <c r="G1957" s="32" t="s">
        <v>1340</v>
      </c>
    </row>
    <row r="1958" spans="1:7" ht="39.950000000000003" customHeight="1">
      <c r="A1958" s="108" t="s">
        <v>3729</v>
      </c>
      <c r="B1958" s="32" t="s">
        <v>3641</v>
      </c>
      <c r="C1958" s="108" t="s">
        <v>3632</v>
      </c>
      <c r="D1958" s="108" t="s">
        <v>760</v>
      </c>
      <c r="E1958" s="32" t="s">
        <v>1146</v>
      </c>
      <c r="F1958" s="32" t="s">
        <v>761</v>
      </c>
      <c r="G1958" s="32" t="s">
        <v>1751</v>
      </c>
    </row>
    <row r="1959" spans="1:7" ht="39.950000000000003" customHeight="1">
      <c r="A1959" s="108" t="s">
        <v>3730</v>
      </c>
      <c r="B1959" s="32" t="s">
        <v>3652</v>
      </c>
      <c r="C1959" s="108" t="s">
        <v>3632</v>
      </c>
      <c r="D1959" s="108" t="s">
        <v>760</v>
      </c>
      <c r="E1959" s="32" t="s">
        <v>1730</v>
      </c>
      <c r="F1959" s="32" t="s">
        <v>1565</v>
      </c>
      <c r="G1959" s="282" t="s">
        <v>3731</v>
      </c>
    </row>
    <row r="1960" spans="1:7" ht="39.950000000000003" customHeight="1">
      <c r="A1960" s="108" t="s">
        <v>3732</v>
      </c>
      <c r="B1960" s="32" t="s">
        <v>3652</v>
      </c>
      <c r="C1960" s="108" t="s">
        <v>3632</v>
      </c>
      <c r="D1960" s="108" t="s">
        <v>760</v>
      </c>
      <c r="E1960" s="32" t="s">
        <v>2205</v>
      </c>
      <c r="F1960" s="32" t="s">
        <v>945</v>
      </c>
      <c r="G1960" s="32" t="s">
        <v>1060</v>
      </c>
    </row>
    <row r="1961" spans="1:7" ht="39.950000000000003" customHeight="1">
      <c r="A1961" s="108" t="s">
        <v>3733</v>
      </c>
      <c r="B1961" s="32" t="s">
        <v>3652</v>
      </c>
      <c r="C1961" s="108" t="s">
        <v>3632</v>
      </c>
      <c r="D1961" s="108" t="s">
        <v>760</v>
      </c>
      <c r="E1961" s="32" t="s">
        <v>1196</v>
      </c>
      <c r="F1961" s="32" t="s">
        <v>1658</v>
      </c>
      <c r="G1961" s="282" t="s">
        <v>778</v>
      </c>
    </row>
    <row r="1962" spans="1:7" ht="39.950000000000003" customHeight="1">
      <c r="A1962" s="108" t="s">
        <v>3734</v>
      </c>
      <c r="B1962" s="32" t="s">
        <v>3657</v>
      </c>
      <c r="C1962" s="108" t="s">
        <v>3632</v>
      </c>
      <c r="D1962" s="108" t="s">
        <v>760</v>
      </c>
      <c r="E1962" s="32" t="s">
        <v>1524</v>
      </c>
      <c r="F1962" s="32" t="s">
        <v>1717</v>
      </c>
      <c r="G1962" s="32" t="s">
        <v>1035</v>
      </c>
    </row>
    <row r="1963" spans="1:7" ht="39.950000000000003" customHeight="1">
      <c r="A1963" s="108" t="s">
        <v>3736</v>
      </c>
      <c r="B1963" s="32" t="s">
        <v>3652</v>
      </c>
      <c r="C1963" s="108" t="s">
        <v>3632</v>
      </c>
      <c r="D1963" s="108" t="s">
        <v>760</v>
      </c>
      <c r="E1963" s="32" t="s">
        <v>1196</v>
      </c>
      <c r="F1963" s="32" t="s">
        <v>1737</v>
      </c>
      <c r="G1963" s="282" t="s">
        <v>3737</v>
      </c>
    </row>
    <row r="1964" spans="1:7" ht="39.950000000000003" customHeight="1">
      <c r="A1964" s="108" t="s">
        <v>3738</v>
      </c>
      <c r="B1964" s="32" t="s">
        <v>3652</v>
      </c>
      <c r="C1964" s="108" t="s">
        <v>3632</v>
      </c>
      <c r="D1964" s="108" t="s">
        <v>760</v>
      </c>
      <c r="E1964" s="32" t="s">
        <v>1373</v>
      </c>
      <c r="F1964" s="32" t="s">
        <v>1109</v>
      </c>
      <c r="G1964" s="282" t="s">
        <v>1305</v>
      </c>
    </row>
    <row r="1965" spans="1:7" ht="39.950000000000003" customHeight="1">
      <c r="A1965" s="108" t="s">
        <v>3739</v>
      </c>
      <c r="B1965" s="32" t="s">
        <v>3652</v>
      </c>
      <c r="C1965" s="108" t="s">
        <v>3632</v>
      </c>
      <c r="D1965" s="108" t="s">
        <v>760</v>
      </c>
      <c r="E1965" s="32" t="s">
        <v>1677</v>
      </c>
      <c r="F1965" s="32" t="s">
        <v>3620</v>
      </c>
      <c r="G1965" s="281" t="s">
        <v>1567</v>
      </c>
    </row>
    <row r="1966" spans="1:7" ht="39.950000000000003" customHeight="1">
      <c r="A1966" s="108" t="s">
        <v>3740</v>
      </c>
      <c r="B1966" s="32" t="s">
        <v>3741</v>
      </c>
      <c r="C1966" s="108" t="s">
        <v>3632</v>
      </c>
      <c r="D1966" s="108" t="s">
        <v>760</v>
      </c>
      <c r="E1966" s="32" t="s">
        <v>962</v>
      </c>
      <c r="F1966" s="32" t="s">
        <v>962</v>
      </c>
      <c r="G1966" s="32" t="s">
        <v>788</v>
      </c>
    </row>
    <row r="1967" spans="1:7" ht="39.950000000000003" customHeight="1">
      <c r="A1967" s="108" t="s">
        <v>3742</v>
      </c>
      <c r="B1967" s="32" t="s">
        <v>3652</v>
      </c>
      <c r="C1967" s="108" t="s">
        <v>3632</v>
      </c>
      <c r="D1967" s="108" t="s">
        <v>760</v>
      </c>
      <c r="E1967" s="32" t="s">
        <v>1127</v>
      </c>
      <c r="F1967" s="32" t="s">
        <v>1043</v>
      </c>
      <c r="G1967" s="282" t="s">
        <v>1164</v>
      </c>
    </row>
    <row r="1968" spans="1:7" ht="39.950000000000003" customHeight="1">
      <c r="A1968" s="108" t="s">
        <v>3743</v>
      </c>
      <c r="B1968" s="32" t="s">
        <v>3649</v>
      </c>
      <c r="C1968" s="108" t="s">
        <v>3632</v>
      </c>
      <c r="D1968" s="108" t="s">
        <v>760</v>
      </c>
      <c r="E1968" s="32" t="s">
        <v>779</v>
      </c>
      <c r="F1968" s="32" t="s">
        <v>1607</v>
      </c>
      <c r="G1968" s="32" t="s">
        <v>3744</v>
      </c>
    </row>
    <row r="1969" spans="1:7" ht="39.950000000000003" customHeight="1">
      <c r="A1969" s="108" t="s">
        <v>3745</v>
      </c>
      <c r="B1969" s="32" t="s">
        <v>3652</v>
      </c>
      <c r="C1969" s="108" t="s">
        <v>3632</v>
      </c>
      <c r="D1969" s="108" t="s">
        <v>760</v>
      </c>
      <c r="E1969" s="32" t="s">
        <v>779</v>
      </c>
      <c r="F1969" s="32"/>
      <c r="G1969" s="32" t="s">
        <v>3746</v>
      </c>
    </row>
    <row r="1970" spans="1:7" ht="39.950000000000003" customHeight="1">
      <c r="A1970" s="108" t="s">
        <v>3747</v>
      </c>
      <c r="B1970" s="32" t="s">
        <v>3652</v>
      </c>
      <c r="C1970" s="108" t="s">
        <v>3632</v>
      </c>
      <c r="D1970" s="108" t="s">
        <v>760</v>
      </c>
      <c r="E1970" s="32" t="s">
        <v>1809</v>
      </c>
      <c r="F1970" s="32" t="s">
        <v>1106</v>
      </c>
      <c r="G1970" s="282" t="s">
        <v>1168</v>
      </c>
    </row>
    <row r="1971" spans="1:7" ht="39.950000000000003" customHeight="1">
      <c r="A1971" s="108" t="s">
        <v>3748</v>
      </c>
      <c r="B1971" s="32" t="s">
        <v>3657</v>
      </c>
      <c r="C1971" s="108" t="s">
        <v>3632</v>
      </c>
      <c r="D1971" s="108" t="s">
        <v>760</v>
      </c>
      <c r="E1971" s="32" t="s">
        <v>1170</v>
      </c>
      <c r="F1971" s="32" t="s">
        <v>3749</v>
      </c>
      <c r="G1971" s="32" t="s">
        <v>1352</v>
      </c>
    </row>
    <row r="1972" spans="1:7" ht="39.950000000000003" customHeight="1">
      <c r="A1972" s="108" t="s">
        <v>3750</v>
      </c>
      <c r="B1972" s="32" t="s">
        <v>3721</v>
      </c>
      <c r="C1972" s="108" t="s">
        <v>3632</v>
      </c>
      <c r="D1972" s="108" t="s">
        <v>760</v>
      </c>
      <c r="E1972" s="32" t="s">
        <v>1851</v>
      </c>
      <c r="F1972" s="32" t="s">
        <v>1196</v>
      </c>
      <c r="G1972" s="32" t="s">
        <v>796</v>
      </c>
    </row>
    <row r="1973" spans="1:7" ht="39.950000000000003" customHeight="1">
      <c r="A1973" s="108" t="s">
        <v>3751</v>
      </c>
      <c r="B1973" s="32" t="s">
        <v>3690</v>
      </c>
      <c r="C1973" s="108" t="s">
        <v>3632</v>
      </c>
      <c r="D1973" s="108" t="s">
        <v>760</v>
      </c>
      <c r="E1973" s="32" t="s">
        <v>2280</v>
      </c>
      <c r="F1973" s="32" t="s">
        <v>2525</v>
      </c>
      <c r="G1973" s="32" t="s">
        <v>1112</v>
      </c>
    </row>
    <row r="1974" spans="1:7" ht="39.950000000000003" customHeight="1">
      <c r="A1974" s="108" t="s">
        <v>3752</v>
      </c>
      <c r="B1974" s="32" t="s">
        <v>3649</v>
      </c>
      <c r="C1974" s="108" t="s">
        <v>3632</v>
      </c>
      <c r="D1974" s="108" t="s">
        <v>760</v>
      </c>
      <c r="E1974" s="32" t="s">
        <v>1127</v>
      </c>
      <c r="F1974" s="32" t="s">
        <v>1043</v>
      </c>
      <c r="G1974" s="32" t="s">
        <v>3209</v>
      </c>
    </row>
    <row r="1975" spans="1:7" ht="39.950000000000003" customHeight="1">
      <c r="A1975" s="108" t="s">
        <v>3753</v>
      </c>
      <c r="B1975" s="32" t="s">
        <v>3679</v>
      </c>
      <c r="C1975" s="108" t="s">
        <v>3632</v>
      </c>
      <c r="D1975" s="108" t="s">
        <v>760</v>
      </c>
      <c r="E1975" s="32" t="s">
        <v>1851</v>
      </c>
      <c r="F1975" s="32" t="s">
        <v>1851</v>
      </c>
      <c r="G1975" s="32" t="s">
        <v>3754</v>
      </c>
    </row>
    <row r="1976" spans="1:7" ht="39.950000000000003" customHeight="1">
      <c r="A1976" s="108" t="s">
        <v>3755</v>
      </c>
      <c r="B1976" s="32" t="s">
        <v>3679</v>
      </c>
      <c r="C1976" s="108" t="s">
        <v>3632</v>
      </c>
      <c r="D1976" s="108" t="s">
        <v>760</v>
      </c>
      <c r="E1976" s="32" t="s">
        <v>787</v>
      </c>
      <c r="F1976" s="32" t="s">
        <v>3726</v>
      </c>
      <c r="G1976" s="32" t="s">
        <v>1079</v>
      </c>
    </row>
    <row r="1977" spans="1:7" ht="39.950000000000003" customHeight="1">
      <c r="A1977" s="108" t="s">
        <v>3756</v>
      </c>
      <c r="B1977" s="32" t="s">
        <v>3652</v>
      </c>
      <c r="C1977" s="108" t="s">
        <v>3632</v>
      </c>
      <c r="D1977" s="108" t="s">
        <v>760</v>
      </c>
      <c r="E1977" s="32" t="s">
        <v>779</v>
      </c>
      <c r="F1977" s="32" t="s">
        <v>826</v>
      </c>
      <c r="G1977" s="32" t="s">
        <v>788</v>
      </c>
    </row>
    <row r="1978" spans="1:7" ht="39.950000000000003" customHeight="1">
      <c r="A1978" s="93" t="s">
        <v>3757</v>
      </c>
      <c r="B1978" s="32" t="s">
        <v>3657</v>
      </c>
      <c r="C1978" s="108" t="s">
        <v>3632</v>
      </c>
      <c r="D1978" s="108" t="s">
        <v>760</v>
      </c>
      <c r="E1978" s="21" t="s">
        <v>3420</v>
      </c>
      <c r="F1978" s="21" t="s">
        <v>1761</v>
      </c>
      <c r="G1978" s="94" t="s">
        <v>3758</v>
      </c>
    </row>
    <row r="1979" spans="1:7" ht="39.950000000000003" customHeight="1">
      <c r="A1979" s="93" t="s">
        <v>3759</v>
      </c>
      <c r="B1979" s="32" t="s">
        <v>3701</v>
      </c>
      <c r="C1979" s="108" t="s">
        <v>3632</v>
      </c>
      <c r="D1979" s="108" t="s">
        <v>760</v>
      </c>
      <c r="E1979" s="21" t="s">
        <v>1174</v>
      </c>
      <c r="F1979" s="21" t="s">
        <v>1174</v>
      </c>
      <c r="G1979" s="21" t="s">
        <v>812</v>
      </c>
    </row>
    <row r="1980" spans="1:7" ht="39.950000000000003" customHeight="1">
      <c r="A1980" s="93" t="s">
        <v>3760</v>
      </c>
      <c r="B1980" s="32" t="s">
        <v>3660</v>
      </c>
      <c r="C1980" s="108" t="s">
        <v>3632</v>
      </c>
      <c r="D1980" s="108" t="s">
        <v>760</v>
      </c>
      <c r="E1980" s="21" t="s">
        <v>1265</v>
      </c>
      <c r="F1980" s="21" t="s">
        <v>3761</v>
      </c>
      <c r="G1980" s="21" t="s">
        <v>3762</v>
      </c>
    </row>
    <row r="1981" spans="1:7" ht="39.950000000000003" customHeight="1">
      <c r="A1981" s="93" t="s">
        <v>3763</v>
      </c>
      <c r="B1981" s="32" t="s">
        <v>3657</v>
      </c>
      <c r="C1981" s="108" t="s">
        <v>3632</v>
      </c>
      <c r="D1981" s="108" t="s">
        <v>760</v>
      </c>
      <c r="E1981" s="21" t="s">
        <v>1104</v>
      </c>
      <c r="F1981" s="21" t="s">
        <v>1011</v>
      </c>
      <c r="G1981" s="94" t="s">
        <v>812</v>
      </c>
    </row>
    <row r="1982" spans="1:7" ht="39.950000000000003" customHeight="1">
      <c r="A1982" s="93" t="s">
        <v>3764</v>
      </c>
      <c r="B1982" s="21" t="s">
        <v>3660</v>
      </c>
      <c r="C1982" s="108" t="s">
        <v>3632</v>
      </c>
      <c r="D1982" s="108" t="s">
        <v>760</v>
      </c>
      <c r="E1982" s="21" t="s">
        <v>1782</v>
      </c>
      <c r="F1982" s="21" t="s">
        <v>1975</v>
      </c>
      <c r="G1982" s="21" t="s">
        <v>3765</v>
      </c>
    </row>
    <row r="1983" spans="1:7" ht="39.950000000000003" customHeight="1">
      <c r="A1983" s="93" t="s">
        <v>3766</v>
      </c>
      <c r="B1983" s="32" t="s">
        <v>3657</v>
      </c>
      <c r="C1983" s="108" t="s">
        <v>3632</v>
      </c>
      <c r="D1983" s="108" t="s">
        <v>760</v>
      </c>
      <c r="E1983" s="21" t="s">
        <v>822</v>
      </c>
      <c r="F1983" s="21" t="s">
        <v>1790</v>
      </c>
      <c r="G1983" s="94" t="s">
        <v>3767</v>
      </c>
    </row>
    <row r="1984" spans="1:7" ht="39.950000000000003" customHeight="1">
      <c r="A1984" s="93" t="s">
        <v>3768</v>
      </c>
      <c r="B1984" s="32" t="s">
        <v>3652</v>
      </c>
      <c r="C1984" s="108" t="s">
        <v>3632</v>
      </c>
      <c r="D1984" s="108" t="s">
        <v>760</v>
      </c>
      <c r="E1984" s="21" t="s">
        <v>1448</v>
      </c>
      <c r="F1984" s="21" t="s">
        <v>1319</v>
      </c>
      <c r="G1984" s="235" t="s">
        <v>2993</v>
      </c>
    </row>
    <row r="1985" spans="1:7" ht="39.950000000000003" customHeight="1">
      <c r="A1985" s="93" t="s">
        <v>3769</v>
      </c>
      <c r="B1985" s="94" t="s">
        <v>888</v>
      </c>
      <c r="C1985" s="108" t="s">
        <v>3632</v>
      </c>
      <c r="D1985" s="108" t="s">
        <v>760</v>
      </c>
      <c r="E1985" s="21" t="s">
        <v>834</v>
      </c>
      <c r="F1985" s="21"/>
      <c r="G1985" s="21" t="s">
        <v>1069</v>
      </c>
    </row>
    <row r="1986" spans="1:7" ht="39.950000000000003" customHeight="1">
      <c r="A1986" s="93" t="s">
        <v>3770</v>
      </c>
      <c r="B1986" s="94" t="s">
        <v>3679</v>
      </c>
      <c r="C1986" s="108" t="s">
        <v>3632</v>
      </c>
      <c r="D1986" s="108" t="s">
        <v>760</v>
      </c>
      <c r="E1986" s="21" t="s">
        <v>3771</v>
      </c>
      <c r="F1986" s="21" t="s">
        <v>1011</v>
      </c>
      <c r="G1986" s="21" t="s">
        <v>771</v>
      </c>
    </row>
    <row r="1987" spans="1:7" ht="39.950000000000003" customHeight="1">
      <c r="A1987" s="93" t="s">
        <v>3770</v>
      </c>
      <c r="B1987" s="94" t="s">
        <v>3660</v>
      </c>
      <c r="C1987" s="108" t="s">
        <v>3632</v>
      </c>
      <c r="D1987" s="108" t="s">
        <v>760</v>
      </c>
      <c r="E1987" s="21" t="s">
        <v>1351</v>
      </c>
      <c r="F1987" s="21" t="s">
        <v>792</v>
      </c>
      <c r="G1987" s="21" t="s">
        <v>3772</v>
      </c>
    </row>
    <row r="1988" spans="1:7" ht="39.950000000000003" customHeight="1">
      <c r="A1988" s="93" t="s">
        <v>3773</v>
      </c>
      <c r="B1988" s="32" t="s">
        <v>3652</v>
      </c>
      <c r="C1988" s="108" t="s">
        <v>3632</v>
      </c>
      <c r="D1988" s="108" t="s">
        <v>760</v>
      </c>
      <c r="E1988" s="21" t="s">
        <v>834</v>
      </c>
      <c r="F1988" s="21" t="s">
        <v>1392</v>
      </c>
      <c r="G1988" s="21" t="s">
        <v>927</v>
      </c>
    </row>
    <row r="1989" spans="1:7" ht="39.950000000000003" customHeight="1">
      <c r="A1989" s="93" t="s">
        <v>3774</v>
      </c>
      <c r="B1989" s="94" t="s">
        <v>3657</v>
      </c>
      <c r="C1989" s="108" t="s">
        <v>3632</v>
      </c>
      <c r="D1989" s="108" t="s">
        <v>760</v>
      </c>
      <c r="E1989" s="21" t="s">
        <v>2594</v>
      </c>
      <c r="F1989" s="21" t="s">
        <v>1853</v>
      </c>
      <c r="G1989" s="94" t="s">
        <v>2365</v>
      </c>
    </row>
    <row r="1990" spans="1:7" ht="39.950000000000003" customHeight="1">
      <c r="A1990" s="93" t="s">
        <v>3775</v>
      </c>
      <c r="B1990" s="94" t="s">
        <v>3657</v>
      </c>
      <c r="C1990" s="108" t="s">
        <v>3632</v>
      </c>
      <c r="D1990" s="108" t="s">
        <v>760</v>
      </c>
      <c r="E1990" s="21" t="s">
        <v>2594</v>
      </c>
      <c r="F1990" s="21" t="s">
        <v>1853</v>
      </c>
      <c r="G1990" s="94" t="s">
        <v>3776</v>
      </c>
    </row>
    <row r="1991" spans="1:7" ht="39.950000000000003" customHeight="1">
      <c r="A1991" s="93" t="s">
        <v>3777</v>
      </c>
      <c r="B1991" s="94" t="s">
        <v>1091</v>
      </c>
      <c r="C1991" s="108" t="s">
        <v>3632</v>
      </c>
      <c r="D1991" s="108" t="s">
        <v>760</v>
      </c>
      <c r="E1991" s="21" t="s">
        <v>942</v>
      </c>
      <c r="F1991" s="21" t="s">
        <v>962</v>
      </c>
      <c r="G1991" s="21" t="s">
        <v>1829</v>
      </c>
    </row>
    <row r="1992" spans="1:7" ht="39.950000000000003" customHeight="1">
      <c r="A1992" s="93" t="s">
        <v>3778</v>
      </c>
      <c r="B1992" s="94" t="s">
        <v>3657</v>
      </c>
      <c r="C1992" s="108" t="s">
        <v>3632</v>
      </c>
      <c r="D1992" s="108" t="s">
        <v>760</v>
      </c>
      <c r="E1992" s="21" t="s">
        <v>1524</v>
      </c>
      <c r="F1992" s="21" t="s">
        <v>3779</v>
      </c>
      <c r="G1992" s="21" t="s">
        <v>805</v>
      </c>
    </row>
    <row r="1993" spans="1:7" ht="39.950000000000003" customHeight="1">
      <c r="A1993" s="93" t="s">
        <v>3780</v>
      </c>
      <c r="B1993" s="21" t="s">
        <v>3652</v>
      </c>
      <c r="C1993" s="108" t="s">
        <v>3632</v>
      </c>
      <c r="D1993" s="108" t="s">
        <v>760</v>
      </c>
      <c r="E1993" s="21" t="s">
        <v>2217</v>
      </c>
      <c r="F1993" s="21" t="s">
        <v>2983</v>
      </c>
      <c r="G1993" s="21" t="s">
        <v>3173</v>
      </c>
    </row>
    <row r="1994" spans="1:7" ht="39.950000000000003" customHeight="1">
      <c r="A1994" s="93" t="s">
        <v>3781</v>
      </c>
      <c r="B1994" s="21" t="s">
        <v>3649</v>
      </c>
      <c r="C1994" s="108" t="s">
        <v>3632</v>
      </c>
      <c r="D1994" s="108" t="s">
        <v>760</v>
      </c>
      <c r="E1994" s="21" t="s">
        <v>3782</v>
      </c>
      <c r="F1994" s="21" t="s">
        <v>3525</v>
      </c>
      <c r="G1994" s="21" t="s">
        <v>3783</v>
      </c>
    </row>
    <row r="1995" spans="1:7" ht="39.950000000000003" customHeight="1">
      <c r="A1995" s="93" t="s">
        <v>3784</v>
      </c>
      <c r="B1995" s="21" t="s">
        <v>3649</v>
      </c>
      <c r="C1995" s="108" t="s">
        <v>3632</v>
      </c>
      <c r="D1995" s="108" t="s">
        <v>760</v>
      </c>
      <c r="E1995" s="21" t="s">
        <v>3785</v>
      </c>
      <c r="F1995" s="21" t="s">
        <v>1092</v>
      </c>
      <c r="G1995" s="21" t="s">
        <v>1458</v>
      </c>
    </row>
    <row r="1996" spans="1:7" ht="39.950000000000003" customHeight="1">
      <c r="A1996" s="93" t="s">
        <v>3786</v>
      </c>
      <c r="B1996" s="21" t="s">
        <v>3652</v>
      </c>
      <c r="C1996" s="108" t="s">
        <v>3632</v>
      </c>
      <c r="D1996" s="108" t="s">
        <v>760</v>
      </c>
      <c r="E1996" s="21" t="s">
        <v>3787</v>
      </c>
      <c r="F1996" s="21" t="s">
        <v>1061</v>
      </c>
      <c r="G1996" s="21" t="s">
        <v>771</v>
      </c>
    </row>
    <row r="1997" spans="1:7" ht="39.950000000000003" customHeight="1">
      <c r="A1997" s="93" t="s">
        <v>3788</v>
      </c>
      <c r="B1997" s="21" t="s">
        <v>3789</v>
      </c>
      <c r="C1997" s="93" t="s">
        <v>3790</v>
      </c>
      <c r="D1997" s="108" t="s">
        <v>760</v>
      </c>
      <c r="E1997" s="21" t="s">
        <v>3791</v>
      </c>
      <c r="F1997" s="21" t="s">
        <v>1955</v>
      </c>
      <c r="G1997" s="21" t="s">
        <v>1177</v>
      </c>
    </row>
    <row r="1998" spans="1:7" ht="39.950000000000003" customHeight="1">
      <c r="A1998" s="21" t="s">
        <v>3792</v>
      </c>
      <c r="B1998" s="21" t="s">
        <v>3789</v>
      </c>
      <c r="C1998" s="93" t="s">
        <v>3790</v>
      </c>
      <c r="D1998" s="32" t="s">
        <v>760</v>
      </c>
      <c r="E1998" s="21" t="s">
        <v>780</v>
      </c>
      <c r="F1998" s="21" t="s">
        <v>811</v>
      </c>
      <c r="G1998" s="21" t="s">
        <v>3080</v>
      </c>
    </row>
    <row r="1999" spans="1:7" ht="39.950000000000003" customHeight="1">
      <c r="A1999" s="284" t="s">
        <v>3793</v>
      </c>
      <c r="B1999" s="21" t="s">
        <v>3794</v>
      </c>
      <c r="C1999" s="93" t="s">
        <v>3790</v>
      </c>
      <c r="D1999" s="108" t="s">
        <v>760</v>
      </c>
      <c r="E1999" s="21" t="s">
        <v>3795</v>
      </c>
      <c r="F1999" s="21" t="s">
        <v>1076</v>
      </c>
      <c r="G1999" s="21" t="s">
        <v>1916</v>
      </c>
    </row>
    <row r="2000" spans="1:7" ht="39.950000000000003" customHeight="1">
      <c r="A2000" s="276" t="s">
        <v>3796</v>
      </c>
      <c r="B2000" s="285" t="s">
        <v>3797</v>
      </c>
      <c r="C2000" s="93" t="s">
        <v>3790</v>
      </c>
      <c r="D2000" s="108" t="s">
        <v>760</v>
      </c>
      <c r="E2000" s="21" t="s">
        <v>1302</v>
      </c>
      <c r="F2000" s="21" t="s">
        <v>2917</v>
      </c>
      <c r="G2000" s="21" t="s">
        <v>1069</v>
      </c>
    </row>
    <row r="2001" spans="1:7" ht="39.950000000000003" customHeight="1">
      <c r="A2001" s="93" t="s">
        <v>3798</v>
      </c>
      <c r="B2001" s="21" t="s">
        <v>3797</v>
      </c>
      <c r="C2001" s="93" t="s">
        <v>3790</v>
      </c>
      <c r="D2001" s="108" t="s">
        <v>760</v>
      </c>
      <c r="E2001" s="21" t="s">
        <v>1302</v>
      </c>
      <c r="F2001" s="21" t="s">
        <v>1385</v>
      </c>
      <c r="G2001" s="21" t="s">
        <v>839</v>
      </c>
    </row>
    <row r="2002" spans="1:7" ht="39.950000000000003" customHeight="1">
      <c r="A2002" s="93"/>
      <c r="B2002" s="21" t="s">
        <v>3799</v>
      </c>
      <c r="C2002" s="93" t="s">
        <v>3790</v>
      </c>
      <c r="D2002" s="108" t="s">
        <v>1855</v>
      </c>
      <c r="E2002" s="21" t="s">
        <v>3800</v>
      </c>
      <c r="F2002" s="21" t="s">
        <v>942</v>
      </c>
      <c r="G2002" s="21" t="s">
        <v>1626</v>
      </c>
    </row>
    <row r="2003" spans="1:7" ht="39.950000000000003" customHeight="1">
      <c r="A2003" s="286" t="s">
        <v>3801</v>
      </c>
      <c r="B2003" s="21" t="s">
        <v>3802</v>
      </c>
      <c r="C2003" s="93" t="s">
        <v>3790</v>
      </c>
      <c r="D2003" s="108" t="s">
        <v>760</v>
      </c>
      <c r="E2003" s="21" t="s">
        <v>1196</v>
      </c>
      <c r="F2003" s="21" t="s">
        <v>1169</v>
      </c>
      <c r="G2003" s="21" t="s">
        <v>2776</v>
      </c>
    </row>
    <row r="2004" spans="1:7" ht="39.950000000000003" customHeight="1">
      <c r="A2004" s="93" t="s">
        <v>3803</v>
      </c>
      <c r="B2004" s="21" t="s">
        <v>3804</v>
      </c>
      <c r="C2004" s="93" t="s">
        <v>3790</v>
      </c>
      <c r="D2004" s="108" t="s">
        <v>760</v>
      </c>
      <c r="E2004" s="21" t="s">
        <v>2832</v>
      </c>
      <c r="F2004" s="21" t="s">
        <v>942</v>
      </c>
      <c r="G2004" s="94" t="s">
        <v>841</v>
      </c>
    </row>
    <row r="2005" spans="1:7" ht="39.950000000000003" customHeight="1">
      <c r="A2005" s="93"/>
      <c r="B2005" s="21" t="s">
        <v>3804</v>
      </c>
      <c r="C2005" s="93" t="s">
        <v>3790</v>
      </c>
      <c r="D2005" s="108" t="s">
        <v>760</v>
      </c>
      <c r="E2005" s="21" t="s">
        <v>1076</v>
      </c>
      <c r="F2005" s="21" t="s">
        <v>2678</v>
      </c>
      <c r="G2005" s="21" t="s">
        <v>1618</v>
      </c>
    </row>
    <row r="2006" spans="1:7" ht="39.950000000000003" customHeight="1">
      <c r="A2006" s="93" t="s">
        <v>3805</v>
      </c>
      <c r="B2006" s="21" t="s">
        <v>3804</v>
      </c>
      <c r="C2006" s="93" t="s">
        <v>3790</v>
      </c>
      <c r="D2006" s="108" t="s">
        <v>760</v>
      </c>
      <c r="E2006" s="21" t="s">
        <v>1302</v>
      </c>
      <c r="F2006" s="21" t="s">
        <v>1385</v>
      </c>
      <c r="G2006" s="21" t="s">
        <v>1035</v>
      </c>
    </row>
    <row r="2007" spans="1:7" ht="39.950000000000003" customHeight="1">
      <c r="A2007" s="93" t="s">
        <v>3806</v>
      </c>
      <c r="B2007" s="21" t="s">
        <v>3807</v>
      </c>
      <c r="C2007" s="93" t="s">
        <v>3790</v>
      </c>
      <c r="D2007" s="108" t="s">
        <v>760</v>
      </c>
      <c r="E2007" s="21" t="s">
        <v>1092</v>
      </c>
      <c r="F2007" s="21" t="s">
        <v>1319</v>
      </c>
      <c r="G2007" s="21" t="s">
        <v>1293</v>
      </c>
    </row>
    <row r="2008" spans="1:7" ht="39.950000000000003" customHeight="1">
      <c r="A2008" s="93" t="s">
        <v>3808</v>
      </c>
      <c r="B2008" s="21" t="s">
        <v>3809</v>
      </c>
      <c r="C2008" s="93" t="s">
        <v>3790</v>
      </c>
      <c r="D2008" s="108" t="s">
        <v>760</v>
      </c>
      <c r="E2008" s="21" t="s">
        <v>3795</v>
      </c>
      <c r="F2008" s="21" t="s">
        <v>1385</v>
      </c>
      <c r="G2008" s="21" t="s">
        <v>3810</v>
      </c>
    </row>
    <row r="2009" spans="1:7" ht="39.950000000000003" customHeight="1">
      <c r="A2009" s="93" t="s">
        <v>3811</v>
      </c>
      <c r="B2009" s="21" t="s">
        <v>3807</v>
      </c>
      <c r="C2009" s="93" t="s">
        <v>3790</v>
      </c>
      <c r="D2009" s="108" t="s">
        <v>760</v>
      </c>
      <c r="E2009" s="21" t="s">
        <v>3812</v>
      </c>
      <c r="F2009" s="21" t="s">
        <v>1319</v>
      </c>
      <c r="G2009" s="21" t="s">
        <v>3813</v>
      </c>
    </row>
    <row r="2010" spans="1:7" ht="39.950000000000003" customHeight="1">
      <c r="A2010" s="93" t="s">
        <v>3814</v>
      </c>
      <c r="B2010" s="21" t="s">
        <v>3807</v>
      </c>
      <c r="C2010" s="93" t="s">
        <v>3790</v>
      </c>
      <c r="D2010" s="108" t="s">
        <v>760</v>
      </c>
      <c r="E2010" s="21" t="s">
        <v>909</v>
      </c>
      <c r="F2010" s="21" t="s">
        <v>3815</v>
      </c>
      <c r="G2010" s="21" t="s">
        <v>1916</v>
      </c>
    </row>
    <row r="2011" spans="1:7" ht="39.950000000000003" customHeight="1">
      <c r="A2011" s="93"/>
      <c r="B2011" s="21"/>
      <c r="C2011" s="93" t="s">
        <v>3790</v>
      </c>
      <c r="D2011" s="108" t="s">
        <v>760</v>
      </c>
      <c r="E2011" s="21" t="s">
        <v>914</v>
      </c>
      <c r="F2011" s="21" t="s">
        <v>1576</v>
      </c>
      <c r="G2011" s="21" t="s">
        <v>1714</v>
      </c>
    </row>
    <row r="2012" spans="1:7" ht="39.950000000000003" customHeight="1">
      <c r="A2012" s="93" t="s">
        <v>3816</v>
      </c>
      <c r="B2012" s="21" t="s">
        <v>3807</v>
      </c>
      <c r="C2012" s="93" t="s">
        <v>3790</v>
      </c>
      <c r="D2012" s="108" t="s">
        <v>760</v>
      </c>
      <c r="E2012" s="21" t="s">
        <v>3817</v>
      </c>
      <c r="F2012" s="21" t="s">
        <v>3812</v>
      </c>
      <c r="G2012" s="21" t="s">
        <v>1036</v>
      </c>
    </row>
    <row r="2013" spans="1:7" ht="39.950000000000003" customHeight="1">
      <c r="A2013" s="93" t="s">
        <v>3818</v>
      </c>
      <c r="B2013" s="21" t="s">
        <v>3807</v>
      </c>
      <c r="C2013" s="93" t="s">
        <v>3790</v>
      </c>
      <c r="D2013" s="108" t="s">
        <v>760</v>
      </c>
      <c r="E2013" s="21" t="s">
        <v>1319</v>
      </c>
      <c r="F2013" s="21" t="s">
        <v>3819</v>
      </c>
      <c r="G2013" s="21" t="s">
        <v>1046</v>
      </c>
    </row>
    <row r="2014" spans="1:7" ht="39.950000000000003" customHeight="1">
      <c r="A2014" s="93" t="s">
        <v>3820</v>
      </c>
      <c r="B2014" s="21" t="s">
        <v>3821</v>
      </c>
      <c r="C2014" s="93" t="s">
        <v>3790</v>
      </c>
      <c r="D2014" s="108" t="s">
        <v>760</v>
      </c>
      <c r="E2014" s="21" t="s">
        <v>2408</v>
      </c>
      <c r="F2014" s="21" t="s">
        <v>1319</v>
      </c>
      <c r="G2014" s="21" t="s">
        <v>771</v>
      </c>
    </row>
    <row r="2015" spans="1:7" ht="39.950000000000003" customHeight="1">
      <c r="A2015" s="93" t="s">
        <v>3822</v>
      </c>
      <c r="B2015" s="21" t="s">
        <v>3823</v>
      </c>
      <c r="C2015" s="93" t="s">
        <v>3790</v>
      </c>
      <c r="D2015" s="108" t="s">
        <v>760</v>
      </c>
      <c r="E2015" s="21" t="s">
        <v>792</v>
      </c>
      <c r="F2015" s="21" t="s">
        <v>1074</v>
      </c>
      <c r="G2015" s="21" t="s">
        <v>812</v>
      </c>
    </row>
    <row r="2016" spans="1:7" ht="39.950000000000003" customHeight="1">
      <c r="A2016" s="93" t="s">
        <v>3824</v>
      </c>
      <c r="B2016" s="21" t="s">
        <v>3825</v>
      </c>
      <c r="C2016" s="93" t="s">
        <v>3790</v>
      </c>
      <c r="D2016" s="108" t="s">
        <v>760</v>
      </c>
      <c r="E2016" s="21" t="s">
        <v>1076</v>
      </c>
      <c r="F2016" s="21" t="s">
        <v>1196</v>
      </c>
      <c r="G2016" s="21" t="s">
        <v>1109</v>
      </c>
    </row>
    <row r="2017" spans="1:7" ht="39.950000000000003" customHeight="1">
      <c r="A2017" s="93" t="s">
        <v>3826</v>
      </c>
      <c r="B2017" s="21" t="s">
        <v>3827</v>
      </c>
      <c r="C2017" s="93" t="s">
        <v>3790</v>
      </c>
      <c r="D2017" s="108" t="s">
        <v>760</v>
      </c>
      <c r="E2017" s="21" t="s">
        <v>1174</v>
      </c>
      <c r="F2017" s="21" t="s">
        <v>1196</v>
      </c>
      <c r="G2017" s="21" t="s">
        <v>1916</v>
      </c>
    </row>
    <row r="2018" spans="1:7" ht="39.950000000000003" customHeight="1">
      <c r="A2018" s="93" t="s">
        <v>3828</v>
      </c>
      <c r="B2018" s="21" t="s">
        <v>3827</v>
      </c>
      <c r="C2018" s="93" t="s">
        <v>3790</v>
      </c>
      <c r="D2018" s="108" t="s">
        <v>760</v>
      </c>
      <c r="E2018" s="21" t="s">
        <v>3639</v>
      </c>
      <c r="F2018" s="21" t="s">
        <v>1174</v>
      </c>
      <c r="G2018" s="21" t="s">
        <v>1916</v>
      </c>
    </row>
    <row r="2019" spans="1:7" ht="39.950000000000003" customHeight="1">
      <c r="A2019" s="276" t="s">
        <v>3829</v>
      </c>
      <c r="B2019" s="21" t="s">
        <v>3827</v>
      </c>
      <c r="C2019" s="93" t="s">
        <v>3790</v>
      </c>
      <c r="D2019" s="108" t="s">
        <v>760</v>
      </c>
      <c r="E2019" s="21" t="s">
        <v>1174</v>
      </c>
      <c r="F2019" s="21" t="s">
        <v>2246</v>
      </c>
      <c r="G2019" s="21" t="s">
        <v>1860</v>
      </c>
    </row>
    <row r="2020" spans="1:7" ht="39.950000000000003" customHeight="1">
      <c r="A2020" s="93" t="s">
        <v>3830</v>
      </c>
      <c r="B2020" s="21" t="s">
        <v>3799</v>
      </c>
      <c r="C2020" s="93" t="s">
        <v>3790</v>
      </c>
      <c r="D2020" s="108" t="s">
        <v>760</v>
      </c>
      <c r="E2020" s="21" t="s">
        <v>1763</v>
      </c>
      <c r="F2020" s="21" t="s">
        <v>1304</v>
      </c>
      <c r="G2020" s="21" t="s">
        <v>1152</v>
      </c>
    </row>
    <row r="2021" spans="1:7" ht="39.950000000000003" customHeight="1">
      <c r="A2021" s="93" t="s">
        <v>3831</v>
      </c>
      <c r="B2021" s="21" t="s">
        <v>3827</v>
      </c>
      <c r="C2021" s="93" t="s">
        <v>3790</v>
      </c>
      <c r="D2021" s="108" t="s">
        <v>760</v>
      </c>
      <c r="E2021" s="21" t="s">
        <v>3635</v>
      </c>
      <c r="F2021" s="21" t="s">
        <v>3670</v>
      </c>
      <c r="G2021" s="21" t="s">
        <v>1141</v>
      </c>
    </row>
    <row r="2022" spans="1:7" ht="39.950000000000003" customHeight="1">
      <c r="A2022" s="93" t="s">
        <v>3832</v>
      </c>
      <c r="B2022" s="21" t="s">
        <v>3833</v>
      </c>
      <c r="C2022" s="93" t="s">
        <v>3790</v>
      </c>
      <c r="D2022" s="108" t="s">
        <v>760</v>
      </c>
      <c r="E2022" s="21" t="s">
        <v>834</v>
      </c>
      <c r="F2022" s="21" t="s">
        <v>1658</v>
      </c>
      <c r="G2022" s="21" t="s">
        <v>946</v>
      </c>
    </row>
    <row r="2023" spans="1:7" ht="39.950000000000003" customHeight="1">
      <c r="A2023" s="93" t="s">
        <v>3834</v>
      </c>
      <c r="B2023" s="21" t="s">
        <v>3833</v>
      </c>
      <c r="C2023" s="93" t="s">
        <v>3790</v>
      </c>
      <c r="D2023" s="108" t="s">
        <v>760</v>
      </c>
      <c r="E2023" s="21" t="s">
        <v>909</v>
      </c>
      <c r="F2023" s="21" t="s">
        <v>1637</v>
      </c>
      <c r="G2023" s="21" t="s">
        <v>1719</v>
      </c>
    </row>
    <row r="2024" spans="1:7" ht="39.950000000000003" customHeight="1">
      <c r="A2024" s="93" t="s">
        <v>3835</v>
      </c>
      <c r="B2024" s="21" t="s">
        <v>3836</v>
      </c>
      <c r="C2024" s="93" t="s">
        <v>3790</v>
      </c>
      <c r="D2024" s="108" t="s">
        <v>760</v>
      </c>
      <c r="E2024" s="21" t="s">
        <v>1214</v>
      </c>
      <c r="F2024" s="21" t="s">
        <v>1214</v>
      </c>
      <c r="G2024" s="21" t="s">
        <v>1220</v>
      </c>
    </row>
    <row r="2025" spans="1:7" ht="39.950000000000003" customHeight="1">
      <c r="A2025" s="276" t="s">
        <v>3837</v>
      </c>
      <c r="B2025" s="21" t="s">
        <v>3833</v>
      </c>
      <c r="C2025" s="93" t="s">
        <v>3790</v>
      </c>
      <c r="D2025" s="108" t="s">
        <v>760</v>
      </c>
      <c r="E2025" s="21" t="s">
        <v>993</v>
      </c>
      <c r="F2025" s="21" t="s">
        <v>3817</v>
      </c>
      <c r="G2025" s="21" t="s">
        <v>1916</v>
      </c>
    </row>
    <row r="2026" spans="1:7" ht="39.950000000000003" customHeight="1">
      <c r="A2026" s="93" t="s">
        <v>3838</v>
      </c>
      <c r="B2026" s="21" t="s">
        <v>3839</v>
      </c>
      <c r="C2026" s="93" t="s">
        <v>3790</v>
      </c>
      <c r="D2026" s="108" t="s">
        <v>764</v>
      </c>
      <c r="E2026" s="21" t="s">
        <v>1319</v>
      </c>
      <c r="F2026" s="21" t="s">
        <v>1658</v>
      </c>
      <c r="G2026" s="21" t="s">
        <v>3840</v>
      </c>
    </row>
    <row r="2027" spans="1:7" ht="39.950000000000003" customHeight="1">
      <c r="A2027" s="276" t="s">
        <v>3841</v>
      </c>
      <c r="B2027" s="21" t="s">
        <v>3839</v>
      </c>
      <c r="C2027" s="93" t="s">
        <v>3790</v>
      </c>
      <c r="D2027" s="108" t="s">
        <v>760</v>
      </c>
      <c r="E2027" s="21" t="s">
        <v>909</v>
      </c>
      <c r="F2027" s="21" t="s">
        <v>1043</v>
      </c>
      <c r="G2027" s="21" t="s">
        <v>883</v>
      </c>
    </row>
    <row r="2028" spans="1:7" ht="39.950000000000003" customHeight="1">
      <c r="A2028" s="93" t="s">
        <v>3842</v>
      </c>
      <c r="B2028" s="21" t="s">
        <v>3839</v>
      </c>
      <c r="C2028" s="93" t="s">
        <v>3790</v>
      </c>
      <c r="D2028" s="108" t="s">
        <v>760</v>
      </c>
      <c r="E2028" s="21" t="s">
        <v>1146</v>
      </c>
      <c r="F2028" s="21" t="s">
        <v>3819</v>
      </c>
      <c r="G2028" s="21" t="s">
        <v>1916</v>
      </c>
    </row>
    <row r="2029" spans="1:7" ht="39.950000000000003" customHeight="1">
      <c r="A2029" s="93" t="s">
        <v>3843</v>
      </c>
      <c r="B2029" s="21" t="s">
        <v>3839</v>
      </c>
      <c r="C2029" s="93" t="s">
        <v>3790</v>
      </c>
      <c r="D2029" s="108" t="s">
        <v>760</v>
      </c>
      <c r="E2029" s="21" t="s">
        <v>1851</v>
      </c>
      <c r="F2029" s="21" t="s">
        <v>3635</v>
      </c>
      <c r="G2029" s="21" t="s">
        <v>859</v>
      </c>
    </row>
    <row r="2030" spans="1:7" ht="39.950000000000003" customHeight="1">
      <c r="A2030" s="93" t="s">
        <v>3844</v>
      </c>
      <c r="B2030" s="21" t="s">
        <v>3845</v>
      </c>
      <c r="C2030" s="93" t="s">
        <v>3790</v>
      </c>
      <c r="D2030" s="108" t="s">
        <v>760</v>
      </c>
      <c r="E2030" s="21" t="s">
        <v>3846</v>
      </c>
      <c r="F2030" s="21" t="s">
        <v>1385</v>
      </c>
      <c r="G2030" s="21" t="s">
        <v>1626</v>
      </c>
    </row>
    <row r="2031" spans="1:7" ht="39.950000000000003" customHeight="1">
      <c r="A2031" s="93" t="s">
        <v>3847</v>
      </c>
      <c r="B2031" s="21" t="s">
        <v>3848</v>
      </c>
      <c r="C2031" s="93" t="s">
        <v>3790</v>
      </c>
      <c r="D2031" s="108" t="s">
        <v>760</v>
      </c>
      <c r="E2031" s="21" t="s">
        <v>3298</v>
      </c>
      <c r="F2031" s="21" t="s">
        <v>1043</v>
      </c>
      <c r="G2031" s="21" t="s">
        <v>3849</v>
      </c>
    </row>
    <row r="2032" spans="1:7" ht="39.950000000000003" customHeight="1">
      <c r="A2032" s="93" t="s">
        <v>3850</v>
      </c>
      <c r="B2032" s="21" t="s">
        <v>3848</v>
      </c>
      <c r="C2032" s="93" t="s">
        <v>3790</v>
      </c>
      <c r="D2032" s="108" t="s">
        <v>760</v>
      </c>
      <c r="E2032" s="21" t="s">
        <v>2211</v>
      </c>
      <c r="F2032" s="21" t="s">
        <v>1651</v>
      </c>
      <c r="G2032" s="21" t="s">
        <v>1929</v>
      </c>
    </row>
    <row r="2033" spans="1:7" ht="39.950000000000003" customHeight="1">
      <c r="A2033" s="93" t="s">
        <v>3851</v>
      </c>
      <c r="B2033" s="21" t="s">
        <v>3852</v>
      </c>
      <c r="C2033" s="93" t="s">
        <v>3790</v>
      </c>
      <c r="D2033" s="108" t="s">
        <v>760</v>
      </c>
      <c r="E2033" s="21" t="s">
        <v>962</v>
      </c>
      <c r="F2033" s="21" t="s">
        <v>902</v>
      </c>
      <c r="G2033" s="21" t="s">
        <v>818</v>
      </c>
    </row>
    <row r="2034" spans="1:7" ht="39.950000000000003" customHeight="1">
      <c r="A2034" s="93" t="s">
        <v>3853</v>
      </c>
      <c r="B2034" s="21" t="s">
        <v>3854</v>
      </c>
      <c r="C2034" s="93" t="s">
        <v>3790</v>
      </c>
      <c r="D2034" s="108" t="s">
        <v>760</v>
      </c>
      <c r="E2034" s="21" t="s">
        <v>1816</v>
      </c>
      <c r="F2034" s="21" t="s">
        <v>765</v>
      </c>
      <c r="G2034" s="21" t="s">
        <v>1057</v>
      </c>
    </row>
    <row r="2035" spans="1:7" ht="39.950000000000003" customHeight="1">
      <c r="A2035" s="93" t="s">
        <v>3855</v>
      </c>
      <c r="B2035" s="21" t="s">
        <v>3854</v>
      </c>
      <c r="C2035" s="93" t="s">
        <v>3790</v>
      </c>
      <c r="D2035" s="108" t="s">
        <v>760</v>
      </c>
      <c r="E2035" s="21" t="s">
        <v>1076</v>
      </c>
      <c r="F2035" s="21" t="s">
        <v>3553</v>
      </c>
      <c r="G2035" s="21" t="s">
        <v>841</v>
      </c>
    </row>
    <row r="2036" spans="1:7" ht="39.950000000000003" customHeight="1">
      <c r="A2036" s="236" t="s">
        <v>3856</v>
      </c>
      <c r="B2036" s="21" t="s">
        <v>3857</v>
      </c>
      <c r="C2036" s="93" t="s">
        <v>3790</v>
      </c>
      <c r="D2036" s="108" t="s">
        <v>760</v>
      </c>
      <c r="E2036" s="21" t="s">
        <v>1733</v>
      </c>
      <c r="F2036" s="21" t="s">
        <v>3815</v>
      </c>
      <c r="G2036" s="21" t="s">
        <v>1458</v>
      </c>
    </row>
    <row r="2037" spans="1:7" ht="39.950000000000003" customHeight="1">
      <c r="A2037" s="93" t="s">
        <v>3858</v>
      </c>
      <c r="B2037" s="21" t="s">
        <v>3857</v>
      </c>
      <c r="C2037" s="93" t="s">
        <v>3790</v>
      </c>
      <c r="D2037" s="108" t="s">
        <v>760</v>
      </c>
      <c r="E2037" s="21" t="s">
        <v>3812</v>
      </c>
      <c r="F2037" s="21" t="s">
        <v>1319</v>
      </c>
      <c r="G2037" s="21" t="s">
        <v>788</v>
      </c>
    </row>
    <row r="2038" spans="1:7" ht="39.950000000000003" customHeight="1" thickBot="1">
      <c r="A2038" s="93" t="s">
        <v>3859</v>
      </c>
      <c r="B2038" s="21" t="s">
        <v>1953</v>
      </c>
      <c r="C2038" s="93" t="s">
        <v>3790</v>
      </c>
      <c r="D2038" s="108" t="s">
        <v>760</v>
      </c>
      <c r="E2038" s="21" t="s">
        <v>2834</v>
      </c>
      <c r="F2038" s="21" t="s">
        <v>1196</v>
      </c>
      <c r="G2038" s="21" t="s">
        <v>1087</v>
      </c>
    </row>
    <row r="2039" spans="1:7" ht="39.950000000000003" customHeight="1" thickBot="1">
      <c r="A2039" s="287" t="s">
        <v>3860</v>
      </c>
      <c r="B2039" s="21" t="s">
        <v>3861</v>
      </c>
      <c r="C2039" s="93" t="s">
        <v>3790</v>
      </c>
      <c r="D2039" s="108" t="s">
        <v>760</v>
      </c>
      <c r="E2039" s="21" t="s">
        <v>1076</v>
      </c>
      <c r="F2039" s="21" t="s">
        <v>780</v>
      </c>
      <c r="G2039" s="21" t="s">
        <v>3862</v>
      </c>
    </row>
    <row r="2040" spans="1:7" ht="39.950000000000003" customHeight="1">
      <c r="A2040" s="93" t="s">
        <v>3863</v>
      </c>
      <c r="B2040" s="21" t="s">
        <v>3864</v>
      </c>
      <c r="C2040" s="93" t="s">
        <v>3790</v>
      </c>
      <c r="D2040" s="108" t="s">
        <v>760</v>
      </c>
      <c r="E2040" s="21" t="s">
        <v>2197</v>
      </c>
      <c r="F2040" s="21" t="s">
        <v>1955</v>
      </c>
      <c r="G2040" s="21" t="s">
        <v>3865</v>
      </c>
    </row>
    <row r="2041" spans="1:7" ht="39.950000000000003" customHeight="1">
      <c r="A2041" s="93" t="s">
        <v>3866</v>
      </c>
      <c r="B2041" s="21" t="s">
        <v>1953</v>
      </c>
      <c r="C2041" s="93" t="s">
        <v>3790</v>
      </c>
      <c r="D2041" s="108" t="s">
        <v>760</v>
      </c>
      <c r="E2041" s="21" t="s">
        <v>2983</v>
      </c>
      <c r="F2041" s="21" t="s">
        <v>1076</v>
      </c>
      <c r="G2041" s="21" t="s">
        <v>1035</v>
      </c>
    </row>
    <row r="2042" spans="1:7" ht="39.950000000000003" customHeight="1">
      <c r="A2042" s="93" t="s">
        <v>3867</v>
      </c>
      <c r="B2042" s="21" t="s">
        <v>3827</v>
      </c>
      <c r="C2042" s="93" t="s">
        <v>3790</v>
      </c>
      <c r="D2042" s="108" t="s">
        <v>760</v>
      </c>
      <c r="E2042" s="21" t="s">
        <v>1971</v>
      </c>
      <c r="F2042" s="21" t="s">
        <v>3817</v>
      </c>
      <c r="G2042" s="21" t="s">
        <v>796</v>
      </c>
    </row>
    <row r="2043" spans="1:7" ht="39.950000000000003" customHeight="1">
      <c r="A2043" s="93" t="s">
        <v>3868</v>
      </c>
      <c r="B2043" s="21" t="s">
        <v>3869</v>
      </c>
      <c r="C2043" s="93" t="s">
        <v>3790</v>
      </c>
      <c r="D2043" s="108" t="s">
        <v>760</v>
      </c>
      <c r="E2043" s="21" t="s">
        <v>1014</v>
      </c>
      <c r="F2043" s="21" t="s">
        <v>3670</v>
      </c>
      <c r="G2043" s="21" t="s">
        <v>2820</v>
      </c>
    </row>
    <row r="2044" spans="1:7" ht="39.950000000000003" customHeight="1">
      <c r="A2044" s="93" t="s">
        <v>3870</v>
      </c>
      <c r="B2044" s="21" t="s">
        <v>3871</v>
      </c>
      <c r="C2044" s="93" t="s">
        <v>3790</v>
      </c>
      <c r="D2044" s="108" t="s">
        <v>760</v>
      </c>
      <c r="E2044" s="21" t="s">
        <v>1053</v>
      </c>
      <c r="F2044" s="21" t="s">
        <v>3872</v>
      </c>
      <c r="G2044" s="21" t="s">
        <v>839</v>
      </c>
    </row>
    <row r="2045" spans="1:7" ht="39.950000000000003" customHeight="1">
      <c r="A2045" s="93" t="s">
        <v>3873</v>
      </c>
      <c r="B2045" s="21" t="s">
        <v>3871</v>
      </c>
      <c r="C2045" s="93" t="s">
        <v>3790</v>
      </c>
      <c r="D2045" s="108" t="s">
        <v>760</v>
      </c>
      <c r="E2045" s="21" t="s">
        <v>2794</v>
      </c>
      <c r="F2045" s="21" t="s">
        <v>803</v>
      </c>
      <c r="G2045" s="21" t="s">
        <v>771</v>
      </c>
    </row>
    <row r="2046" spans="1:7" ht="39.950000000000003" customHeight="1">
      <c r="A2046" s="93" t="s">
        <v>3874</v>
      </c>
      <c r="B2046" s="21" t="s">
        <v>3875</v>
      </c>
      <c r="C2046" s="93" t="s">
        <v>3790</v>
      </c>
      <c r="D2046" s="108" t="s">
        <v>760</v>
      </c>
      <c r="E2046" s="21" t="s">
        <v>1204</v>
      </c>
      <c r="F2046" s="21" t="s">
        <v>2280</v>
      </c>
      <c r="G2046" s="21" t="s">
        <v>3876</v>
      </c>
    </row>
    <row r="2047" spans="1:7" ht="39.950000000000003" customHeight="1">
      <c r="A2047" s="93" t="s">
        <v>3877</v>
      </c>
      <c r="B2047" s="21" t="s">
        <v>3878</v>
      </c>
      <c r="C2047" s="93" t="s">
        <v>3790</v>
      </c>
      <c r="D2047" s="108" t="s">
        <v>760</v>
      </c>
      <c r="E2047" s="21" t="s">
        <v>1737</v>
      </c>
      <c r="F2047" s="21" t="s">
        <v>3817</v>
      </c>
      <c r="G2047" s="21" t="s">
        <v>1279</v>
      </c>
    </row>
    <row r="2048" spans="1:7" ht="39.950000000000003" customHeight="1">
      <c r="A2048" s="93" t="s">
        <v>3879</v>
      </c>
      <c r="B2048" s="21" t="s">
        <v>3880</v>
      </c>
      <c r="C2048" s="93" t="s">
        <v>3790</v>
      </c>
      <c r="D2048" s="108" t="s">
        <v>760</v>
      </c>
      <c r="E2048" s="21" t="s">
        <v>834</v>
      </c>
      <c r="F2048" s="21" t="s">
        <v>3635</v>
      </c>
      <c r="G2048" s="21" t="s">
        <v>3881</v>
      </c>
    </row>
    <row r="2049" spans="1:7" ht="39.950000000000003" customHeight="1">
      <c r="A2049" s="93" t="s">
        <v>3882</v>
      </c>
      <c r="B2049" s="21" t="s">
        <v>3878</v>
      </c>
      <c r="C2049" s="93" t="s">
        <v>3790</v>
      </c>
      <c r="D2049" s="108" t="s">
        <v>760</v>
      </c>
      <c r="E2049" s="21" t="s">
        <v>1078</v>
      </c>
      <c r="F2049" s="21" t="s">
        <v>1304</v>
      </c>
      <c r="G2049" s="21" t="s">
        <v>1829</v>
      </c>
    </row>
    <row r="2050" spans="1:7" ht="39.950000000000003" customHeight="1">
      <c r="A2050" s="93" t="s">
        <v>3883</v>
      </c>
      <c r="B2050" s="21" t="s">
        <v>3878</v>
      </c>
      <c r="C2050" s="93" t="s">
        <v>3790</v>
      </c>
      <c r="D2050" s="108" t="s">
        <v>760</v>
      </c>
      <c r="E2050" s="21" t="s">
        <v>1610</v>
      </c>
      <c r="F2050" s="21" t="s">
        <v>1196</v>
      </c>
      <c r="G2050" s="21" t="s">
        <v>929</v>
      </c>
    </row>
    <row r="2051" spans="1:7" ht="39.950000000000003" customHeight="1">
      <c r="A2051" s="93" t="s">
        <v>3884</v>
      </c>
      <c r="B2051" s="21" t="s">
        <v>3878</v>
      </c>
      <c r="C2051" s="93" t="s">
        <v>3790</v>
      </c>
      <c r="D2051" s="108" t="s">
        <v>760</v>
      </c>
      <c r="E2051" s="21" t="s">
        <v>1092</v>
      </c>
      <c r="F2051" s="21" t="s">
        <v>3817</v>
      </c>
      <c r="G2051" s="21" t="s">
        <v>2631</v>
      </c>
    </row>
    <row r="2052" spans="1:7" ht="39.950000000000003" customHeight="1">
      <c r="A2052" s="288"/>
      <c r="B2052" s="21" t="s">
        <v>3885</v>
      </c>
      <c r="C2052" s="93" t="s">
        <v>3790</v>
      </c>
      <c r="D2052" s="108" t="s">
        <v>760</v>
      </c>
      <c r="E2052" s="21" t="s">
        <v>1040</v>
      </c>
      <c r="F2052" s="21" t="s">
        <v>1047</v>
      </c>
      <c r="G2052" s="21" t="s">
        <v>3886</v>
      </c>
    </row>
    <row r="2053" spans="1:7" ht="39.950000000000003" customHeight="1">
      <c r="A2053" s="93" t="s">
        <v>3887</v>
      </c>
      <c r="B2053" s="235" t="s">
        <v>3888</v>
      </c>
      <c r="C2053" s="93" t="s">
        <v>3790</v>
      </c>
      <c r="D2053" s="108" t="s">
        <v>760</v>
      </c>
      <c r="E2053" s="21" t="s">
        <v>1956</v>
      </c>
      <c r="F2053" s="21" t="s">
        <v>1047</v>
      </c>
      <c r="G2053" s="21" t="s">
        <v>836</v>
      </c>
    </row>
    <row r="2054" spans="1:7" ht="39.950000000000003" customHeight="1">
      <c r="A2054" s="93" t="s">
        <v>3889</v>
      </c>
      <c r="B2054" s="21" t="s">
        <v>3888</v>
      </c>
      <c r="C2054" s="93" t="s">
        <v>3790</v>
      </c>
      <c r="D2054" s="108" t="s">
        <v>760</v>
      </c>
      <c r="E2054" s="21" t="s">
        <v>941</v>
      </c>
      <c r="F2054" s="21" t="s">
        <v>787</v>
      </c>
      <c r="G2054" s="21" t="s">
        <v>883</v>
      </c>
    </row>
    <row r="2055" spans="1:7" ht="39.950000000000003" customHeight="1">
      <c r="A2055" s="93"/>
      <c r="B2055" s="21" t="s">
        <v>3890</v>
      </c>
      <c r="C2055" s="93" t="s">
        <v>3790</v>
      </c>
      <c r="D2055" s="108" t="s">
        <v>760</v>
      </c>
      <c r="E2055" s="21" t="s">
        <v>2892</v>
      </c>
      <c r="F2055" s="21" t="s">
        <v>2368</v>
      </c>
      <c r="G2055" s="21" t="s">
        <v>1458</v>
      </c>
    </row>
    <row r="2056" spans="1:7" ht="39.950000000000003" customHeight="1">
      <c r="A2056" s="93" t="s">
        <v>3891</v>
      </c>
      <c r="B2056" s="21" t="s">
        <v>3892</v>
      </c>
      <c r="C2056" s="93" t="s">
        <v>3790</v>
      </c>
      <c r="D2056" s="108" t="s">
        <v>760</v>
      </c>
      <c r="E2056" s="21" t="s">
        <v>962</v>
      </c>
      <c r="F2056" s="21" t="s">
        <v>3819</v>
      </c>
      <c r="G2056" s="21" t="s">
        <v>1015</v>
      </c>
    </row>
    <row r="2057" spans="1:7" ht="39.950000000000003" customHeight="1">
      <c r="A2057" s="93" t="s">
        <v>3893</v>
      </c>
      <c r="B2057" s="21" t="s">
        <v>3892</v>
      </c>
      <c r="C2057" s="93" t="s">
        <v>3790</v>
      </c>
      <c r="D2057" s="108" t="s">
        <v>760</v>
      </c>
      <c r="E2057" s="21" t="s">
        <v>3635</v>
      </c>
      <c r="F2057" s="21" t="s">
        <v>3817</v>
      </c>
      <c r="G2057" s="21" t="s">
        <v>939</v>
      </c>
    </row>
    <row r="2058" spans="1:7" ht="39.950000000000003" customHeight="1">
      <c r="A2058" s="93" t="s">
        <v>3894</v>
      </c>
      <c r="B2058" s="21" t="s">
        <v>3869</v>
      </c>
      <c r="C2058" s="93" t="s">
        <v>3790</v>
      </c>
      <c r="D2058" s="108" t="s">
        <v>760</v>
      </c>
      <c r="E2058" s="21" t="s">
        <v>1652</v>
      </c>
      <c r="F2058" s="21" t="s">
        <v>815</v>
      </c>
      <c r="G2058" s="21" t="s">
        <v>3386</v>
      </c>
    </row>
    <row r="2059" spans="1:7" ht="39.950000000000003" customHeight="1">
      <c r="A2059" s="93" t="s">
        <v>3895</v>
      </c>
      <c r="B2059" s="21" t="s">
        <v>3896</v>
      </c>
      <c r="C2059" s="93" t="s">
        <v>3790</v>
      </c>
      <c r="D2059" s="108" t="s">
        <v>760</v>
      </c>
      <c r="E2059" s="21" t="s">
        <v>2368</v>
      </c>
      <c r="F2059" s="21" t="s">
        <v>1151</v>
      </c>
      <c r="G2059" s="21" t="s">
        <v>916</v>
      </c>
    </row>
    <row r="2060" spans="1:7" ht="39.950000000000003" customHeight="1">
      <c r="A2060" s="93" t="s">
        <v>3897</v>
      </c>
      <c r="B2060" s="21" t="s">
        <v>3898</v>
      </c>
      <c r="C2060" s="93" t="s">
        <v>3790</v>
      </c>
      <c r="D2060" s="108" t="s">
        <v>760</v>
      </c>
      <c r="E2060" s="21" t="s">
        <v>1684</v>
      </c>
      <c r="F2060" s="21" t="s">
        <v>885</v>
      </c>
      <c r="G2060" s="21" t="s">
        <v>2281</v>
      </c>
    </row>
    <row r="2061" spans="1:7" ht="39.950000000000003" customHeight="1">
      <c r="A2061" s="93" t="s">
        <v>3899</v>
      </c>
      <c r="B2061" s="21" t="s">
        <v>3898</v>
      </c>
      <c r="C2061" s="93" t="s">
        <v>3790</v>
      </c>
      <c r="D2061" s="108" t="s">
        <v>760</v>
      </c>
      <c r="E2061" s="21" t="s">
        <v>1131</v>
      </c>
      <c r="F2061" s="21" t="s">
        <v>1196</v>
      </c>
      <c r="G2061" s="21" t="s">
        <v>1182</v>
      </c>
    </row>
    <row r="2062" spans="1:7" ht="39.950000000000003" customHeight="1">
      <c r="A2062" s="93" t="s">
        <v>3900</v>
      </c>
      <c r="B2062" s="21" t="s">
        <v>3898</v>
      </c>
      <c r="C2062" s="93" t="s">
        <v>3790</v>
      </c>
      <c r="D2062" s="108" t="s">
        <v>760</v>
      </c>
      <c r="E2062" s="21" t="s">
        <v>2478</v>
      </c>
      <c r="F2062" s="21" t="s">
        <v>3635</v>
      </c>
      <c r="G2062" s="21" t="s">
        <v>916</v>
      </c>
    </row>
    <row r="2063" spans="1:7" ht="39.950000000000003" customHeight="1">
      <c r="A2063" s="93" t="s">
        <v>3901</v>
      </c>
      <c r="B2063" s="21" t="s">
        <v>3902</v>
      </c>
      <c r="C2063" s="93" t="s">
        <v>3790</v>
      </c>
      <c r="D2063" s="108" t="s">
        <v>764</v>
      </c>
      <c r="E2063" s="21" t="s">
        <v>1302</v>
      </c>
      <c r="F2063" s="21" t="s">
        <v>1302</v>
      </c>
      <c r="G2063" s="21" t="s">
        <v>2547</v>
      </c>
    </row>
    <row r="2064" spans="1:7" ht="39.950000000000003" customHeight="1">
      <c r="A2064" s="93" t="s">
        <v>3903</v>
      </c>
      <c r="B2064" s="21" t="s">
        <v>3827</v>
      </c>
      <c r="C2064" s="93" t="s">
        <v>3790</v>
      </c>
      <c r="D2064" s="108" t="s">
        <v>760</v>
      </c>
      <c r="E2064" s="21" t="s">
        <v>2408</v>
      </c>
      <c r="F2064" s="21" t="s">
        <v>2408</v>
      </c>
      <c r="G2064" s="21" t="s">
        <v>1235</v>
      </c>
    </row>
    <row r="2065" spans="1:7" ht="39.950000000000003" customHeight="1">
      <c r="A2065" s="93" t="s">
        <v>3904</v>
      </c>
      <c r="B2065" s="21" t="s">
        <v>3875</v>
      </c>
      <c r="C2065" s="93" t="s">
        <v>3790</v>
      </c>
      <c r="D2065" s="108" t="s">
        <v>760</v>
      </c>
      <c r="E2065" s="21" t="s">
        <v>1652</v>
      </c>
      <c r="F2065" s="21" t="s">
        <v>3022</v>
      </c>
      <c r="G2065" s="21" t="s">
        <v>1486</v>
      </c>
    </row>
    <row r="2066" spans="1:7" ht="39.950000000000003" customHeight="1">
      <c r="A2066" s="93" t="s">
        <v>3905</v>
      </c>
      <c r="B2066" s="21" t="s">
        <v>3906</v>
      </c>
      <c r="C2066" s="93" t="s">
        <v>3790</v>
      </c>
      <c r="D2066" s="108" t="s">
        <v>760</v>
      </c>
      <c r="E2066" s="21" t="s">
        <v>1955</v>
      </c>
      <c r="F2066" s="21" t="s">
        <v>1061</v>
      </c>
      <c r="G2066" s="21" t="s">
        <v>1376</v>
      </c>
    </row>
    <row r="2067" spans="1:7" ht="39.950000000000003" customHeight="1">
      <c r="A2067" s="93" t="s">
        <v>3907</v>
      </c>
      <c r="B2067" s="21" t="s">
        <v>3888</v>
      </c>
      <c r="C2067" s="93" t="s">
        <v>3790</v>
      </c>
      <c r="D2067" s="108" t="s">
        <v>760</v>
      </c>
      <c r="E2067" s="21" t="s">
        <v>834</v>
      </c>
      <c r="F2067" s="21" t="s">
        <v>2246</v>
      </c>
      <c r="G2067" s="21" t="s">
        <v>1916</v>
      </c>
    </row>
    <row r="2068" spans="1:7" ht="39.950000000000003" customHeight="1">
      <c r="A2068" s="93" t="s">
        <v>3908</v>
      </c>
      <c r="B2068" s="21" t="s">
        <v>3909</v>
      </c>
      <c r="C2068" s="93" t="s">
        <v>3790</v>
      </c>
      <c r="D2068" s="108" t="s">
        <v>764</v>
      </c>
      <c r="E2068" s="21" t="s">
        <v>1302</v>
      </c>
      <c r="F2068" s="21" t="s">
        <v>3422</v>
      </c>
      <c r="G2068" s="21" t="s">
        <v>1486</v>
      </c>
    </row>
    <row r="2069" spans="1:7" ht="39.950000000000003" customHeight="1">
      <c r="A2069" s="93" t="s">
        <v>3910</v>
      </c>
      <c r="B2069" s="21" t="s">
        <v>3789</v>
      </c>
      <c r="C2069" s="93" t="s">
        <v>3790</v>
      </c>
      <c r="D2069" s="108" t="s">
        <v>760</v>
      </c>
      <c r="E2069" s="21" t="s">
        <v>3422</v>
      </c>
      <c r="F2069" s="21" t="s">
        <v>3422</v>
      </c>
      <c r="G2069" s="21" t="s">
        <v>778</v>
      </c>
    </row>
    <row r="2070" spans="1:7" ht="39.950000000000003" customHeight="1">
      <c r="A2070" s="93" t="s">
        <v>3911</v>
      </c>
      <c r="B2070" s="21" t="s">
        <v>3807</v>
      </c>
      <c r="C2070" s="93" t="s">
        <v>3790</v>
      </c>
      <c r="D2070" s="108" t="s">
        <v>760</v>
      </c>
      <c r="E2070" s="21" t="s">
        <v>1092</v>
      </c>
      <c r="F2070" s="21" t="s">
        <v>3815</v>
      </c>
      <c r="G2070" s="21" t="s">
        <v>3912</v>
      </c>
    </row>
    <row r="2071" spans="1:7" ht="39.950000000000003" customHeight="1">
      <c r="A2071" s="93" t="s">
        <v>3803</v>
      </c>
      <c r="B2071" s="235" t="s">
        <v>3875</v>
      </c>
      <c r="C2071" s="93" t="s">
        <v>3790</v>
      </c>
      <c r="D2071" s="108" t="s">
        <v>760</v>
      </c>
      <c r="E2071" s="21" t="s">
        <v>1053</v>
      </c>
      <c r="F2071" s="21" t="s">
        <v>1658</v>
      </c>
      <c r="G2071" s="21" t="s">
        <v>1267</v>
      </c>
    </row>
    <row r="2072" spans="1:7" ht="39.950000000000003" customHeight="1">
      <c r="A2072" s="93" t="s">
        <v>3913</v>
      </c>
      <c r="B2072" s="21" t="s">
        <v>3914</v>
      </c>
      <c r="C2072" s="93" t="s">
        <v>3790</v>
      </c>
      <c r="D2072" s="108" t="s">
        <v>760</v>
      </c>
      <c r="E2072" s="21" t="s">
        <v>1851</v>
      </c>
      <c r="F2072" s="21" t="s">
        <v>3815</v>
      </c>
      <c r="G2072" s="21" t="s">
        <v>3915</v>
      </c>
    </row>
    <row r="2073" spans="1:7" ht="39.950000000000003" customHeight="1">
      <c r="A2073" s="93" t="s">
        <v>3916</v>
      </c>
      <c r="B2073" s="21" t="s">
        <v>3848</v>
      </c>
      <c r="C2073" s="93" t="s">
        <v>3790</v>
      </c>
      <c r="D2073" s="108" t="s">
        <v>760</v>
      </c>
      <c r="E2073" s="21" t="s">
        <v>909</v>
      </c>
      <c r="F2073" s="21" t="s">
        <v>1652</v>
      </c>
      <c r="G2073" s="21" t="s">
        <v>2993</v>
      </c>
    </row>
    <row r="2074" spans="1:7" ht="39.950000000000003" customHeight="1">
      <c r="A2074" s="93" t="s">
        <v>3917</v>
      </c>
      <c r="B2074" s="235" t="s">
        <v>3807</v>
      </c>
      <c r="C2074" s="93" t="s">
        <v>3790</v>
      </c>
      <c r="D2074" s="108" t="s">
        <v>764</v>
      </c>
      <c r="E2074" s="21" t="s">
        <v>1737</v>
      </c>
      <c r="F2074" s="21" t="s">
        <v>3918</v>
      </c>
      <c r="G2074" s="21" t="s">
        <v>1091</v>
      </c>
    </row>
    <row r="2075" spans="1:7" ht="39.950000000000003" customHeight="1">
      <c r="A2075" s="93" t="s">
        <v>3919</v>
      </c>
      <c r="B2075" s="235" t="s">
        <v>3789</v>
      </c>
      <c r="C2075" s="93" t="s">
        <v>3790</v>
      </c>
      <c r="D2075" s="108" t="s">
        <v>764</v>
      </c>
      <c r="E2075" s="21" t="s">
        <v>792</v>
      </c>
      <c r="F2075" s="21" t="s">
        <v>1385</v>
      </c>
      <c r="G2075" s="21" t="s">
        <v>1200</v>
      </c>
    </row>
    <row r="2076" spans="1:7" ht="39.950000000000003" customHeight="1">
      <c r="A2076" s="93" t="s">
        <v>3920</v>
      </c>
      <c r="B2076" s="235" t="s">
        <v>3802</v>
      </c>
      <c r="C2076" s="93" t="s">
        <v>3790</v>
      </c>
      <c r="D2076" s="108" t="s">
        <v>760</v>
      </c>
      <c r="E2076" s="21" t="s">
        <v>1061</v>
      </c>
      <c r="F2076" s="21" t="s">
        <v>1061</v>
      </c>
      <c r="G2076" s="21" t="s">
        <v>883</v>
      </c>
    </row>
    <row r="2077" spans="1:7" ht="39.950000000000003" customHeight="1">
      <c r="A2077" s="93" t="s">
        <v>3921</v>
      </c>
      <c r="B2077" s="21" t="s">
        <v>3848</v>
      </c>
      <c r="C2077" s="93" t="s">
        <v>3790</v>
      </c>
      <c r="D2077" s="108" t="s">
        <v>760</v>
      </c>
      <c r="E2077" s="21" t="s">
        <v>954</v>
      </c>
      <c r="F2077" s="21" t="s">
        <v>2280</v>
      </c>
      <c r="G2077" s="21" t="s">
        <v>2335</v>
      </c>
    </row>
    <row r="2078" spans="1:7" ht="39.950000000000003" customHeight="1">
      <c r="A2078" s="93" t="s">
        <v>3922</v>
      </c>
      <c r="B2078" s="21" t="s">
        <v>3807</v>
      </c>
      <c r="C2078" s="93" t="s">
        <v>3790</v>
      </c>
      <c r="D2078" s="108" t="s">
        <v>760</v>
      </c>
      <c r="E2078" s="21" t="s">
        <v>787</v>
      </c>
      <c r="F2078" s="21" t="s">
        <v>3812</v>
      </c>
      <c r="G2078" s="21" t="s">
        <v>1060</v>
      </c>
    </row>
    <row r="2079" spans="1:7" ht="39.950000000000003" customHeight="1">
      <c r="A2079" s="93" t="s">
        <v>3923</v>
      </c>
      <c r="B2079" s="21" t="s">
        <v>3924</v>
      </c>
      <c r="C2079" s="93" t="s">
        <v>3790</v>
      </c>
      <c r="D2079" s="108" t="s">
        <v>760</v>
      </c>
      <c r="E2079" s="21" t="s">
        <v>1848</v>
      </c>
      <c r="F2079" s="21" t="s">
        <v>2246</v>
      </c>
      <c r="G2079" s="21" t="s">
        <v>1035</v>
      </c>
    </row>
    <row r="2080" spans="1:7" ht="39.950000000000003" customHeight="1">
      <c r="A2080" s="93" t="s">
        <v>3925</v>
      </c>
      <c r="B2080" s="21" t="s">
        <v>3857</v>
      </c>
      <c r="C2080" s="93" t="s">
        <v>3790</v>
      </c>
      <c r="D2080" s="108" t="s">
        <v>760</v>
      </c>
      <c r="E2080" s="21" t="s">
        <v>2408</v>
      </c>
      <c r="F2080" s="21" t="s">
        <v>3815</v>
      </c>
      <c r="G2080" s="21" t="s">
        <v>1035</v>
      </c>
    </row>
    <row r="2081" spans="1:7" ht="39.950000000000003" customHeight="1">
      <c r="A2081" s="93" t="s">
        <v>3926</v>
      </c>
      <c r="B2081" s="21" t="s">
        <v>3869</v>
      </c>
      <c r="C2081" s="93" t="s">
        <v>3790</v>
      </c>
      <c r="D2081" s="108" t="s">
        <v>760</v>
      </c>
      <c r="E2081" s="21" t="s">
        <v>1103</v>
      </c>
      <c r="F2081" s="21" t="s">
        <v>2893</v>
      </c>
      <c r="G2081" s="21" t="s">
        <v>1035</v>
      </c>
    </row>
    <row r="2082" spans="1:7" ht="39.950000000000003" customHeight="1">
      <c r="A2082" s="93"/>
      <c r="B2082" s="21" t="s">
        <v>3802</v>
      </c>
      <c r="C2082" s="93" t="s">
        <v>3790</v>
      </c>
      <c r="D2082" s="108" t="s">
        <v>760</v>
      </c>
      <c r="E2082" s="21" t="s">
        <v>3791</v>
      </c>
      <c r="F2082" s="21" t="s">
        <v>811</v>
      </c>
      <c r="G2082" s="21" t="s">
        <v>1929</v>
      </c>
    </row>
    <row r="2083" spans="1:7" ht="39.950000000000003" customHeight="1">
      <c r="A2083" s="93"/>
      <c r="B2083" s="21" t="s">
        <v>3854</v>
      </c>
      <c r="C2083" s="93" t="s">
        <v>3790</v>
      </c>
      <c r="D2083" s="108" t="s">
        <v>764</v>
      </c>
      <c r="E2083" s="21" t="s">
        <v>1071</v>
      </c>
      <c r="F2083" s="21" t="s">
        <v>1072</v>
      </c>
      <c r="G2083" s="21" t="s">
        <v>1318</v>
      </c>
    </row>
    <row r="2084" spans="1:7" ht="39.950000000000003" customHeight="1">
      <c r="A2084" s="93" t="s">
        <v>3927</v>
      </c>
      <c r="B2084" s="21" t="s">
        <v>3804</v>
      </c>
      <c r="C2084" s="93" t="s">
        <v>3790</v>
      </c>
      <c r="D2084" s="108" t="s">
        <v>764</v>
      </c>
      <c r="E2084" s="21" t="s">
        <v>1076</v>
      </c>
      <c r="F2084" s="21" t="s">
        <v>1684</v>
      </c>
      <c r="G2084" s="21" t="s">
        <v>3928</v>
      </c>
    </row>
    <row r="2085" spans="1:7" ht="39.950000000000003" customHeight="1">
      <c r="A2085" s="93" t="s">
        <v>3929</v>
      </c>
      <c r="B2085" s="285" t="s">
        <v>3804</v>
      </c>
      <c r="C2085" s="93" t="s">
        <v>3790</v>
      </c>
      <c r="D2085" s="108" t="s">
        <v>764</v>
      </c>
      <c r="E2085" s="21" t="s">
        <v>993</v>
      </c>
      <c r="F2085" s="21" t="s">
        <v>1385</v>
      </c>
      <c r="G2085" s="21" t="s">
        <v>839</v>
      </c>
    </row>
    <row r="2086" spans="1:7" ht="39.950000000000003" customHeight="1">
      <c r="A2086" s="93" t="s">
        <v>3930</v>
      </c>
      <c r="B2086" s="21" t="s">
        <v>3857</v>
      </c>
      <c r="C2086" s="93" t="s">
        <v>3790</v>
      </c>
      <c r="D2086" s="108" t="s">
        <v>760</v>
      </c>
      <c r="E2086" s="21" t="s">
        <v>1610</v>
      </c>
      <c r="F2086" s="21" t="s">
        <v>942</v>
      </c>
      <c r="G2086" s="21" t="s">
        <v>3931</v>
      </c>
    </row>
    <row r="2087" spans="1:7" ht="39.950000000000003" customHeight="1">
      <c r="A2087" s="93" t="s">
        <v>3932</v>
      </c>
      <c r="B2087" s="289" t="s">
        <v>3933</v>
      </c>
      <c r="C2087" s="93" t="s">
        <v>3790</v>
      </c>
      <c r="D2087" s="108" t="s">
        <v>764</v>
      </c>
      <c r="E2087" s="21" t="s">
        <v>3934</v>
      </c>
      <c r="F2087" s="21" t="s">
        <v>881</v>
      </c>
      <c r="G2087" s="21" t="s">
        <v>2940</v>
      </c>
    </row>
    <row r="2088" spans="1:7" ht="39.950000000000003" customHeight="1">
      <c r="A2088" s="93" t="s">
        <v>3935</v>
      </c>
      <c r="B2088" s="289" t="s">
        <v>3936</v>
      </c>
      <c r="C2088" s="93" t="s">
        <v>3790</v>
      </c>
      <c r="D2088" s="108" t="s">
        <v>760</v>
      </c>
      <c r="E2088" s="21" t="s">
        <v>780</v>
      </c>
      <c r="F2088" s="21" t="s">
        <v>1047</v>
      </c>
      <c r="G2088" s="21" t="s">
        <v>2302</v>
      </c>
    </row>
    <row r="2089" spans="1:7" ht="39.950000000000003" customHeight="1">
      <c r="A2089" s="93" t="s">
        <v>3937</v>
      </c>
      <c r="B2089" s="21" t="s">
        <v>3880</v>
      </c>
      <c r="C2089" s="93" t="s">
        <v>3790</v>
      </c>
      <c r="D2089" s="108" t="s">
        <v>760</v>
      </c>
      <c r="E2089" s="21" t="s">
        <v>834</v>
      </c>
      <c r="F2089" s="21" t="s">
        <v>2246</v>
      </c>
      <c r="G2089" s="21" t="s">
        <v>818</v>
      </c>
    </row>
    <row r="2090" spans="1:7" ht="39.950000000000003" customHeight="1">
      <c r="A2090" s="276" t="s">
        <v>3938</v>
      </c>
      <c r="B2090" s="21" t="s">
        <v>3836</v>
      </c>
      <c r="C2090" s="93" t="s">
        <v>3790</v>
      </c>
      <c r="D2090" s="108" t="s">
        <v>764</v>
      </c>
      <c r="E2090" s="21" t="s">
        <v>1392</v>
      </c>
      <c r="F2090" s="21" t="s">
        <v>2246</v>
      </c>
      <c r="G2090" s="21" t="s">
        <v>1914</v>
      </c>
    </row>
    <row r="2091" spans="1:7" ht="39.950000000000003" customHeight="1">
      <c r="A2091" s="93" t="s">
        <v>3939</v>
      </c>
      <c r="B2091" s="21" t="s">
        <v>3807</v>
      </c>
      <c r="C2091" s="93" t="s">
        <v>3790</v>
      </c>
      <c r="D2091" s="108" t="s">
        <v>760</v>
      </c>
      <c r="E2091" s="21" t="s">
        <v>1851</v>
      </c>
      <c r="F2091" s="21" t="s">
        <v>1658</v>
      </c>
      <c r="G2091" s="21" t="s">
        <v>3940</v>
      </c>
    </row>
    <row r="2092" spans="1:7" ht="39.950000000000003" customHeight="1">
      <c r="A2092" s="93" t="s">
        <v>3941</v>
      </c>
      <c r="B2092" s="21" t="s">
        <v>3942</v>
      </c>
      <c r="C2092" s="93" t="s">
        <v>3790</v>
      </c>
      <c r="D2092" s="108" t="s">
        <v>764</v>
      </c>
      <c r="E2092" s="21" t="s">
        <v>1302</v>
      </c>
      <c r="F2092" s="21" t="s">
        <v>1553</v>
      </c>
      <c r="G2092" s="21" t="s">
        <v>1200</v>
      </c>
    </row>
    <row r="2093" spans="1:7" ht="39.950000000000003" customHeight="1">
      <c r="A2093" s="93" t="s">
        <v>3943</v>
      </c>
      <c r="B2093" s="21" t="s">
        <v>3944</v>
      </c>
      <c r="C2093" s="93" t="s">
        <v>3790</v>
      </c>
      <c r="D2093" s="108" t="s">
        <v>760</v>
      </c>
      <c r="E2093" s="21" t="s">
        <v>1061</v>
      </c>
      <c r="F2093" s="21" t="s">
        <v>3001</v>
      </c>
      <c r="G2093" s="21" t="s">
        <v>1062</v>
      </c>
    </row>
    <row r="2094" spans="1:7" ht="39.950000000000003" customHeight="1">
      <c r="A2094" s="276" t="s">
        <v>3945</v>
      </c>
      <c r="B2094" s="172" t="s">
        <v>3804</v>
      </c>
      <c r="C2094" s="93" t="s">
        <v>3790</v>
      </c>
      <c r="D2094" s="238" t="s">
        <v>760</v>
      </c>
      <c r="E2094" s="172" t="s">
        <v>1302</v>
      </c>
      <c r="F2094" s="172" t="s">
        <v>780</v>
      </c>
      <c r="G2094" s="172" t="s">
        <v>788</v>
      </c>
    </row>
    <row r="2095" spans="1:7" ht="39.950000000000003" customHeight="1">
      <c r="A2095" s="93" t="s">
        <v>3946</v>
      </c>
      <c r="B2095" s="21" t="s">
        <v>3947</v>
      </c>
      <c r="C2095" s="93" t="s">
        <v>3790</v>
      </c>
      <c r="D2095" s="108" t="s">
        <v>760</v>
      </c>
      <c r="E2095" s="21" t="s">
        <v>2839</v>
      </c>
      <c r="F2095" s="21" t="s">
        <v>1385</v>
      </c>
      <c r="G2095" s="21" t="s">
        <v>1194</v>
      </c>
    </row>
    <row r="2096" spans="1:7" ht="39.950000000000003" customHeight="1">
      <c r="A2096" s="93" t="s">
        <v>3948</v>
      </c>
      <c r="B2096" s="21" t="s">
        <v>3878</v>
      </c>
      <c r="C2096" s="93" t="s">
        <v>3790</v>
      </c>
      <c r="D2096" s="108" t="s">
        <v>760</v>
      </c>
      <c r="E2096" s="21" t="s">
        <v>780</v>
      </c>
      <c r="F2096" s="21" t="s">
        <v>1304</v>
      </c>
      <c r="G2096" s="21" t="s">
        <v>3949</v>
      </c>
    </row>
    <row r="2097" spans="1:7" ht="39.950000000000003" customHeight="1">
      <c r="A2097" s="93" t="s">
        <v>3950</v>
      </c>
      <c r="B2097" s="21" t="s">
        <v>3833</v>
      </c>
      <c r="C2097" s="93" t="s">
        <v>3790</v>
      </c>
      <c r="D2097" s="108" t="s">
        <v>760</v>
      </c>
      <c r="E2097" s="21" t="s">
        <v>3728</v>
      </c>
      <c r="F2097" s="21" t="s">
        <v>1319</v>
      </c>
      <c r="G2097" s="21" t="s">
        <v>1100</v>
      </c>
    </row>
    <row r="2098" spans="1:7" ht="39.950000000000003" customHeight="1">
      <c r="A2098" s="276" t="s">
        <v>3951</v>
      </c>
      <c r="B2098" s="21" t="s">
        <v>3952</v>
      </c>
      <c r="C2098" s="93" t="s">
        <v>3790</v>
      </c>
      <c r="D2098" s="108" t="s">
        <v>760</v>
      </c>
      <c r="E2098" s="21" t="s">
        <v>2723</v>
      </c>
      <c r="F2098" s="21" t="s">
        <v>1011</v>
      </c>
      <c r="G2098" s="21" t="s">
        <v>1875</v>
      </c>
    </row>
    <row r="2099" spans="1:7" ht="39.950000000000003" customHeight="1">
      <c r="A2099" s="93" t="s">
        <v>3953</v>
      </c>
      <c r="B2099" s="21" t="s">
        <v>3898</v>
      </c>
      <c r="C2099" s="93" t="s">
        <v>3790</v>
      </c>
      <c r="D2099" s="108" t="s">
        <v>760</v>
      </c>
      <c r="E2099" s="21" t="s">
        <v>993</v>
      </c>
      <c r="F2099" s="21" t="s">
        <v>1385</v>
      </c>
      <c r="G2099" s="21" t="s">
        <v>1520</v>
      </c>
    </row>
    <row r="2100" spans="1:7" ht="39.950000000000003" customHeight="1">
      <c r="A2100" s="93" t="s">
        <v>3954</v>
      </c>
      <c r="B2100" s="21" t="s">
        <v>3857</v>
      </c>
      <c r="C2100" s="93" t="s">
        <v>3790</v>
      </c>
      <c r="D2100" s="108" t="s">
        <v>760</v>
      </c>
      <c r="E2100" s="21" t="s">
        <v>993</v>
      </c>
      <c r="F2100" s="21" t="s">
        <v>3955</v>
      </c>
      <c r="G2100" s="21" t="s">
        <v>1168</v>
      </c>
    </row>
    <row r="2101" spans="1:7" ht="39.950000000000003" customHeight="1">
      <c r="A2101" s="93" t="s">
        <v>3956</v>
      </c>
      <c r="B2101" s="21"/>
      <c r="C2101" s="93" t="s">
        <v>3790</v>
      </c>
      <c r="D2101" s="108" t="s">
        <v>760</v>
      </c>
      <c r="E2101" s="21" t="s">
        <v>779</v>
      </c>
      <c r="F2101" s="21" t="s">
        <v>835</v>
      </c>
      <c r="G2101" s="21" t="s">
        <v>3957</v>
      </c>
    </row>
    <row r="2102" spans="1:7" ht="39.950000000000003" customHeight="1">
      <c r="A2102" s="93" t="s">
        <v>3958</v>
      </c>
      <c r="B2102" s="21" t="s">
        <v>3789</v>
      </c>
      <c r="C2102" s="93" t="s">
        <v>3790</v>
      </c>
      <c r="D2102" s="108" t="s">
        <v>760</v>
      </c>
      <c r="E2102" s="21" t="s">
        <v>3791</v>
      </c>
      <c r="F2102" s="21" t="s">
        <v>780</v>
      </c>
      <c r="G2102" s="21" t="s">
        <v>1015</v>
      </c>
    </row>
    <row r="2103" spans="1:7" ht="39.950000000000003" customHeight="1">
      <c r="A2103" s="93" t="s">
        <v>3959</v>
      </c>
      <c r="B2103" s="21" t="s">
        <v>3888</v>
      </c>
      <c r="C2103" s="93" t="s">
        <v>3790</v>
      </c>
      <c r="D2103" s="108" t="s">
        <v>760</v>
      </c>
      <c r="E2103" s="21" t="s">
        <v>2944</v>
      </c>
      <c r="F2103" s="21" t="s">
        <v>2748</v>
      </c>
      <c r="G2103" s="21" t="s">
        <v>3840</v>
      </c>
    </row>
    <row r="2104" spans="1:7" ht="39.950000000000003" customHeight="1">
      <c r="A2104" s="93" t="s">
        <v>3960</v>
      </c>
      <c r="B2104" s="21" t="s">
        <v>3961</v>
      </c>
      <c r="C2104" s="93" t="s">
        <v>3790</v>
      </c>
      <c r="D2104" s="108" t="s">
        <v>760</v>
      </c>
      <c r="E2104" s="21" t="s">
        <v>1143</v>
      </c>
      <c r="F2104" s="21" t="s">
        <v>1576</v>
      </c>
      <c r="G2104" s="21" t="s">
        <v>3962</v>
      </c>
    </row>
    <row r="2105" spans="1:7" ht="39.950000000000003" customHeight="1">
      <c r="A2105" s="93" t="s">
        <v>3963</v>
      </c>
      <c r="B2105" s="21" t="s">
        <v>3878</v>
      </c>
      <c r="C2105" s="93" t="s">
        <v>3790</v>
      </c>
      <c r="D2105" s="108" t="s">
        <v>760</v>
      </c>
      <c r="E2105" s="21" t="s">
        <v>2093</v>
      </c>
      <c r="F2105" s="21" t="s">
        <v>2390</v>
      </c>
      <c r="G2105" s="21" t="s">
        <v>1267</v>
      </c>
    </row>
    <row r="2106" spans="1:7" ht="39.950000000000003" customHeight="1">
      <c r="A2106" s="93" t="s">
        <v>3964</v>
      </c>
      <c r="B2106" s="21" t="s">
        <v>3965</v>
      </c>
      <c r="C2106" s="93" t="s">
        <v>3790</v>
      </c>
      <c r="D2106" s="108" t="s">
        <v>760</v>
      </c>
      <c r="E2106" s="21" t="s">
        <v>1553</v>
      </c>
      <c r="F2106" s="21" t="s">
        <v>3422</v>
      </c>
      <c r="G2106" s="21" t="s">
        <v>883</v>
      </c>
    </row>
    <row r="2107" spans="1:7" ht="39.950000000000003" customHeight="1">
      <c r="A2107" s="93"/>
      <c r="B2107" s="21" t="s">
        <v>3823</v>
      </c>
      <c r="C2107" s="93" t="s">
        <v>3790</v>
      </c>
      <c r="D2107" s="108" t="s">
        <v>760</v>
      </c>
      <c r="E2107" s="21" t="s">
        <v>834</v>
      </c>
      <c r="F2107" s="21" t="s">
        <v>1049</v>
      </c>
      <c r="G2107" s="21" t="s">
        <v>1815</v>
      </c>
    </row>
    <row r="2108" spans="1:7" ht="39.950000000000003" customHeight="1">
      <c r="A2108" s="93" t="s">
        <v>3966</v>
      </c>
      <c r="B2108" s="21" t="s">
        <v>3947</v>
      </c>
      <c r="C2108" s="93" t="s">
        <v>3790</v>
      </c>
      <c r="D2108" s="108" t="s">
        <v>760</v>
      </c>
      <c r="E2108" s="21" t="s">
        <v>3967</v>
      </c>
      <c r="F2108" s="290" t="s">
        <v>1385</v>
      </c>
      <c r="G2108" s="290" t="s">
        <v>1185</v>
      </c>
    </row>
    <row r="2109" spans="1:7" ht="39.950000000000003" customHeight="1">
      <c r="A2109" s="276" t="s">
        <v>3968</v>
      </c>
      <c r="B2109" s="21" t="s">
        <v>3969</v>
      </c>
      <c r="C2109" s="93" t="s">
        <v>3790</v>
      </c>
      <c r="D2109" s="108" t="s">
        <v>760</v>
      </c>
      <c r="E2109" s="21" t="s">
        <v>962</v>
      </c>
      <c r="F2109" s="290" t="s">
        <v>1669</v>
      </c>
      <c r="G2109" s="290" t="s">
        <v>784</v>
      </c>
    </row>
    <row r="2110" spans="1:7" ht="39.950000000000003" customHeight="1">
      <c r="A2110" s="93" t="s">
        <v>3970</v>
      </c>
      <c r="B2110" s="21" t="s">
        <v>3823</v>
      </c>
      <c r="C2110" s="93" t="s">
        <v>3790</v>
      </c>
      <c r="D2110" s="108" t="s">
        <v>760</v>
      </c>
      <c r="E2110" s="21" t="s">
        <v>1078</v>
      </c>
      <c r="F2110" s="290" t="s">
        <v>2368</v>
      </c>
      <c r="G2110" s="290" t="s">
        <v>1183</v>
      </c>
    </row>
    <row r="2111" spans="1:7" ht="39.950000000000003" customHeight="1">
      <c r="A2111" s="93" t="s">
        <v>3971</v>
      </c>
      <c r="B2111" s="21" t="s">
        <v>3797</v>
      </c>
      <c r="C2111" s="93" t="s">
        <v>3790</v>
      </c>
      <c r="D2111" s="108" t="s">
        <v>760</v>
      </c>
      <c r="E2111" s="21" t="s">
        <v>2368</v>
      </c>
      <c r="F2111" s="290" t="s">
        <v>1385</v>
      </c>
      <c r="G2111" s="290" t="s">
        <v>1125</v>
      </c>
    </row>
    <row r="2112" spans="1:7" ht="39.950000000000003" customHeight="1">
      <c r="A2112" s="93" t="s">
        <v>3972</v>
      </c>
      <c r="B2112" s="21" t="s">
        <v>3875</v>
      </c>
      <c r="C2112" s="93" t="s">
        <v>3790</v>
      </c>
      <c r="D2112" s="108" t="s">
        <v>760</v>
      </c>
      <c r="E2112" s="21" t="s">
        <v>792</v>
      </c>
      <c r="F2112" s="290" t="s">
        <v>2944</v>
      </c>
      <c r="G2112" s="290" t="s">
        <v>3973</v>
      </c>
    </row>
    <row r="2113" spans="1:7" ht="39.950000000000003" customHeight="1">
      <c r="A2113" s="93" t="s">
        <v>3974</v>
      </c>
      <c r="B2113" s="21" t="s">
        <v>3802</v>
      </c>
      <c r="C2113" s="93" t="s">
        <v>3790</v>
      </c>
      <c r="D2113" s="108" t="s">
        <v>760</v>
      </c>
      <c r="E2113" s="21" t="s">
        <v>2197</v>
      </c>
      <c r="F2113" s="290" t="s">
        <v>1758</v>
      </c>
      <c r="G2113" s="290" t="s">
        <v>883</v>
      </c>
    </row>
    <row r="2114" spans="1:7" ht="39.950000000000003" customHeight="1">
      <c r="A2114" s="93" t="s">
        <v>3975</v>
      </c>
      <c r="B2114" s="21" t="s">
        <v>3961</v>
      </c>
      <c r="C2114" s="93" t="s">
        <v>3790</v>
      </c>
      <c r="D2114" s="108" t="s">
        <v>760</v>
      </c>
      <c r="E2114" s="21" t="s">
        <v>2261</v>
      </c>
      <c r="F2114" s="290" t="s">
        <v>1319</v>
      </c>
      <c r="G2114" s="290" t="s">
        <v>1162</v>
      </c>
    </row>
    <row r="2115" spans="1:7" ht="39.950000000000003" customHeight="1">
      <c r="A2115" s="93" t="s">
        <v>3976</v>
      </c>
      <c r="B2115" s="21" t="s">
        <v>3821</v>
      </c>
      <c r="C2115" s="93" t="s">
        <v>3790</v>
      </c>
      <c r="D2115" s="108" t="s">
        <v>760</v>
      </c>
      <c r="E2115" s="21" t="s">
        <v>780</v>
      </c>
      <c r="F2115" s="290" t="s">
        <v>3817</v>
      </c>
      <c r="G2115" s="290" t="s">
        <v>771</v>
      </c>
    </row>
    <row r="2116" spans="1:7" ht="39.950000000000003" customHeight="1">
      <c r="A2116" s="93"/>
      <c r="B2116" s="21" t="s">
        <v>3890</v>
      </c>
      <c r="C2116" s="93" t="s">
        <v>3790</v>
      </c>
      <c r="D2116" s="108" t="s">
        <v>760</v>
      </c>
      <c r="E2116" s="21" t="s">
        <v>2723</v>
      </c>
      <c r="F2116" s="290" t="s">
        <v>1011</v>
      </c>
      <c r="G2116" s="21" t="s">
        <v>1177</v>
      </c>
    </row>
    <row r="2117" spans="1:7" ht="39.950000000000003" customHeight="1">
      <c r="A2117" s="93" t="s">
        <v>3977</v>
      </c>
      <c r="B2117" s="21"/>
      <c r="C2117" s="93" t="s">
        <v>3790</v>
      </c>
      <c r="D2117" s="108" t="s">
        <v>760</v>
      </c>
      <c r="E2117" s="21" t="s">
        <v>3639</v>
      </c>
      <c r="F2117" s="290" t="s">
        <v>3635</v>
      </c>
      <c r="G2117" s="290" t="s">
        <v>883</v>
      </c>
    </row>
    <row r="2118" spans="1:7" ht="39.950000000000003" customHeight="1">
      <c r="A2118" s="93" t="s">
        <v>3978</v>
      </c>
      <c r="B2118" s="21" t="s">
        <v>3807</v>
      </c>
      <c r="C2118" s="93" t="s">
        <v>3790</v>
      </c>
      <c r="D2118" s="108" t="s">
        <v>760</v>
      </c>
      <c r="E2118" s="21" t="s">
        <v>1043</v>
      </c>
      <c r="F2118" s="290" t="s">
        <v>1658</v>
      </c>
      <c r="G2118" s="290" t="s">
        <v>771</v>
      </c>
    </row>
    <row r="2119" spans="1:7" ht="39.950000000000003" customHeight="1">
      <c r="A2119" s="93" t="s">
        <v>3979</v>
      </c>
      <c r="B2119" s="21" t="s">
        <v>3961</v>
      </c>
      <c r="C2119" s="93" t="s">
        <v>3790</v>
      </c>
      <c r="D2119" s="108" t="s">
        <v>760</v>
      </c>
      <c r="E2119" s="21" t="s">
        <v>919</v>
      </c>
      <c r="F2119" s="290" t="s">
        <v>1076</v>
      </c>
      <c r="G2119" s="290" t="s">
        <v>3620</v>
      </c>
    </row>
    <row r="2120" spans="1:7" ht="39.950000000000003" customHeight="1">
      <c r="A2120" s="93" t="s">
        <v>3980</v>
      </c>
      <c r="B2120" s="21" t="s">
        <v>3888</v>
      </c>
      <c r="C2120" s="93" t="s">
        <v>3790</v>
      </c>
      <c r="D2120" s="108" t="s">
        <v>760</v>
      </c>
      <c r="E2120" s="21" t="s">
        <v>792</v>
      </c>
      <c r="F2120" s="290" t="s">
        <v>3676</v>
      </c>
      <c r="G2120" s="290" t="s">
        <v>1156</v>
      </c>
    </row>
    <row r="2121" spans="1:7" ht="39.950000000000003" customHeight="1">
      <c r="A2121" s="93" t="s">
        <v>3981</v>
      </c>
      <c r="B2121" s="21" t="s">
        <v>3807</v>
      </c>
      <c r="C2121" s="93" t="s">
        <v>3790</v>
      </c>
      <c r="D2121" s="108" t="s">
        <v>760</v>
      </c>
      <c r="E2121" s="21" t="s">
        <v>1319</v>
      </c>
      <c r="F2121" s="290" t="s">
        <v>3819</v>
      </c>
      <c r="G2121" s="290" t="s">
        <v>1313</v>
      </c>
    </row>
    <row r="2122" spans="1:7" ht="39.950000000000003" customHeight="1">
      <c r="A2122" s="93" t="s">
        <v>3982</v>
      </c>
      <c r="B2122" s="21"/>
      <c r="C2122" s="93" t="s">
        <v>3790</v>
      </c>
      <c r="D2122" s="108" t="s">
        <v>760</v>
      </c>
      <c r="E2122" s="21" t="s">
        <v>2834</v>
      </c>
      <c r="F2122" s="290" t="s">
        <v>3791</v>
      </c>
      <c r="G2122" s="290" t="s">
        <v>788</v>
      </c>
    </row>
    <row r="2123" spans="1:7" ht="39.950000000000003" customHeight="1">
      <c r="A2123" s="291" t="s">
        <v>3983</v>
      </c>
      <c r="B2123" s="292" t="s">
        <v>3984</v>
      </c>
      <c r="C2123" s="294" t="s">
        <v>3985</v>
      </c>
      <c r="D2123" s="293" t="s">
        <v>953</v>
      </c>
      <c r="E2123" s="292" t="s">
        <v>838</v>
      </c>
      <c r="F2123" s="292" t="s">
        <v>838</v>
      </c>
      <c r="G2123" s="292" t="s">
        <v>3986</v>
      </c>
    </row>
    <row r="2124" spans="1:7" ht="39.950000000000003" customHeight="1">
      <c r="A2124" s="291" t="s">
        <v>3983</v>
      </c>
      <c r="B2124" s="292" t="s">
        <v>3987</v>
      </c>
      <c r="C2124" s="294" t="s">
        <v>3985</v>
      </c>
      <c r="D2124" s="293" t="s">
        <v>953</v>
      </c>
      <c r="E2124" s="292" t="s">
        <v>815</v>
      </c>
      <c r="F2124" s="292" t="s">
        <v>826</v>
      </c>
      <c r="G2124" s="292" t="s">
        <v>1282</v>
      </c>
    </row>
    <row r="2125" spans="1:7" ht="39.950000000000003" customHeight="1">
      <c r="A2125" s="295" t="s">
        <v>3988</v>
      </c>
      <c r="B2125" s="292" t="s">
        <v>3989</v>
      </c>
      <c r="C2125" s="294" t="s">
        <v>3985</v>
      </c>
      <c r="D2125" s="293" t="s">
        <v>953</v>
      </c>
      <c r="E2125" s="292" t="s">
        <v>1302</v>
      </c>
      <c r="F2125" s="292" t="s">
        <v>806</v>
      </c>
      <c r="G2125" s="292" t="s">
        <v>3990</v>
      </c>
    </row>
    <row r="2126" spans="1:7" ht="39.950000000000003" customHeight="1">
      <c r="A2126" s="295" t="s">
        <v>4042</v>
      </c>
      <c r="B2126" s="296" t="s">
        <v>3610</v>
      </c>
      <c r="C2126" s="294" t="s">
        <v>3985</v>
      </c>
      <c r="D2126" s="293" t="s">
        <v>953</v>
      </c>
      <c r="E2126" s="292" t="s">
        <v>806</v>
      </c>
      <c r="F2126" s="292" t="s">
        <v>806</v>
      </c>
      <c r="G2126" s="292" t="s">
        <v>3991</v>
      </c>
    </row>
    <row r="2127" spans="1:7" ht="39.950000000000003" customHeight="1">
      <c r="A2127" s="297" t="s">
        <v>3992</v>
      </c>
      <c r="B2127" s="298" t="s">
        <v>3989</v>
      </c>
      <c r="C2127" s="294" t="s">
        <v>3985</v>
      </c>
      <c r="D2127" s="300" t="s">
        <v>953</v>
      </c>
      <c r="E2127" s="299" t="s">
        <v>826</v>
      </c>
      <c r="F2127" s="299" t="s">
        <v>806</v>
      </c>
      <c r="G2127" s="299" t="s">
        <v>788</v>
      </c>
    </row>
    <row r="2128" spans="1:7" ht="39.950000000000003" customHeight="1">
      <c r="A2128" s="295" t="s">
        <v>3993</v>
      </c>
      <c r="B2128" s="292" t="s">
        <v>3994</v>
      </c>
      <c r="C2128" s="294" t="s">
        <v>3985</v>
      </c>
      <c r="D2128" s="293" t="s">
        <v>953</v>
      </c>
      <c r="E2128" s="292" t="s">
        <v>1457</v>
      </c>
      <c r="F2128" s="292" t="s">
        <v>1604</v>
      </c>
      <c r="G2128" s="292" t="s">
        <v>3995</v>
      </c>
    </row>
    <row r="2129" spans="1:7" ht="39.950000000000003" customHeight="1">
      <c r="A2129" s="295" t="s">
        <v>3996</v>
      </c>
      <c r="B2129" s="292" t="s">
        <v>3997</v>
      </c>
      <c r="C2129" s="294" t="s">
        <v>3985</v>
      </c>
      <c r="D2129" s="293" t="s">
        <v>953</v>
      </c>
      <c r="E2129" s="292" t="s">
        <v>1304</v>
      </c>
      <c r="F2129" s="292" t="s">
        <v>1669</v>
      </c>
      <c r="G2129" s="292" t="s">
        <v>839</v>
      </c>
    </row>
    <row r="2130" spans="1:7" ht="39.950000000000003" customHeight="1">
      <c r="A2130" s="295" t="s">
        <v>3998</v>
      </c>
      <c r="B2130" s="292" t="s">
        <v>3999</v>
      </c>
      <c r="C2130" s="294" t="s">
        <v>3985</v>
      </c>
      <c r="D2130" s="293" t="s">
        <v>953</v>
      </c>
      <c r="E2130" s="292" t="s">
        <v>1604</v>
      </c>
      <c r="F2130" s="292" t="s">
        <v>1604</v>
      </c>
      <c r="G2130" s="292" t="s">
        <v>4000</v>
      </c>
    </row>
    <row r="2131" spans="1:7" ht="39.950000000000003" customHeight="1">
      <c r="A2131" s="301" t="s">
        <v>4001</v>
      </c>
      <c r="B2131" s="302" t="s">
        <v>3987</v>
      </c>
      <c r="C2131" s="294" t="s">
        <v>3985</v>
      </c>
      <c r="D2131" s="303" t="s">
        <v>953</v>
      </c>
      <c r="E2131" s="302" t="s">
        <v>1302</v>
      </c>
      <c r="F2131" s="302" t="s">
        <v>806</v>
      </c>
      <c r="G2131" s="302" t="s">
        <v>1309</v>
      </c>
    </row>
    <row r="2132" spans="1:7" ht="39.950000000000003" customHeight="1">
      <c r="A2132" s="295" t="s">
        <v>4002</v>
      </c>
      <c r="B2132" s="292" t="s">
        <v>4003</v>
      </c>
      <c r="C2132" s="294" t="s">
        <v>3985</v>
      </c>
      <c r="D2132" s="293" t="s">
        <v>953</v>
      </c>
      <c r="E2132" s="292" t="s">
        <v>2216</v>
      </c>
      <c r="F2132" s="292" t="s">
        <v>2313</v>
      </c>
      <c r="G2132" s="292" t="s">
        <v>933</v>
      </c>
    </row>
    <row r="2133" spans="1:7" ht="39.950000000000003" customHeight="1">
      <c r="A2133" s="295" t="s">
        <v>4004</v>
      </c>
      <c r="B2133" s="292" t="s">
        <v>4043</v>
      </c>
      <c r="C2133" s="294" t="s">
        <v>3985</v>
      </c>
      <c r="D2133" s="293" t="s">
        <v>953</v>
      </c>
      <c r="E2133" s="292" t="s">
        <v>1677</v>
      </c>
      <c r="F2133" s="292" t="s">
        <v>1677</v>
      </c>
      <c r="G2133" s="292" t="s">
        <v>4005</v>
      </c>
    </row>
    <row r="2134" spans="1:7" ht="39.950000000000003" customHeight="1">
      <c r="A2134" s="295" t="s">
        <v>4006</v>
      </c>
      <c r="B2134" s="292" t="s">
        <v>4007</v>
      </c>
      <c r="C2134" s="294" t="s">
        <v>3985</v>
      </c>
      <c r="D2134" s="293" t="s">
        <v>953</v>
      </c>
      <c r="E2134" s="292" t="s">
        <v>848</v>
      </c>
      <c r="F2134" s="292" t="s">
        <v>4008</v>
      </c>
      <c r="G2134" s="292" t="s">
        <v>4009</v>
      </c>
    </row>
    <row r="2135" spans="1:7" ht="39.950000000000003" customHeight="1">
      <c r="A2135" s="295" t="s">
        <v>4010</v>
      </c>
      <c r="B2135" s="296" t="s">
        <v>4011</v>
      </c>
      <c r="C2135" s="294" t="s">
        <v>3985</v>
      </c>
      <c r="D2135" s="305" t="s">
        <v>953</v>
      </c>
      <c r="E2135" s="296" t="s">
        <v>1202</v>
      </c>
      <c r="F2135" s="296" t="s">
        <v>1604</v>
      </c>
      <c r="G2135" s="296" t="s">
        <v>859</v>
      </c>
    </row>
    <row r="2136" spans="1:7" ht="39.950000000000003" customHeight="1">
      <c r="A2136" s="295" t="s">
        <v>4012</v>
      </c>
      <c r="B2136" s="296" t="s">
        <v>3989</v>
      </c>
      <c r="C2136" s="294" t="s">
        <v>3985</v>
      </c>
      <c r="D2136" s="293" t="s">
        <v>953</v>
      </c>
      <c r="E2136" s="292" t="s">
        <v>779</v>
      </c>
      <c r="F2136" s="292" t="s">
        <v>1975</v>
      </c>
      <c r="G2136" s="292" t="s">
        <v>1861</v>
      </c>
    </row>
    <row r="2137" spans="1:7" ht="39.950000000000003" customHeight="1">
      <c r="A2137" s="305" t="s">
        <v>4013</v>
      </c>
      <c r="B2137" s="292" t="s">
        <v>4014</v>
      </c>
      <c r="C2137" s="294" t="s">
        <v>3985</v>
      </c>
      <c r="D2137" s="293" t="s">
        <v>953</v>
      </c>
      <c r="E2137" s="292" t="s">
        <v>1677</v>
      </c>
      <c r="F2137" s="292" t="s">
        <v>1677</v>
      </c>
      <c r="G2137" s="292" t="s">
        <v>1112</v>
      </c>
    </row>
    <row r="2138" spans="1:7" ht="39.950000000000003" customHeight="1">
      <c r="A2138" s="295" t="s">
        <v>4015</v>
      </c>
      <c r="B2138" s="292" t="s">
        <v>2490</v>
      </c>
      <c r="C2138" s="294" t="s">
        <v>3985</v>
      </c>
      <c r="D2138" s="293" t="s">
        <v>953</v>
      </c>
      <c r="E2138" s="292" t="s">
        <v>962</v>
      </c>
      <c r="F2138" s="292" t="s">
        <v>779</v>
      </c>
      <c r="G2138" s="292" t="s">
        <v>4016</v>
      </c>
    </row>
    <row r="2139" spans="1:7" ht="39.950000000000003" customHeight="1">
      <c r="A2139" s="295"/>
      <c r="B2139" s="292" t="s">
        <v>4017</v>
      </c>
      <c r="C2139" s="294" t="s">
        <v>3985</v>
      </c>
      <c r="D2139" s="293" t="s">
        <v>953</v>
      </c>
      <c r="E2139" s="292" t="s">
        <v>962</v>
      </c>
      <c r="F2139" s="292" t="s">
        <v>1763</v>
      </c>
      <c r="G2139" s="292" t="s">
        <v>812</v>
      </c>
    </row>
    <row r="2140" spans="1:7" ht="39.950000000000003" customHeight="1">
      <c r="A2140" s="295" t="s">
        <v>4018</v>
      </c>
      <c r="B2140" s="296" t="s">
        <v>4019</v>
      </c>
      <c r="C2140" s="294" t="s">
        <v>3985</v>
      </c>
      <c r="D2140" s="293" t="s">
        <v>953</v>
      </c>
      <c r="E2140" s="292" t="s">
        <v>822</v>
      </c>
      <c r="F2140" s="292" t="s">
        <v>962</v>
      </c>
      <c r="G2140" s="292" t="s">
        <v>1726</v>
      </c>
    </row>
    <row r="2141" spans="1:7" ht="39.950000000000003" customHeight="1">
      <c r="A2141" s="301" t="s">
        <v>4020</v>
      </c>
      <c r="B2141" s="302" t="s">
        <v>4021</v>
      </c>
      <c r="C2141" s="294" t="s">
        <v>3985</v>
      </c>
      <c r="D2141" s="303" t="s">
        <v>953</v>
      </c>
      <c r="E2141" s="302" t="s">
        <v>1859</v>
      </c>
      <c r="F2141" s="302" t="s">
        <v>1127</v>
      </c>
      <c r="G2141" s="302" t="s">
        <v>4022</v>
      </c>
    </row>
    <row r="2142" spans="1:7" ht="39.950000000000003" customHeight="1">
      <c r="A2142" s="295" t="s">
        <v>4023</v>
      </c>
      <c r="B2142" s="292" t="s">
        <v>4024</v>
      </c>
      <c r="C2142" s="294" t="s">
        <v>3985</v>
      </c>
      <c r="D2142" s="293" t="s">
        <v>953</v>
      </c>
      <c r="E2142" s="292" t="s">
        <v>962</v>
      </c>
      <c r="F2142" s="292" t="s">
        <v>962</v>
      </c>
      <c r="G2142" s="292" t="s">
        <v>1177</v>
      </c>
    </row>
    <row r="2143" spans="1:7" ht="39.950000000000003" customHeight="1">
      <c r="A2143" s="295" t="s">
        <v>4025</v>
      </c>
      <c r="B2143" s="292" t="s">
        <v>3994</v>
      </c>
      <c r="C2143" s="294" t="s">
        <v>3985</v>
      </c>
      <c r="D2143" s="293" t="s">
        <v>953</v>
      </c>
      <c r="E2143" s="292" t="s">
        <v>4026</v>
      </c>
      <c r="F2143" s="292" t="s">
        <v>829</v>
      </c>
      <c r="G2143" s="292" t="s">
        <v>4027</v>
      </c>
    </row>
    <row r="2144" spans="1:7" ht="39.950000000000003" customHeight="1">
      <c r="A2144" s="295" t="s">
        <v>4028</v>
      </c>
      <c r="B2144" s="292" t="s">
        <v>4029</v>
      </c>
      <c r="C2144" s="294" t="s">
        <v>3985</v>
      </c>
      <c r="D2144" s="293" t="s">
        <v>953</v>
      </c>
      <c r="E2144" s="292" t="s">
        <v>1677</v>
      </c>
      <c r="F2144" s="292" t="s">
        <v>1599</v>
      </c>
      <c r="G2144" s="292" t="s">
        <v>1028</v>
      </c>
    </row>
    <row r="2145" spans="1:7" ht="39.950000000000003" customHeight="1">
      <c r="A2145" s="301" t="s">
        <v>4030</v>
      </c>
      <c r="B2145" s="302" t="s">
        <v>3984</v>
      </c>
      <c r="C2145" s="294" t="s">
        <v>3985</v>
      </c>
      <c r="D2145" s="303" t="s">
        <v>953</v>
      </c>
      <c r="E2145" s="302" t="s">
        <v>1604</v>
      </c>
      <c r="F2145" s="302" t="s">
        <v>1677</v>
      </c>
      <c r="G2145" s="302" t="s">
        <v>4031</v>
      </c>
    </row>
    <row r="2146" spans="1:7" ht="39.950000000000003" customHeight="1">
      <c r="A2146" s="306" t="s">
        <v>4032</v>
      </c>
      <c r="B2146" s="296" t="s">
        <v>3627</v>
      </c>
      <c r="C2146" s="294" t="s">
        <v>3985</v>
      </c>
      <c r="D2146" s="293" t="s">
        <v>953</v>
      </c>
      <c r="E2146" s="292" t="s">
        <v>806</v>
      </c>
      <c r="F2146" s="292" t="s">
        <v>779</v>
      </c>
      <c r="G2146" s="292" t="s">
        <v>4033</v>
      </c>
    </row>
    <row r="2147" spans="1:7" ht="39.950000000000003" customHeight="1">
      <c r="A2147" s="307" t="s">
        <v>4034</v>
      </c>
      <c r="B2147" s="292" t="s">
        <v>4035</v>
      </c>
      <c r="C2147" s="294" t="s">
        <v>3985</v>
      </c>
      <c r="D2147" s="293" t="s">
        <v>953</v>
      </c>
      <c r="E2147" s="292" t="s">
        <v>779</v>
      </c>
      <c r="F2147" s="292" t="s">
        <v>806</v>
      </c>
      <c r="G2147" s="292" t="s">
        <v>1914</v>
      </c>
    </row>
    <row r="2148" spans="1:7" ht="39.950000000000003" customHeight="1">
      <c r="A2148" s="301" t="s">
        <v>4036</v>
      </c>
      <c r="B2148" s="302" t="s">
        <v>4037</v>
      </c>
      <c r="C2148" s="294" t="s">
        <v>3985</v>
      </c>
      <c r="D2148" s="293" t="s">
        <v>953</v>
      </c>
      <c r="E2148" s="302" t="s">
        <v>1276</v>
      </c>
      <c r="F2148" s="302" t="s">
        <v>1565</v>
      </c>
      <c r="G2148" s="302" t="s">
        <v>4038</v>
      </c>
    </row>
    <row r="2149" spans="1:7" ht="39.950000000000003" customHeight="1">
      <c r="A2149" s="301" t="s">
        <v>4039</v>
      </c>
      <c r="B2149" s="302" t="s">
        <v>4003</v>
      </c>
      <c r="C2149" s="294" t="s">
        <v>3985</v>
      </c>
      <c r="D2149" s="293" t="s">
        <v>953</v>
      </c>
      <c r="E2149" s="302" t="s">
        <v>1051</v>
      </c>
      <c r="F2149" s="302" t="s">
        <v>1319</v>
      </c>
      <c r="G2149" s="302" t="s">
        <v>2820</v>
      </c>
    </row>
    <row r="2150" spans="1:7" ht="39.950000000000003" customHeight="1">
      <c r="A2150" s="301" t="s">
        <v>4040</v>
      </c>
      <c r="B2150" s="302" t="s">
        <v>3989</v>
      </c>
      <c r="C2150" s="294" t="s">
        <v>3985</v>
      </c>
      <c r="D2150" s="293" t="s">
        <v>953</v>
      </c>
      <c r="E2150" s="302" t="s">
        <v>811</v>
      </c>
      <c r="F2150" s="302" t="s">
        <v>806</v>
      </c>
      <c r="G2150" s="302" t="s">
        <v>1830</v>
      </c>
    </row>
    <row r="2151" spans="1:7" ht="39.950000000000003" customHeight="1">
      <c r="A2151" s="301" t="s">
        <v>4041</v>
      </c>
      <c r="B2151" s="302" t="s">
        <v>3989</v>
      </c>
      <c r="C2151" s="294" t="s">
        <v>3985</v>
      </c>
      <c r="D2151" s="303" t="s">
        <v>953</v>
      </c>
      <c r="E2151" s="302" t="s">
        <v>806</v>
      </c>
      <c r="F2151" s="302" t="s">
        <v>806</v>
      </c>
      <c r="G2151" s="302" t="s">
        <v>1035</v>
      </c>
    </row>
    <row r="2152" spans="1:7" ht="39.950000000000003" customHeight="1">
      <c r="A2152" s="93" t="s">
        <v>4044</v>
      </c>
      <c r="B2152" s="308" t="s">
        <v>4045</v>
      </c>
      <c r="C2152" s="93" t="s">
        <v>4056</v>
      </c>
      <c r="D2152" s="276" t="s">
        <v>1855</v>
      </c>
      <c r="E2152" s="21" t="s">
        <v>4046</v>
      </c>
      <c r="F2152" s="21" t="s">
        <v>4047</v>
      </c>
      <c r="G2152" s="21" t="s">
        <v>4048</v>
      </c>
    </row>
    <row r="2153" spans="1:7" ht="39.950000000000003" customHeight="1">
      <c r="A2153" s="93"/>
      <c r="B2153" s="308" t="s">
        <v>4049</v>
      </c>
      <c r="C2153" s="93" t="s">
        <v>4056</v>
      </c>
      <c r="D2153" s="276" t="s">
        <v>1855</v>
      </c>
      <c r="E2153" s="21" t="s">
        <v>1153</v>
      </c>
      <c r="F2153" s="21" t="s">
        <v>1153</v>
      </c>
      <c r="G2153" s="21" t="s">
        <v>3466</v>
      </c>
    </row>
    <row r="2154" spans="1:7" ht="39.950000000000003" customHeight="1">
      <c r="A2154" s="93" t="s">
        <v>4044</v>
      </c>
      <c r="B2154" s="308" t="s">
        <v>4045</v>
      </c>
      <c r="C2154" s="93" t="s">
        <v>4056</v>
      </c>
      <c r="D2154" s="276" t="s">
        <v>1855</v>
      </c>
      <c r="E2154" s="21" t="s">
        <v>4050</v>
      </c>
      <c r="F2154" s="21" t="s">
        <v>1511</v>
      </c>
      <c r="G2154" s="21" t="s">
        <v>4051</v>
      </c>
    </row>
    <row r="2155" spans="1:7" ht="39.950000000000003" customHeight="1">
      <c r="A2155" s="93"/>
      <c r="B2155" s="309" t="s">
        <v>4052</v>
      </c>
      <c r="C2155" s="93" t="s">
        <v>4056</v>
      </c>
      <c r="D2155" s="276" t="s">
        <v>1855</v>
      </c>
      <c r="E2155" s="21" t="s">
        <v>4053</v>
      </c>
      <c r="F2155" s="21" t="s">
        <v>1779</v>
      </c>
      <c r="G2155" s="21" t="s">
        <v>4054</v>
      </c>
    </row>
    <row r="2156" spans="1:7" ht="39.950000000000003" customHeight="1">
      <c r="A2156" s="310" t="s">
        <v>4057</v>
      </c>
      <c r="B2156" s="311" t="s">
        <v>4058</v>
      </c>
      <c r="C2156" s="312" t="s">
        <v>4079</v>
      </c>
      <c r="D2156" s="312" t="s">
        <v>764</v>
      </c>
      <c r="E2156" s="313" t="s">
        <v>886</v>
      </c>
      <c r="F2156" s="313" t="s">
        <v>902</v>
      </c>
      <c r="G2156" s="313" t="s">
        <v>4059</v>
      </c>
    </row>
    <row r="2157" spans="1:7" ht="39.950000000000003" customHeight="1">
      <c r="A2157" s="310" t="s">
        <v>4057</v>
      </c>
      <c r="B2157" s="314" t="s">
        <v>4058</v>
      </c>
      <c r="C2157" s="312" t="s">
        <v>4079</v>
      </c>
      <c r="D2157" s="314" t="s">
        <v>764</v>
      </c>
      <c r="E2157" s="314" t="s">
        <v>1601</v>
      </c>
      <c r="F2157" s="314" t="s">
        <v>1251</v>
      </c>
      <c r="G2157" s="314" t="s">
        <v>1062</v>
      </c>
    </row>
    <row r="2158" spans="1:7" ht="39.950000000000003" customHeight="1">
      <c r="A2158" s="315" t="s">
        <v>4060</v>
      </c>
      <c r="B2158" s="316" t="s">
        <v>4058</v>
      </c>
      <c r="C2158" s="312" t="s">
        <v>4079</v>
      </c>
      <c r="D2158" s="316" t="s">
        <v>961</v>
      </c>
      <c r="E2158" s="316" t="s">
        <v>2059</v>
      </c>
      <c r="F2158" s="316" t="s">
        <v>915</v>
      </c>
      <c r="G2158" s="316" t="s">
        <v>4061</v>
      </c>
    </row>
    <row r="2159" spans="1:7" ht="39.950000000000003" customHeight="1">
      <c r="A2159" s="310" t="s">
        <v>4057</v>
      </c>
      <c r="B2159" s="314" t="s">
        <v>4058</v>
      </c>
      <c r="C2159" s="312" t="s">
        <v>4079</v>
      </c>
      <c r="D2159" s="314" t="s">
        <v>961</v>
      </c>
      <c r="E2159" s="314" t="s">
        <v>902</v>
      </c>
      <c r="F2159" s="314" t="s">
        <v>873</v>
      </c>
      <c r="G2159" s="314" t="s">
        <v>883</v>
      </c>
    </row>
    <row r="2160" spans="1:7" ht="39.950000000000003" customHeight="1">
      <c r="A2160" s="310" t="s">
        <v>4057</v>
      </c>
      <c r="B2160" s="312" t="s">
        <v>4058</v>
      </c>
      <c r="C2160" s="312" t="s">
        <v>4079</v>
      </c>
      <c r="D2160" s="316" t="s">
        <v>764</v>
      </c>
      <c r="E2160" s="312" t="s">
        <v>769</v>
      </c>
      <c r="F2160" s="312" t="s">
        <v>902</v>
      </c>
      <c r="G2160" s="312" t="s">
        <v>788</v>
      </c>
    </row>
    <row r="2161" spans="1:7" ht="39.950000000000003" customHeight="1">
      <c r="A2161" s="310" t="s">
        <v>4057</v>
      </c>
      <c r="B2161" s="314" t="s">
        <v>4058</v>
      </c>
      <c r="C2161" s="312" t="s">
        <v>4079</v>
      </c>
      <c r="D2161" s="314" t="s">
        <v>953</v>
      </c>
      <c r="E2161" s="314" t="s">
        <v>1244</v>
      </c>
      <c r="F2161" s="314" t="s">
        <v>1266</v>
      </c>
      <c r="G2161" s="314" t="s">
        <v>1035</v>
      </c>
    </row>
    <row r="2162" spans="1:7" ht="39.950000000000003" customHeight="1">
      <c r="A2162" s="310" t="s">
        <v>4057</v>
      </c>
      <c r="B2162" s="316" t="s">
        <v>4058</v>
      </c>
      <c r="C2162" s="312" t="s">
        <v>4079</v>
      </c>
      <c r="D2162" s="316" t="s">
        <v>961</v>
      </c>
      <c r="E2162" s="316" t="s">
        <v>868</v>
      </c>
      <c r="F2162" s="316" t="s">
        <v>1748</v>
      </c>
      <c r="G2162" s="316" t="s">
        <v>1347</v>
      </c>
    </row>
    <row r="2163" spans="1:7" ht="39.950000000000003" customHeight="1">
      <c r="A2163" s="310" t="s">
        <v>4057</v>
      </c>
      <c r="B2163" s="317" t="s">
        <v>4058</v>
      </c>
      <c r="C2163" s="312" t="s">
        <v>4079</v>
      </c>
      <c r="D2163" s="318" t="s">
        <v>764</v>
      </c>
      <c r="E2163" s="319" t="s">
        <v>1684</v>
      </c>
      <c r="F2163" s="319" t="s">
        <v>4062</v>
      </c>
      <c r="G2163" s="319" t="s">
        <v>1007</v>
      </c>
    </row>
    <row r="2164" spans="1:7" ht="39.950000000000003" customHeight="1">
      <c r="A2164" s="316" t="s">
        <v>4063</v>
      </c>
      <c r="B2164" s="316" t="s">
        <v>4058</v>
      </c>
      <c r="C2164" s="312" t="s">
        <v>4079</v>
      </c>
      <c r="D2164" s="316" t="s">
        <v>764</v>
      </c>
      <c r="E2164" s="316" t="s">
        <v>4064</v>
      </c>
      <c r="F2164" s="316" t="s">
        <v>1748</v>
      </c>
      <c r="G2164" s="316" t="s">
        <v>4065</v>
      </c>
    </row>
    <row r="2165" spans="1:7" ht="39.950000000000003" customHeight="1">
      <c r="A2165" s="310" t="s">
        <v>4057</v>
      </c>
      <c r="B2165" s="314" t="s">
        <v>4058</v>
      </c>
      <c r="C2165" s="312" t="s">
        <v>4079</v>
      </c>
      <c r="D2165" s="314" t="s">
        <v>764</v>
      </c>
      <c r="E2165" s="314" t="s">
        <v>1578</v>
      </c>
      <c r="F2165" s="314" t="s">
        <v>873</v>
      </c>
      <c r="G2165" s="314" t="s">
        <v>4066</v>
      </c>
    </row>
    <row r="2166" spans="1:7" ht="39.950000000000003" customHeight="1">
      <c r="A2166" s="310" t="s">
        <v>4057</v>
      </c>
      <c r="B2166" s="311" t="s">
        <v>4058</v>
      </c>
      <c r="C2166" s="312" t="s">
        <v>4079</v>
      </c>
      <c r="D2166" s="312" t="s">
        <v>961</v>
      </c>
      <c r="E2166" s="311" t="s">
        <v>2066</v>
      </c>
      <c r="F2166" s="311" t="s">
        <v>1699</v>
      </c>
      <c r="G2166" s="311" t="s">
        <v>804</v>
      </c>
    </row>
    <row r="2167" spans="1:7" ht="39.950000000000003" customHeight="1">
      <c r="A2167" s="314" t="s">
        <v>4067</v>
      </c>
      <c r="B2167" s="314" t="s">
        <v>4058</v>
      </c>
      <c r="C2167" s="312" t="s">
        <v>4079</v>
      </c>
      <c r="D2167" s="314" t="s">
        <v>961</v>
      </c>
      <c r="E2167" s="314" t="s">
        <v>4068</v>
      </c>
      <c r="F2167" s="314" t="s">
        <v>1029</v>
      </c>
      <c r="G2167" s="314" t="s">
        <v>1035</v>
      </c>
    </row>
    <row r="2168" spans="1:7" ht="39.950000000000003" customHeight="1">
      <c r="A2168" s="316"/>
      <c r="B2168" s="316" t="s">
        <v>4058</v>
      </c>
      <c r="C2168" s="312" t="s">
        <v>4079</v>
      </c>
      <c r="D2168" s="316" t="s">
        <v>764</v>
      </c>
      <c r="E2168" s="316" t="s">
        <v>902</v>
      </c>
      <c r="F2168" s="316" t="s">
        <v>873</v>
      </c>
      <c r="G2168" s="316" t="s">
        <v>788</v>
      </c>
    </row>
    <row r="2169" spans="1:7" ht="39.950000000000003" customHeight="1">
      <c r="A2169" s="314"/>
      <c r="B2169" s="314" t="s">
        <v>4058</v>
      </c>
      <c r="C2169" s="312" t="s">
        <v>4079</v>
      </c>
      <c r="D2169" s="314" t="s">
        <v>961</v>
      </c>
      <c r="E2169" s="314" t="s">
        <v>1547</v>
      </c>
      <c r="F2169" s="314" t="s">
        <v>819</v>
      </c>
      <c r="G2169" s="314" t="s">
        <v>1090</v>
      </c>
    </row>
    <row r="2170" spans="1:7" ht="39.950000000000003" customHeight="1">
      <c r="A2170" s="310" t="s">
        <v>4057</v>
      </c>
      <c r="B2170" s="316" t="s">
        <v>4058</v>
      </c>
      <c r="C2170" s="312" t="s">
        <v>4079</v>
      </c>
      <c r="D2170" s="312" t="s">
        <v>961</v>
      </c>
      <c r="E2170" s="311" t="s">
        <v>1750</v>
      </c>
      <c r="F2170" s="311" t="s">
        <v>862</v>
      </c>
      <c r="G2170" s="311" t="s">
        <v>1907</v>
      </c>
    </row>
    <row r="2171" spans="1:7" ht="39.950000000000003" customHeight="1">
      <c r="A2171" s="310" t="s">
        <v>4057</v>
      </c>
      <c r="B2171" s="314" t="s">
        <v>4058</v>
      </c>
      <c r="C2171" s="312" t="s">
        <v>4079</v>
      </c>
      <c r="D2171" s="318" t="s">
        <v>764</v>
      </c>
      <c r="E2171" s="317" t="s">
        <v>970</v>
      </c>
      <c r="F2171" s="317" t="s">
        <v>902</v>
      </c>
      <c r="G2171" s="317" t="s">
        <v>4069</v>
      </c>
    </row>
    <row r="2172" spans="1:7" ht="39.950000000000003" customHeight="1">
      <c r="A2172" s="310" t="s">
        <v>4057</v>
      </c>
      <c r="B2172" s="316" t="s">
        <v>4058</v>
      </c>
      <c r="C2172" s="312" t="s">
        <v>4079</v>
      </c>
      <c r="D2172" s="316" t="s">
        <v>961</v>
      </c>
      <c r="E2172" s="316" t="s">
        <v>2066</v>
      </c>
      <c r="F2172" s="316" t="s">
        <v>915</v>
      </c>
      <c r="G2172" s="316" t="s">
        <v>1721</v>
      </c>
    </row>
    <row r="2173" spans="1:7" ht="39.950000000000003" customHeight="1">
      <c r="A2173" s="310" t="s">
        <v>4057</v>
      </c>
      <c r="B2173" s="317" t="s">
        <v>4058</v>
      </c>
      <c r="C2173" s="312" t="s">
        <v>4079</v>
      </c>
      <c r="D2173" s="318" t="s">
        <v>953</v>
      </c>
      <c r="E2173" s="317" t="s">
        <v>938</v>
      </c>
      <c r="F2173" s="317" t="s">
        <v>941</v>
      </c>
      <c r="G2173" s="317" t="s">
        <v>1232</v>
      </c>
    </row>
    <row r="2174" spans="1:7" ht="39.950000000000003" customHeight="1">
      <c r="A2174" s="312" t="s">
        <v>4070</v>
      </c>
      <c r="B2174" s="312" t="s">
        <v>4058</v>
      </c>
      <c r="C2174" s="312" t="s">
        <v>4079</v>
      </c>
      <c r="D2174" s="316" t="s">
        <v>961</v>
      </c>
      <c r="E2174" s="312" t="s">
        <v>2081</v>
      </c>
      <c r="F2174" s="312" t="s">
        <v>1336</v>
      </c>
      <c r="G2174" s="312" t="s">
        <v>4071</v>
      </c>
    </row>
    <row r="2175" spans="1:7" ht="39.950000000000003" customHeight="1">
      <c r="A2175" s="320" t="s">
        <v>4072</v>
      </c>
      <c r="B2175" s="314" t="s">
        <v>4058</v>
      </c>
      <c r="C2175" s="312" t="s">
        <v>4079</v>
      </c>
      <c r="D2175" s="314" t="s">
        <v>760</v>
      </c>
      <c r="E2175" s="314" t="s">
        <v>873</v>
      </c>
      <c r="F2175" s="314" t="s">
        <v>1266</v>
      </c>
      <c r="G2175" s="314" t="s">
        <v>916</v>
      </c>
    </row>
    <row r="2176" spans="1:7" ht="39.950000000000003" customHeight="1">
      <c r="A2176" s="315" t="s">
        <v>4073</v>
      </c>
      <c r="B2176" s="316" t="s">
        <v>4058</v>
      </c>
      <c r="C2176" s="312" t="s">
        <v>4079</v>
      </c>
      <c r="D2176" s="316" t="s">
        <v>953</v>
      </c>
      <c r="E2176" s="312" t="s">
        <v>4074</v>
      </c>
      <c r="F2176" s="312" t="s">
        <v>829</v>
      </c>
      <c r="G2176" s="312" t="s">
        <v>2800</v>
      </c>
    </row>
    <row r="2177" spans="1:7" ht="39.950000000000003" customHeight="1">
      <c r="A2177" s="310" t="s">
        <v>4057</v>
      </c>
      <c r="B2177" s="314" t="s">
        <v>4058</v>
      </c>
      <c r="C2177" s="312" t="s">
        <v>4079</v>
      </c>
      <c r="D2177" s="314" t="s">
        <v>764</v>
      </c>
      <c r="E2177" s="314" t="s">
        <v>885</v>
      </c>
      <c r="F2177" s="314" t="s">
        <v>1286</v>
      </c>
      <c r="G2177" s="314" t="s">
        <v>846</v>
      </c>
    </row>
    <row r="2178" spans="1:7" ht="39.950000000000003" customHeight="1">
      <c r="A2178" s="310" t="s">
        <v>4057</v>
      </c>
      <c r="B2178" s="311" t="s">
        <v>4058</v>
      </c>
      <c r="C2178" s="312" t="s">
        <v>4079</v>
      </c>
      <c r="D2178" s="312" t="s">
        <v>953</v>
      </c>
      <c r="E2178" s="311" t="s">
        <v>902</v>
      </c>
      <c r="F2178" s="311" t="s">
        <v>902</v>
      </c>
      <c r="G2178" s="311" t="s">
        <v>839</v>
      </c>
    </row>
    <row r="2179" spans="1:7" ht="39.950000000000003" customHeight="1">
      <c r="A2179" s="321" t="s">
        <v>4075</v>
      </c>
      <c r="B2179" s="317" t="s">
        <v>4058</v>
      </c>
      <c r="C2179" s="312" t="s">
        <v>4079</v>
      </c>
      <c r="D2179" s="318" t="s">
        <v>953</v>
      </c>
      <c r="E2179" s="317" t="s">
        <v>2117</v>
      </c>
      <c r="F2179" s="317" t="s">
        <v>1748</v>
      </c>
      <c r="G2179" s="317" t="s">
        <v>1534</v>
      </c>
    </row>
    <row r="2180" spans="1:7" ht="39.950000000000003" customHeight="1">
      <c r="A2180" s="315" t="s">
        <v>4076</v>
      </c>
      <c r="B2180" s="311" t="s">
        <v>4058</v>
      </c>
      <c r="C2180" s="312" t="s">
        <v>4079</v>
      </c>
      <c r="D2180" s="312" t="s">
        <v>760</v>
      </c>
      <c r="E2180" s="311" t="s">
        <v>1997</v>
      </c>
      <c r="F2180" s="311" t="s">
        <v>4077</v>
      </c>
      <c r="G2180" s="311" t="s">
        <v>4078</v>
      </c>
    </row>
    <row r="2181" spans="1:7" ht="39.950000000000003" customHeight="1">
      <c r="A2181" s="310" t="s">
        <v>4057</v>
      </c>
      <c r="B2181" s="317" t="s">
        <v>4058</v>
      </c>
      <c r="C2181" s="312" t="s">
        <v>4079</v>
      </c>
      <c r="D2181" s="318" t="s">
        <v>953</v>
      </c>
      <c r="E2181" s="317" t="s">
        <v>1217</v>
      </c>
      <c r="F2181" s="317" t="s">
        <v>1010</v>
      </c>
      <c r="G2181" s="317" t="s">
        <v>941</v>
      </c>
    </row>
    <row r="2182" spans="1:7" ht="39.950000000000003" customHeight="1">
      <c r="A2182" s="310" t="s">
        <v>4057</v>
      </c>
      <c r="B2182" s="311" t="s">
        <v>4058</v>
      </c>
      <c r="C2182" s="312" t="s">
        <v>4079</v>
      </c>
      <c r="D2182" s="312" t="s">
        <v>764</v>
      </c>
      <c r="E2182" s="311" t="s">
        <v>3744</v>
      </c>
      <c r="F2182" s="311" t="s">
        <v>846</v>
      </c>
      <c r="G2182" s="311" t="s">
        <v>2117</v>
      </c>
    </row>
    <row r="2183" spans="1:7" ht="39.950000000000003" customHeight="1">
      <c r="A2183" s="21"/>
      <c r="B2183" s="21"/>
      <c r="C2183" s="14" t="s">
        <v>4099</v>
      </c>
      <c r="D2183" s="93" t="s">
        <v>1461</v>
      </c>
      <c r="E2183" t="s">
        <v>2093</v>
      </c>
      <c r="F2183" t="s">
        <v>1725</v>
      </c>
      <c r="G2183" t="s">
        <v>4080</v>
      </c>
    </row>
    <row r="2184" spans="1:7" ht="39.950000000000003" customHeight="1">
      <c r="A2184" s="21"/>
      <c r="B2184" s="21"/>
      <c r="C2184" s="14" t="s">
        <v>4099</v>
      </c>
      <c r="D2184" s="93" t="s">
        <v>1461</v>
      </c>
      <c r="E2184" t="s">
        <v>4081</v>
      </c>
      <c r="F2184" t="s">
        <v>902</v>
      </c>
      <c r="G2184" t="s">
        <v>1458</v>
      </c>
    </row>
    <row r="2185" spans="1:7" ht="39.950000000000003" customHeight="1">
      <c r="A2185" s="21"/>
      <c r="B2185" s="21"/>
      <c r="C2185" s="14" t="s">
        <v>4099</v>
      </c>
      <c r="D2185" s="93" t="s">
        <v>1461</v>
      </c>
      <c r="E2185" t="s">
        <v>1229</v>
      </c>
      <c r="F2185" t="s">
        <v>1542</v>
      </c>
      <c r="G2185" t="s">
        <v>4082</v>
      </c>
    </row>
    <row r="2186" spans="1:7" ht="39.950000000000003" customHeight="1">
      <c r="A2186" s="21"/>
      <c r="B2186" s="21"/>
      <c r="C2186" s="14" t="s">
        <v>4099</v>
      </c>
      <c r="D2186" s="93" t="s">
        <v>1461</v>
      </c>
      <c r="E2186" t="s">
        <v>4083</v>
      </c>
      <c r="F2186" t="s">
        <v>949</v>
      </c>
      <c r="G2186" t="s">
        <v>927</v>
      </c>
    </row>
    <row r="2187" spans="1:7" ht="39.950000000000003" customHeight="1">
      <c r="A2187" s="21"/>
      <c r="B2187" s="21"/>
      <c r="C2187" s="14" t="s">
        <v>4099</v>
      </c>
      <c r="D2187" s="93" t="s">
        <v>1461</v>
      </c>
      <c r="E2187" t="s">
        <v>4084</v>
      </c>
      <c r="F2187" t="s">
        <v>980</v>
      </c>
      <c r="G2187" t="s">
        <v>839</v>
      </c>
    </row>
    <row r="2188" spans="1:7" ht="39.950000000000003" customHeight="1">
      <c r="A2188" s="21"/>
      <c r="B2188" s="21"/>
      <c r="C2188" s="14" t="s">
        <v>4099</v>
      </c>
      <c r="D2188" s="93" t="s">
        <v>1461</v>
      </c>
      <c r="E2188" t="s">
        <v>826</v>
      </c>
      <c r="F2188" t="s">
        <v>1001</v>
      </c>
      <c r="G2188" t="s">
        <v>940</v>
      </c>
    </row>
    <row r="2189" spans="1:7" ht="39.950000000000003" customHeight="1">
      <c r="A2189" s="21"/>
      <c r="B2189" s="21"/>
      <c r="C2189" s="14" t="s">
        <v>4099</v>
      </c>
      <c r="D2189" s="93" t="s">
        <v>1461</v>
      </c>
      <c r="E2189" t="s">
        <v>2597</v>
      </c>
      <c r="F2189" t="s">
        <v>2723</v>
      </c>
      <c r="G2189" t="s">
        <v>788</v>
      </c>
    </row>
    <row r="2190" spans="1:7" ht="39.950000000000003" customHeight="1">
      <c r="A2190" s="21"/>
      <c r="B2190" s="21"/>
      <c r="C2190" s="14" t="s">
        <v>4099</v>
      </c>
      <c r="D2190" s="93" t="s">
        <v>1461</v>
      </c>
      <c r="E2190" t="s">
        <v>786</v>
      </c>
      <c r="F2190" t="s">
        <v>902</v>
      </c>
      <c r="G2190" t="s">
        <v>1340</v>
      </c>
    </row>
    <row r="2191" spans="1:7" ht="39.950000000000003" customHeight="1">
      <c r="A2191" s="21"/>
      <c r="B2191" s="21"/>
      <c r="C2191" s="14" t="s">
        <v>4099</v>
      </c>
      <c r="D2191" s="93" t="s">
        <v>1461</v>
      </c>
      <c r="E2191" t="s">
        <v>949</v>
      </c>
      <c r="F2191" t="s">
        <v>1665</v>
      </c>
      <c r="G2191" t="s">
        <v>1666</v>
      </c>
    </row>
    <row r="2192" spans="1:7" ht="39.950000000000003" customHeight="1">
      <c r="A2192" s="21"/>
      <c r="B2192" s="21"/>
      <c r="C2192" s="14" t="s">
        <v>4099</v>
      </c>
      <c r="D2192" s="93" t="s">
        <v>1461</v>
      </c>
      <c r="E2192" t="s">
        <v>1788</v>
      </c>
      <c r="F2192" t="s">
        <v>4085</v>
      </c>
      <c r="G2192" t="s">
        <v>1062</v>
      </c>
    </row>
    <row r="2193" spans="1:7" ht="39.950000000000003" customHeight="1">
      <c r="A2193" s="21"/>
      <c r="B2193" s="21"/>
      <c r="C2193" s="14" t="s">
        <v>4099</v>
      </c>
      <c r="D2193" s="93" t="s">
        <v>1461</v>
      </c>
      <c r="E2193" t="s">
        <v>1037</v>
      </c>
      <c r="F2193" t="s">
        <v>1405</v>
      </c>
      <c r="G2193" t="s">
        <v>4086</v>
      </c>
    </row>
    <row r="2194" spans="1:7" ht="39.950000000000003" customHeight="1">
      <c r="A2194" s="21"/>
      <c r="B2194" s="21"/>
      <c r="C2194" s="14" t="s">
        <v>4099</v>
      </c>
      <c r="D2194" s="93" t="s">
        <v>1461</v>
      </c>
      <c r="E2194" t="s">
        <v>1750</v>
      </c>
      <c r="F2194" t="s">
        <v>862</v>
      </c>
      <c r="G2194" t="s">
        <v>4087</v>
      </c>
    </row>
    <row r="2195" spans="1:7" ht="39.950000000000003" customHeight="1">
      <c r="A2195" s="21"/>
      <c r="B2195" s="21"/>
      <c r="C2195" s="14" t="s">
        <v>4099</v>
      </c>
      <c r="D2195" s="93" t="s">
        <v>1461</v>
      </c>
      <c r="E2195" t="s">
        <v>877</v>
      </c>
      <c r="F2195" t="s">
        <v>3593</v>
      </c>
      <c r="G2195" t="s">
        <v>3078</v>
      </c>
    </row>
    <row r="2196" spans="1:7" ht="39.950000000000003" customHeight="1">
      <c r="A2196" s="21"/>
      <c r="B2196" s="21"/>
      <c r="C2196" s="14" t="s">
        <v>4099</v>
      </c>
      <c r="D2196" s="93" t="s">
        <v>1461</v>
      </c>
      <c r="E2196" t="s">
        <v>4088</v>
      </c>
      <c r="F2196" t="s">
        <v>993</v>
      </c>
      <c r="G2196" t="s">
        <v>1282</v>
      </c>
    </row>
    <row r="2197" spans="1:7" ht="39.950000000000003" customHeight="1">
      <c r="A2197" s="21"/>
      <c r="B2197" s="21"/>
      <c r="C2197" s="14" t="s">
        <v>4099</v>
      </c>
      <c r="D2197" s="93" t="s">
        <v>1461</v>
      </c>
      <c r="E2197" t="s">
        <v>1385</v>
      </c>
      <c r="F2197" t="s">
        <v>2197</v>
      </c>
      <c r="G2197" t="s">
        <v>1035</v>
      </c>
    </row>
    <row r="2198" spans="1:7" ht="39.950000000000003" customHeight="1">
      <c r="A2198" s="21"/>
      <c r="B2198" s="21"/>
      <c r="C2198" s="14" t="s">
        <v>4099</v>
      </c>
      <c r="D2198" s="93" t="s">
        <v>1461</v>
      </c>
      <c r="E2198" t="s">
        <v>1336</v>
      </c>
      <c r="F2198" t="s">
        <v>905</v>
      </c>
      <c r="G2198" t="s">
        <v>788</v>
      </c>
    </row>
    <row r="2199" spans="1:7" ht="39.950000000000003" customHeight="1">
      <c r="A2199" s="21"/>
      <c r="B2199" s="21"/>
      <c r="C2199" s="14" t="s">
        <v>4099</v>
      </c>
      <c r="D2199" s="93" t="s">
        <v>1461</v>
      </c>
      <c r="E2199" t="s">
        <v>952</v>
      </c>
      <c r="F2199" t="s">
        <v>952</v>
      </c>
      <c r="G2199" t="s">
        <v>1152</v>
      </c>
    </row>
    <row r="2200" spans="1:7" ht="39.950000000000003" customHeight="1">
      <c r="A2200" s="21"/>
      <c r="B2200" s="21"/>
      <c r="C2200" s="14" t="s">
        <v>4099</v>
      </c>
      <c r="D2200" s="93" t="s">
        <v>1461</v>
      </c>
      <c r="E2200" t="s">
        <v>905</v>
      </c>
      <c r="F2200" t="s">
        <v>4089</v>
      </c>
      <c r="G2200" t="s">
        <v>1732</v>
      </c>
    </row>
    <row r="2201" spans="1:7" ht="39.950000000000003" customHeight="1">
      <c r="A2201" s="21"/>
      <c r="B2201" s="21"/>
      <c r="C2201" s="14" t="s">
        <v>4099</v>
      </c>
      <c r="D2201" s="93" t="s">
        <v>1461</v>
      </c>
      <c r="E2201" t="s">
        <v>2145</v>
      </c>
      <c r="F2201" t="s">
        <v>928</v>
      </c>
      <c r="G2201" t="s">
        <v>4090</v>
      </c>
    </row>
    <row r="2202" spans="1:7" ht="39.950000000000003" customHeight="1">
      <c r="A2202" s="21"/>
      <c r="B2202" s="21"/>
      <c r="C2202" s="14" t="s">
        <v>4099</v>
      </c>
      <c r="D2202" s="93" t="s">
        <v>1461</v>
      </c>
      <c r="E2202" t="s">
        <v>1796</v>
      </c>
      <c r="F2202" t="s">
        <v>4091</v>
      </c>
      <c r="G2202" t="s">
        <v>986</v>
      </c>
    </row>
    <row r="2203" spans="1:7" ht="39.950000000000003" customHeight="1">
      <c r="A2203" s="21"/>
      <c r="B2203" s="21"/>
      <c r="C2203" s="14" t="s">
        <v>4099</v>
      </c>
      <c r="D2203" s="93" t="s">
        <v>1461</v>
      </c>
      <c r="E2203" t="s">
        <v>4088</v>
      </c>
      <c r="F2203" t="s">
        <v>3761</v>
      </c>
      <c r="G2203" t="s">
        <v>798</v>
      </c>
    </row>
    <row r="2204" spans="1:7" ht="39.950000000000003" customHeight="1">
      <c r="A2204" s="21"/>
      <c r="B2204" s="21"/>
      <c r="C2204" s="14" t="s">
        <v>4099</v>
      </c>
      <c r="D2204" s="93" t="s">
        <v>1461</v>
      </c>
      <c r="E2204" t="s">
        <v>902</v>
      </c>
      <c r="F2204" t="s">
        <v>2117</v>
      </c>
      <c r="G2204" t="s">
        <v>4092</v>
      </c>
    </row>
    <row r="2205" spans="1:7" ht="39.950000000000003" customHeight="1">
      <c r="A2205" s="21"/>
      <c r="B2205" s="21"/>
      <c r="C2205" s="14" t="s">
        <v>4099</v>
      </c>
      <c r="D2205" s="93" t="s">
        <v>1461</v>
      </c>
      <c r="E2205" t="s">
        <v>873</v>
      </c>
      <c r="F2205" t="s">
        <v>819</v>
      </c>
      <c r="G2205" t="s">
        <v>807</v>
      </c>
    </row>
    <row r="2206" spans="1:7" ht="39.950000000000003" customHeight="1">
      <c r="A2206" s="21"/>
      <c r="B2206" s="21"/>
      <c r="C2206" s="14" t="s">
        <v>4099</v>
      </c>
      <c r="D2206" s="93" t="s">
        <v>1461</v>
      </c>
      <c r="E2206" s="21" t="s">
        <v>873</v>
      </c>
      <c r="F2206" s="21" t="s">
        <v>886</v>
      </c>
      <c r="G2206" s="21" t="s">
        <v>771</v>
      </c>
    </row>
    <row r="2207" spans="1:7" ht="39.950000000000003" customHeight="1">
      <c r="A2207" s="21"/>
      <c r="B2207" s="21"/>
      <c r="C2207" s="14" t="s">
        <v>4099</v>
      </c>
      <c r="D2207" s="93" t="s">
        <v>1461</v>
      </c>
      <c r="E2207" s="21" t="s">
        <v>894</v>
      </c>
      <c r="F2207" s="21" t="s">
        <v>993</v>
      </c>
      <c r="G2207" s="21" t="s">
        <v>1125</v>
      </c>
    </row>
    <row r="2208" spans="1:7" ht="39.950000000000003" customHeight="1">
      <c r="A2208" s="21"/>
      <c r="B2208" s="21"/>
      <c r="C2208" s="14" t="s">
        <v>4099</v>
      </c>
      <c r="D2208" s="93" t="s">
        <v>1461</v>
      </c>
      <c r="E2208" s="21" t="s">
        <v>4093</v>
      </c>
      <c r="F2208" s="21" t="s">
        <v>4094</v>
      </c>
      <c r="G2208" s="21" t="s">
        <v>883</v>
      </c>
    </row>
    <row r="2209" spans="1:7" ht="39.950000000000003" customHeight="1">
      <c r="A2209" s="21"/>
      <c r="B2209" s="21"/>
      <c r="C2209" s="14" t="s">
        <v>4099</v>
      </c>
      <c r="D2209" s="93" t="s">
        <v>1461</v>
      </c>
      <c r="E2209" s="21" t="s">
        <v>3492</v>
      </c>
      <c r="F2209" s="21" t="s">
        <v>3485</v>
      </c>
      <c r="G2209" s="21" t="s">
        <v>839</v>
      </c>
    </row>
    <row r="2210" spans="1:7" ht="39.950000000000003" customHeight="1">
      <c r="A2210" s="21"/>
      <c r="B2210" s="21"/>
      <c r="C2210" s="14" t="s">
        <v>4099</v>
      </c>
      <c r="D2210" s="93" t="s">
        <v>1461</v>
      </c>
      <c r="E2210" s="21" t="s">
        <v>974</v>
      </c>
      <c r="F2210" s="21" t="s">
        <v>1494</v>
      </c>
      <c r="G2210" s="21" t="s">
        <v>4095</v>
      </c>
    </row>
    <row r="2211" spans="1:7" ht="39.950000000000003" customHeight="1">
      <c r="A2211" s="21"/>
      <c r="B2211" s="21"/>
      <c r="C2211" s="14" t="s">
        <v>4099</v>
      </c>
      <c r="D2211" s="93" t="s">
        <v>1461</v>
      </c>
      <c r="E2211" s="21" t="s">
        <v>1997</v>
      </c>
      <c r="F2211" s="21" t="s">
        <v>829</v>
      </c>
      <c r="G2211" s="21" t="s">
        <v>3178</v>
      </c>
    </row>
    <row r="2212" spans="1:7" ht="39.950000000000003" customHeight="1">
      <c r="A2212" s="21"/>
      <c r="B2212" s="21"/>
      <c r="C2212" s="14" t="s">
        <v>4099</v>
      </c>
      <c r="D2212" s="93" t="s">
        <v>1461</v>
      </c>
      <c r="E2212" s="21" t="s">
        <v>1108</v>
      </c>
      <c r="F2212" s="21" t="s">
        <v>2131</v>
      </c>
      <c r="G2212" s="21" t="s">
        <v>1035</v>
      </c>
    </row>
    <row r="2213" spans="1:7" ht="39.950000000000003" customHeight="1">
      <c r="A2213" s="21"/>
      <c r="B2213" s="21"/>
      <c r="C2213" s="14" t="s">
        <v>4099</v>
      </c>
      <c r="D2213" s="93" t="s">
        <v>1461</v>
      </c>
      <c r="E2213" s="21" t="s">
        <v>1647</v>
      </c>
      <c r="F2213" s="21" t="s">
        <v>1211</v>
      </c>
      <c r="G2213" s="21" t="s">
        <v>3772</v>
      </c>
    </row>
    <row r="2214" spans="1:7" ht="39.950000000000003" customHeight="1">
      <c r="A2214" s="21"/>
      <c r="B2214" s="21"/>
      <c r="C2214" s="14" t="s">
        <v>4099</v>
      </c>
      <c r="D2214" s="93" t="s">
        <v>1461</v>
      </c>
      <c r="E2214" s="21" t="s">
        <v>1720</v>
      </c>
      <c r="F2214" s="21" t="s">
        <v>4096</v>
      </c>
      <c r="G2214" s="21" t="s">
        <v>4097</v>
      </c>
    </row>
    <row r="2215" spans="1:7" ht="39.950000000000003" customHeight="1">
      <c r="A2215" s="21"/>
      <c r="B2215" s="21"/>
      <c r="C2215" s="14" t="s">
        <v>4099</v>
      </c>
      <c r="D2215" s="93" t="s">
        <v>1461</v>
      </c>
      <c r="E2215" s="21" t="s">
        <v>806</v>
      </c>
      <c r="F2215" s="21" t="s">
        <v>1975</v>
      </c>
      <c r="G2215" s="21" t="s">
        <v>1035</v>
      </c>
    </row>
    <row r="2216" spans="1:7" ht="39.950000000000003" customHeight="1">
      <c r="A2216" s="21"/>
      <c r="B2216" s="21"/>
      <c r="C2216" s="14" t="s">
        <v>4099</v>
      </c>
      <c r="D2216" s="93" t="s">
        <v>1461</v>
      </c>
      <c r="E2216" s="21" t="s">
        <v>1796</v>
      </c>
      <c r="F2216" s="21"/>
      <c r="G2216" s="21" t="s">
        <v>771</v>
      </c>
    </row>
    <row r="2217" spans="1:7" ht="39.950000000000003" customHeight="1">
      <c r="A2217" s="21"/>
      <c r="B2217" s="21"/>
      <c r="C2217" s="14" t="s">
        <v>4099</v>
      </c>
      <c r="D2217" s="93" t="s">
        <v>1461</v>
      </c>
      <c r="E2217" s="21" t="s">
        <v>779</v>
      </c>
      <c r="F2217" s="21" t="s">
        <v>2217</v>
      </c>
      <c r="G2217" s="21" t="s">
        <v>2335</v>
      </c>
    </row>
    <row r="2218" spans="1:7" ht="39.950000000000003" customHeight="1">
      <c r="A2218" s="21"/>
      <c r="B2218" s="21"/>
      <c r="C2218" s="14" t="s">
        <v>4099</v>
      </c>
      <c r="D2218" s="93" t="s">
        <v>1461</v>
      </c>
      <c r="E2218" s="21" t="s">
        <v>1660</v>
      </c>
      <c r="F2218" s="21" t="s">
        <v>1214</v>
      </c>
      <c r="G2218" s="21" t="s">
        <v>1661</v>
      </c>
    </row>
    <row r="2219" spans="1:7" ht="39.950000000000003" customHeight="1">
      <c r="A2219" s="21"/>
      <c r="B2219" s="21"/>
      <c r="C2219" s="14" t="s">
        <v>4099</v>
      </c>
      <c r="D2219" s="93" t="s">
        <v>1461</v>
      </c>
      <c r="E2219" s="21" t="s">
        <v>877</v>
      </c>
      <c r="F2219" s="21" t="s">
        <v>876</v>
      </c>
      <c r="G2219" s="21" t="s">
        <v>4098</v>
      </c>
    </row>
    <row r="2220" spans="1:7" ht="39.950000000000003" customHeight="1">
      <c r="A2220" s="21"/>
      <c r="B2220" s="21"/>
      <c r="C2220" s="14" t="s">
        <v>4099</v>
      </c>
      <c r="D2220" s="93" t="s">
        <v>1461</v>
      </c>
      <c r="E2220" s="21" t="s">
        <v>810</v>
      </c>
      <c r="F2220" s="21" t="s">
        <v>1319</v>
      </c>
      <c r="G2220" s="21" t="s">
        <v>1305</v>
      </c>
    </row>
    <row r="2221" spans="1:7" ht="39.950000000000003" customHeight="1">
      <c r="A2221" s="21"/>
      <c r="B2221" s="21"/>
      <c r="C2221" s="14" t="s">
        <v>4099</v>
      </c>
      <c r="D2221" s="93" t="s">
        <v>1461</v>
      </c>
      <c r="E2221" s="21" t="s">
        <v>1005</v>
      </c>
      <c r="F2221" s="21" t="s">
        <v>1643</v>
      </c>
      <c r="G2221" s="21" t="s">
        <v>1374</v>
      </c>
    </row>
    <row r="2222" spans="1:7" ht="39.950000000000003" customHeight="1">
      <c r="A2222" s="21"/>
      <c r="B2222" s="21"/>
      <c r="C2222" s="14" t="s">
        <v>4099</v>
      </c>
      <c r="D2222" s="93" t="s">
        <v>1461</v>
      </c>
      <c r="E2222" s="21" t="s">
        <v>1011</v>
      </c>
      <c r="F2222" s="21" t="s">
        <v>1908</v>
      </c>
      <c r="G2222" s="21" t="s">
        <v>2020</v>
      </c>
    </row>
    <row r="2223" spans="1:7" ht="39.950000000000003" customHeight="1">
      <c r="A2223" s="21"/>
      <c r="B2223" s="21"/>
      <c r="C2223" s="14" t="s">
        <v>4099</v>
      </c>
      <c r="D2223" s="93" t="s">
        <v>1461</v>
      </c>
      <c r="E2223" s="21" t="s">
        <v>1008</v>
      </c>
      <c r="F2223" s="21" t="s">
        <v>941</v>
      </c>
      <c r="G2223" s="21" t="s">
        <v>1009</v>
      </c>
    </row>
    <row r="2224" spans="1:7" ht="39.950000000000003" customHeight="1">
      <c r="A2224" s="21"/>
      <c r="B2224" s="21"/>
      <c r="C2224" s="14" t="s">
        <v>4099</v>
      </c>
      <c r="D2224" s="93" t="s">
        <v>1461</v>
      </c>
      <c r="E2224" s="21" t="s">
        <v>894</v>
      </c>
      <c r="F2224" s="21" t="s">
        <v>1604</v>
      </c>
      <c r="G2224" s="21" t="s">
        <v>3080</v>
      </c>
    </row>
    <row r="2225" spans="1:7" ht="39.950000000000003" customHeight="1">
      <c r="A2225" s="21"/>
      <c r="B2225" s="21"/>
      <c r="C2225" s="14" t="s">
        <v>4099</v>
      </c>
      <c r="D2225" s="93" t="s">
        <v>1461</v>
      </c>
      <c r="E2225" s="21" t="s">
        <v>942</v>
      </c>
      <c r="F2225" s="21" t="s">
        <v>962</v>
      </c>
      <c r="G2225" s="21" t="s">
        <v>2260</v>
      </c>
    </row>
    <row r="2226" spans="1:7" ht="39.950000000000003" customHeight="1">
      <c r="A2226" s="21"/>
      <c r="B2226" s="21"/>
      <c r="C2226" s="14" t="s">
        <v>4099</v>
      </c>
      <c r="D2226" s="93" t="s">
        <v>1461</v>
      </c>
      <c r="E2226" s="21" t="s">
        <v>873</v>
      </c>
      <c r="F2226" s="21" t="s">
        <v>902</v>
      </c>
      <c r="G2226" s="21" t="s">
        <v>1035</v>
      </c>
    </row>
    <row r="2227" spans="1:7" ht="39.950000000000003" customHeight="1">
      <c r="A2227" s="21"/>
      <c r="B2227" s="21"/>
      <c r="C2227" s="14" t="s">
        <v>4099</v>
      </c>
      <c r="D2227" s="93" t="s">
        <v>1461</v>
      </c>
      <c r="E2227" t="s">
        <v>2066</v>
      </c>
      <c r="F2227" t="s">
        <v>2100</v>
      </c>
      <c r="G2227" t="s">
        <v>1340</v>
      </c>
    </row>
    <row r="2228" spans="1:7" ht="39.950000000000003" customHeight="1">
      <c r="A2228" s="21"/>
      <c r="B2228" s="21"/>
      <c r="C2228" s="14" t="s">
        <v>4099</v>
      </c>
      <c r="D2228" s="93" t="s">
        <v>1461</v>
      </c>
      <c r="E2228" s="21" t="s">
        <v>1651</v>
      </c>
      <c r="F2228" s="21" t="s">
        <v>779</v>
      </c>
      <c r="G2228" s="21" t="s">
        <v>1330</v>
      </c>
    </row>
    <row r="2229" spans="1:7" ht="39.950000000000003" customHeight="1">
      <c r="A2229" s="21"/>
      <c r="B2229" s="21"/>
      <c r="C2229" s="14" t="s">
        <v>4099</v>
      </c>
      <c r="D2229" s="93" t="s">
        <v>1461</v>
      </c>
      <c r="E2229" s="21" t="s">
        <v>1761</v>
      </c>
      <c r="F2229" s="21" t="s">
        <v>1762</v>
      </c>
      <c r="G2229" s="21" t="s">
        <v>1046</v>
      </c>
    </row>
    <row r="2230" spans="1:7" ht="39.950000000000003" customHeight="1">
      <c r="A2230" s="93" t="s">
        <v>4100</v>
      </c>
      <c r="B2230" s="21" t="s">
        <v>4101</v>
      </c>
      <c r="C2230" s="93" t="s">
        <v>4144</v>
      </c>
      <c r="D2230" s="93" t="s">
        <v>1461</v>
      </c>
      <c r="E2230" s="21" t="s">
        <v>1266</v>
      </c>
      <c r="F2230" s="21" t="s">
        <v>1997</v>
      </c>
      <c r="G2230" s="21" t="s">
        <v>4102</v>
      </c>
    </row>
    <row r="2231" spans="1:7" ht="39.950000000000003" customHeight="1">
      <c r="A2231" s="93" t="s">
        <v>4103</v>
      </c>
      <c r="B2231" s="21" t="s">
        <v>4101</v>
      </c>
      <c r="C2231" s="93" t="s">
        <v>4144</v>
      </c>
      <c r="D2231" s="93" t="s">
        <v>1461</v>
      </c>
      <c r="E2231" s="21" t="s">
        <v>1997</v>
      </c>
      <c r="F2231" s="21" t="s">
        <v>819</v>
      </c>
      <c r="G2231" s="21" t="s">
        <v>4104</v>
      </c>
    </row>
    <row r="2232" spans="1:7" ht="39.950000000000003" customHeight="1">
      <c r="A2232" s="93" t="s">
        <v>4105</v>
      </c>
      <c r="B2232" s="21" t="s">
        <v>4101</v>
      </c>
      <c r="C2232" s="93" t="s">
        <v>4144</v>
      </c>
      <c r="D2232" s="93" t="s">
        <v>1461</v>
      </c>
      <c r="E2232" s="21" t="s">
        <v>786</v>
      </c>
      <c r="F2232" s="21" t="s">
        <v>1266</v>
      </c>
      <c r="G2232" s="21" t="s">
        <v>4106</v>
      </c>
    </row>
    <row r="2233" spans="1:7" ht="39.950000000000003" customHeight="1">
      <c r="A2233" s="93" t="s">
        <v>4107</v>
      </c>
      <c r="B2233" s="21" t="s">
        <v>4101</v>
      </c>
      <c r="C2233" s="93" t="s">
        <v>4144</v>
      </c>
      <c r="D2233" s="93" t="s">
        <v>1461</v>
      </c>
      <c r="E2233" s="21" t="s">
        <v>963</v>
      </c>
      <c r="F2233" s="21" t="s">
        <v>1623</v>
      </c>
      <c r="G2233" s="21" t="s">
        <v>4108</v>
      </c>
    </row>
    <row r="2234" spans="1:7" ht="39.950000000000003" customHeight="1">
      <c r="A2234" s="93" t="s">
        <v>4109</v>
      </c>
      <c r="B2234" s="21" t="s">
        <v>4110</v>
      </c>
      <c r="C2234" s="93" t="s">
        <v>4144</v>
      </c>
      <c r="D2234" s="93" t="s">
        <v>1461</v>
      </c>
      <c r="E2234" s="21" t="s">
        <v>4111</v>
      </c>
      <c r="F2234" s="21" t="s">
        <v>938</v>
      </c>
      <c r="G2234" s="21" t="s">
        <v>1145</v>
      </c>
    </row>
    <row r="2235" spans="1:7" ht="39.950000000000003" customHeight="1">
      <c r="A2235" s="93" t="s">
        <v>4112</v>
      </c>
      <c r="B2235" s="21" t="s">
        <v>4101</v>
      </c>
      <c r="C2235" s="93" t="s">
        <v>4144</v>
      </c>
      <c r="D2235" s="93" t="s">
        <v>1461</v>
      </c>
      <c r="E2235" s="21" t="s">
        <v>1096</v>
      </c>
      <c r="F2235" s="21" t="s">
        <v>1984</v>
      </c>
      <c r="G2235" s="21" t="s">
        <v>4113</v>
      </c>
    </row>
    <row r="2236" spans="1:7" ht="39.950000000000003" customHeight="1">
      <c r="A2236" s="93" t="s">
        <v>4114</v>
      </c>
      <c r="B2236" s="21" t="s">
        <v>4101</v>
      </c>
      <c r="C2236" s="93" t="s">
        <v>4144</v>
      </c>
      <c r="D2236" s="93" t="s">
        <v>1461</v>
      </c>
      <c r="E2236" s="21" t="s">
        <v>2002</v>
      </c>
      <c r="F2236" s="21" t="s">
        <v>1758</v>
      </c>
      <c r="G2236" s="21" t="s">
        <v>1125</v>
      </c>
    </row>
    <row r="2237" spans="1:7" ht="39.950000000000003" customHeight="1">
      <c r="A2237" s="93" t="s">
        <v>4115</v>
      </c>
      <c r="B2237" s="21" t="s">
        <v>4101</v>
      </c>
      <c r="C2237" s="93" t="s">
        <v>4144</v>
      </c>
      <c r="D2237" s="93" t="s">
        <v>1461</v>
      </c>
      <c r="E2237" s="21" t="s">
        <v>1269</v>
      </c>
      <c r="F2237" s="21" t="s">
        <v>1276</v>
      </c>
      <c r="G2237" s="21" t="s">
        <v>788</v>
      </c>
    </row>
    <row r="2238" spans="1:7" ht="39.950000000000003" customHeight="1">
      <c r="A2238" s="93" t="s">
        <v>4116</v>
      </c>
      <c r="B2238" s="21" t="s">
        <v>4110</v>
      </c>
      <c r="C2238" s="93" t="s">
        <v>4144</v>
      </c>
      <c r="D2238" s="93" t="s">
        <v>1461</v>
      </c>
      <c r="E2238" s="21" t="s">
        <v>1269</v>
      </c>
      <c r="F2238" s="21" t="s">
        <v>1275</v>
      </c>
      <c r="G2238" s="21" t="s">
        <v>1010</v>
      </c>
    </row>
    <row r="2239" spans="1:7" ht="39.950000000000003" customHeight="1">
      <c r="A2239" s="93" t="s">
        <v>4117</v>
      </c>
      <c r="B2239" s="21" t="s">
        <v>4101</v>
      </c>
      <c r="C2239" s="93" t="s">
        <v>4144</v>
      </c>
      <c r="D2239" s="93" t="s">
        <v>1461</v>
      </c>
      <c r="E2239" s="21" t="s">
        <v>1266</v>
      </c>
      <c r="F2239" s="21" t="s">
        <v>1260</v>
      </c>
      <c r="G2239" s="21" t="s">
        <v>1860</v>
      </c>
    </row>
    <row r="2240" spans="1:7" ht="39.950000000000003" customHeight="1">
      <c r="A2240" s="93" t="s">
        <v>4118</v>
      </c>
      <c r="B2240" s="21" t="s">
        <v>4101</v>
      </c>
      <c r="C2240" s="93" t="s">
        <v>4144</v>
      </c>
      <c r="D2240" s="93" t="s">
        <v>1461</v>
      </c>
      <c r="E2240" s="21" t="s">
        <v>998</v>
      </c>
      <c r="F2240" s="21" t="s">
        <v>1276</v>
      </c>
      <c r="G2240" s="21" t="s">
        <v>1633</v>
      </c>
    </row>
    <row r="2241" spans="1:7" ht="39.950000000000003" customHeight="1">
      <c r="A2241" s="93" t="s">
        <v>4119</v>
      </c>
      <c r="B2241" s="21" t="s">
        <v>4101</v>
      </c>
      <c r="C2241" s="93" t="s">
        <v>4144</v>
      </c>
      <c r="D2241" s="93" t="s">
        <v>1461</v>
      </c>
      <c r="E2241" s="21" t="s">
        <v>1286</v>
      </c>
      <c r="F2241" s="21" t="s">
        <v>949</v>
      </c>
      <c r="G2241" s="21" t="s">
        <v>1120</v>
      </c>
    </row>
    <row r="2242" spans="1:7" ht="39.950000000000003" customHeight="1">
      <c r="A2242" s="93" t="s">
        <v>4120</v>
      </c>
      <c r="B2242" s="21" t="s">
        <v>4101</v>
      </c>
      <c r="C2242" s="93" t="s">
        <v>4144</v>
      </c>
      <c r="D2242" s="93" t="s">
        <v>1461</v>
      </c>
      <c r="E2242" s="21" t="s">
        <v>4121</v>
      </c>
      <c r="F2242" s="21" t="s">
        <v>1266</v>
      </c>
      <c r="G2242" s="21" t="s">
        <v>788</v>
      </c>
    </row>
    <row r="2243" spans="1:7" ht="39.950000000000003" customHeight="1">
      <c r="A2243" s="93" t="s">
        <v>4122</v>
      </c>
      <c r="B2243" s="21" t="s">
        <v>4110</v>
      </c>
      <c r="C2243" s="93" t="s">
        <v>4144</v>
      </c>
      <c r="D2243" s="93" t="s">
        <v>1461</v>
      </c>
      <c r="E2243" s="21" t="s">
        <v>941</v>
      </c>
      <c r="F2243" s="21" t="s">
        <v>1623</v>
      </c>
      <c r="G2243" s="21" t="s">
        <v>777</v>
      </c>
    </row>
    <row r="2244" spans="1:7" ht="39.950000000000003" customHeight="1">
      <c r="A2244" s="93" t="s">
        <v>4123</v>
      </c>
      <c r="B2244" s="21" t="s">
        <v>4124</v>
      </c>
      <c r="C2244" s="93" t="s">
        <v>4144</v>
      </c>
      <c r="D2244" s="93" t="s">
        <v>1461</v>
      </c>
      <c r="E2244" s="21" t="s">
        <v>928</v>
      </c>
      <c r="F2244" s="21" t="s">
        <v>4125</v>
      </c>
      <c r="G2244" s="21" t="s">
        <v>1343</v>
      </c>
    </row>
    <row r="2245" spans="1:7" ht="39.950000000000003" customHeight="1">
      <c r="A2245" s="93" t="s">
        <v>4126</v>
      </c>
      <c r="B2245" s="21" t="s">
        <v>4101</v>
      </c>
      <c r="C2245" s="93" t="s">
        <v>4144</v>
      </c>
      <c r="D2245" s="93" t="s">
        <v>1461</v>
      </c>
      <c r="E2245" s="21" t="s">
        <v>941</v>
      </c>
      <c r="F2245" s="21" t="s">
        <v>1547</v>
      </c>
      <c r="G2245" s="21" t="s">
        <v>1366</v>
      </c>
    </row>
    <row r="2246" spans="1:7" ht="39.950000000000003" customHeight="1">
      <c r="A2246" s="93" t="s">
        <v>4127</v>
      </c>
      <c r="B2246" s="21" t="s">
        <v>4110</v>
      </c>
      <c r="C2246" s="93" t="s">
        <v>4144</v>
      </c>
      <c r="D2246" s="93" t="s">
        <v>1461</v>
      </c>
      <c r="E2246" t="s">
        <v>938</v>
      </c>
      <c r="F2246" t="s">
        <v>1275</v>
      </c>
      <c r="G2246" t="s">
        <v>1112</v>
      </c>
    </row>
    <row r="2247" spans="1:7" ht="39.950000000000003" customHeight="1">
      <c r="A2247" s="93" t="s">
        <v>4128</v>
      </c>
      <c r="B2247" s="21" t="s">
        <v>4110</v>
      </c>
      <c r="C2247" s="93" t="s">
        <v>4144</v>
      </c>
      <c r="D2247" s="93" t="s">
        <v>1461</v>
      </c>
      <c r="E2247" s="21" t="s">
        <v>1997</v>
      </c>
      <c r="F2247" s="21" t="s">
        <v>2008</v>
      </c>
      <c r="G2247" s="21" t="s">
        <v>1062</v>
      </c>
    </row>
    <row r="2248" spans="1:7" ht="39.950000000000003" customHeight="1">
      <c r="A2248" s="93" t="s">
        <v>4129</v>
      </c>
      <c r="B2248" s="21" t="s">
        <v>4101</v>
      </c>
      <c r="C2248" s="93" t="s">
        <v>4144</v>
      </c>
      <c r="D2248" s="93" t="s">
        <v>1461</v>
      </c>
      <c r="E2248" s="21" t="s">
        <v>1266</v>
      </c>
      <c r="F2248" s="21" t="s">
        <v>1684</v>
      </c>
      <c r="G2248" s="21" t="s">
        <v>788</v>
      </c>
    </row>
    <row r="2249" spans="1:7" ht="39.950000000000003" customHeight="1">
      <c r="A2249" s="93" t="s">
        <v>4130</v>
      </c>
      <c r="B2249" s="21" t="s">
        <v>4110</v>
      </c>
      <c r="C2249" s="93" t="s">
        <v>4144</v>
      </c>
      <c r="D2249" s="93" t="s">
        <v>1461</v>
      </c>
      <c r="E2249" s="21" t="s">
        <v>2152</v>
      </c>
      <c r="F2249" s="21" t="s">
        <v>4131</v>
      </c>
      <c r="G2249" t="s">
        <v>4132</v>
      </c>
    </row>
    <row r="2250" spans="1:7" ht="39.950000000000003" customHeight="1">
      <c r="A2250" s="93" t="s">
        <v>4133</v>
      </c>
      <c r="B2250" s="21" t="s">
        <v>4101</v>
      </c>
      <c r="C2250" s="93" t="s">
        <v>4144</v>
      </c>
      <c r="D2250" s="93" t="s">
        <v>1461</v>
      </c>
      <c r="E2250" s="21" t="s">
        <v>1014</v>
      </c>
      <c r="F2250" s="21" t="s">
        <v>1269</v>
      </c>
      <c r="G2250" s="21" t="s">
        <v>1376</v>
      </c>
    </row>
    <row r="2251" spans="1:7" ht="39.950000000000003" customHeight="1">
      <c r="A2251" s="93" t="s">
        <v>4134</v>
      </c>
      <c r="B2251" s="21" t="s">
        <v>4101</v>
      </c>
      <c r="C2251" s="93" t="s">
        <v>4144</v>
      </c>
      <c r="D2251" s="93" t="s">
        <v>1461</v>
      </c>
      <c r="E2251" s="21" t="s">
        <v>1547</v>
      </c>
      <c r="F2251" s="21" t="s">
        <v>1748</v>
      </c>
      <c r="G2251" s="21" t="s">
        <v>4135</v>
      </c>
    </row>
    <row r="2252" spans="1:7" ht="39.950000000000003" customHeight="1">
      <c r="A2252" s="93" t="s">
        <v>4133</v>
      </c>
      <c r="B2252" s="21" t="s">
        <v>4101</v>
      </c>
      <c r="C2252" s="93" t="s">
        <v>4144</v>
      </c>
      <c r="D2252" s="93" t="s">
        <v>1461</v>
      </c>
      <c r="E2252" s="21" t="s">
        <v>1266</v>
      </c>
      <c r="F2252" s="21" t="s">
        <v>4136</v>
      </c>
      <c r="G2252" s="21" t="s">
        <v>1056</v>
      </c>
    </row>
    <row r="2253" spans="1:7" ht="39.950000000000003" customHeight="1">
      <c r="A2253" s="93" t="s">
        <v>4137</v>
      </c>
      <c r="B2253" s="21" t="s">
        <v>4101</v>
      </c>
      <c r="C2253" s="93" t="s">
        <v>4144</v>
      </c>
      <c r="D2253" s="93" t="s">
        <v>1461</v>
      </c>
      <c r="E2253" s="21" t="s">
        <v>4138</v>
      </c>
      <c r="F2253" s="21" t="s">
        <v>1684</v>
      </c>
      <c r="G2253" s="21" t="s">
        <v>4139</v>
      </c>
    </row>
    <row r="2254" spans="1:7" ht="39.950000000000003" customHeight="1">
      <c r="A2254" s="93" t="s">
        <v>4140</v>
      </c>
      <c r="B2254" s="21" t="s">
        <v>4124</v>
      </c>
      <c r="C2254" s="93" t="s">
        <v>4144</v>
      </c>
      <c r="D2254" s="93" t="s">
        <v>1461</v>
      </c>
      <c r="E2254" s="21" t="s">
        <v>928</v>
      </c>
      <c r="F2254" s="21" t="s">
        <v>937</v>
      </c>
      <c r="G2254" s="21" t="s">
        <v>1427</v>
      </c>
    </row>
    <row r="2255" spans="1:7" ht="39.950000000000003" customHeight="1">
      <c r="A2255" s="93" t="s">
        <v>4141</v>
      </c>
      <c r="B2255" s="21" t="s">
        <v>4101</v>
      </c>
      <c r="C2255" s="93" t="s">
        <v>4144</v>
      </c>
      <c r="D2255" s="93" t="s">
        <v>1461</v>
      </c>
      <c r="E2255" s="21" t="s">
        <v>897</v>
      </c>
      <c r="F2255" s="21" t="s">
        <v>2008</v>
      </c>
      <c r="G2255" s="21" t="s">
        <v>1732</v>
      </c>
    </row>
    <row r="2256" spans="1:7" ht="39.950000000000003" customHeight="1">
      <c r="A2256" s="93" t="s">
        <v>4142</v>
      </c>
      <c r="B2256" s="21" t="s">
        <v>4101</v>
      </c>
      <c r="C2256" s="93" t="s">
        <v>4144</v>
      </c>
      <c r="D2256" s="93" t="s">
        <v>1461</v>
      </c>
      <c r="E2256" s="21" t="s">
        <v>4143</v>
      </c>
      <c r="F2256" s="21" t="s">
        <v>1269</v>
      </c>
      <c r="G2256" s="21" t="s">
        <v>839</v>
      </c>
    </row>
    <row r="2257" spans="1:7" ht="39.950000000000003" customHeight="1">
      <c r="A2257" s="242" t="s">
        <v>4145</v>
      </c>
      <c r="B2257" s="21" t="s">
        <v>4146</v>
      </c>
      <c r="C2257" s="93" t="s">
        <v>4252</v>
      </c>
      <c r="D2257" s="108" t="s">
        <v>961</v>
      </c>
      <c r="E2257" s="21" t="s">
        <v>4147</v>
      </c>
      <c r="F2257" s="21" t="s">
        <v>1408</v>
      </c>
      <c r="G2257" s="21" t="s">
        <v>4148</v>
      </c>
    </row>
    <row r="2258" spans="1:7" ht="39.950000000000003" customHeight="1">
      <c r="A2258" s="93" t="s">
        <v>4149</v>
      </c>
      <c r="B2258" s="21" t="s">
        <v>4146</v>
      </c>
      <c r="C2258" s="93" t="s">
        <v>4252</v>
      </c>
      <c r="D2258" s="108" t="s">
        <v>961</v>
      </c>
      <c r="E2258" s="21" t="s">
        <v>1133</v>
      </c>
      <c r="F2258" s="21" t="s">
        <v>769</v>
      </c>
      <c r="G2258" s="21" t="s">
        <v>927</v>
      </c>
    </row>
    <row r="2259" spans="1:7" ht="39.950000000000003" customHeight="1">
      <c r="A2259" s="242" t="s">
        <v>4150</v>
      </c>
      <c r="B2259" s="21" t="s">
        <v>4146</v>
      </c>
      <c r="C2259" s="93" t="s">
        <v>4252</v>
      </c>
      <c r="D2259" s="108" t="s">
        <v>961</v>
      </c>
      <c r="E2259" s="21" t="s">
        <v>1652</v>
      </c>
      <c r="F2259" s="21" t="s">
        <v>1127</v>
      </c>
      <c r="G2259" s="21" t="s">
        <v>1022</v>
      </c>
    </row>
    <row r="2260" spans="1:7" ht="39.950000000000003" customHeight="1">
      <c r="A2260" s="93" t="s">
        <v>4151</v>
      </c>
      <c r="B2260" s="21" t="s">
        <v>4146</v>
      </c>
      <c r="C2260" s="93" t="s">
        <v>4252</v>
      </c>
      <c r="D2260" s="108" t="s">
        <v>961</v>
      </c>
      <c r="E2260" s="21" t="s">
        <v>1955</v>
      </c>
      <c r="F2260" s="21" t="s">
        <v>1302</v>
      </c>
      <c r="G2260" s="21" t="s">
        <v>4152</v>
      </c>
    </row>
    <row r="2261" spans="1:7" ht="39.950000000000003" customHeight="1">
      <c r="A2261" s="93" t="s">
        <v>4153</v>
      </c>
      <c r="B2261" s="21" t="s">
        <v>4146</v>
      </c>
      <c r="C2261" s="93" t="s">
        <v>4252</v>
      </c>
      <c r="D2261" s="108" t="s">
        <v>961</v>
      </c>
      <c r="E2261" s="21" t="s">
        <v>829</v>
      </c>
      <c r="F2261" s="21" t="s">
        <v>779</v>
      </c>
      <c r="G2261" s="21" t="s">
        <v>4154</v>
      </c>
    </row>
    <row r="2262" spans="1:7" ht="39.950000000000003" customHeight="1">
      <c r="A2262" s="93" t="s">
        <v>4155</v>
      </c>
      <c r="B2262" s="21" t="s">
        <v>4146</v>
      </c>
      <c r="C2262" s="93" t="s">
        <v>4252</v>
      </c>
      <c r="D2262" s="108" t="s">
        <v>961</v>
      </c>
      <c r="E2262" s="21" t="s">
        <v>3485</v>
      </c>
      <c r="F2262" s="21" t="s">
        <v>2217</v>
      </c>
      <c r="G2262" s="21" t="s">
        <v>4156</v>
      </c>
    </row>
    <row r="2263" spans="1:7" ht="39.950000000000003" customHeight="1">
      <c r="A2263" s="93" t="s">
        <v>4157</v>
      </c>
      <c r="B2263" s="21" t="s">
        <v>4146</v>
      </c>
      <c r="C2263" s="93" t="s">
        <v>4252</v>
      </c>
      <c r="D2263" s="108" t="s">
        <v>961</v>
      </c>
      <c r="E2263" s="21" t="s">
        <v>1304</v>
      </c>
      <c r="F2263" s="21" t="s">
        <v>988</v>
      </c>
      <c r="G2263" s="21" t="s">
        <v>3995</v>
      </c>
    </row>
    <row r="2264" spans="1:7" ht="39.950000000000003" customHeight="1">
      <c r="A2264" s="93" t="s">
        <v>4158</v>
      </c>
      <c r="B2264" s="21" t="s">
        <v>4146</v>
      </c>
      <c r="C2264" s="93" t="s">
        <v>4252</v>
      </c>
      <c r="D2264" s="108" t="s">
        <v>961</v>
      </c>
      <c r="E2264" s="21" t="s">
        <v>815</v>
      </c>
      <c r="F2264" s="21" t="s">
        <v>4159</v>
      </c>
      <c r="G2264" s="21" t="s">
        <v>3744</v>
      </c>
    </row>
    <row r="2265" spans="1:7" ht="39.950000000000003" customHeight="1">
      <c r="A2265" s="93" t="s">
        <v>4160</v>
      </c>
      <c r="B2265" s="21" t="s">
        <v>4146</v>
      </c>
      <c r="C2265" s="93" t="s">
        <v>4252</v>
      </c>
      <c r="D2265" s="108" t="s">
        <v>961</v>
      </c>
      <c r="E2265" s="21" t="s">
        <v>4161</v>
      </c>
      <c r="F2265" s="21" t="s">
        <v>4162</v>
      </c>
      <c r="G2265" s="21" t="s">
        <v>4163</v>
      </c>
    </row>
    <row r="2266" spans="1:7" ht="39.950000000000003" customHeight="1">
      <c r="A2266" s="93" t="s">
        <v>4164</v>
      </c>
      <c r="B2266" s="235" t="s">
        <v>4165</v>
      </c>
      <c r="C2266" s="93" t="s">
        <v>4252</v>
      </c>
      <c r="D2266" s="108" t="s">
        <v>961</v>
      </c>
      <c r="E2266" s="21" t="s">
        <v>815</v>
      </c>
      <c r="F2266" s="21" t="s">
        <v>1180</v>
      </c>
      <c r="G2266" s="21" t="s">
        <v>1486</v>
      </c>
    </row>
    <row r="2267" spans="1:7" ht="39.950000000000003" customHeight="1">
      <c r="A2267" s="93" t="s">
        <v>4166</v>
      </c>
      <c r="B2267" s="21" t="s">
        <v>4146</v>
      </c>
      <c r="C2267" s="93" t="s">
        <v>4252</v>
      </c>
      <c r="D2267" s="108" t="s">
        <v>961</v>
      </c>
      <c r="E2267" s="21" t="s">
        <v>3449</v>
      </c>
      <c r="F2267" s="21" t="s">
        <v>815</v>
      </c>
      <c r="G2267" s="21" t="s">
        <v>3393</v>
      </c>
    </row>
    <row r="2268" spans="1:7" ht="39.950000000000003" customHeight="1">
      <c r="A2268" s="93" t="s">
        <v>4167</v>
      </c>
      <c r="B2268" s="21" t="s">
        <v>4146</v>
      </c>
      <c r="C2268" s="93" t="s">
        <v>4252</v>
      </c>
      <c r="D2268" s="108" t="s">
        <v>961</v>
      </c>
      <c r="E2268" s="21" t="s">
        <v>1361</v>
      </c>
      <c r="F2268" s="21" t="s">
        <v>4168</v>
      </c>
      <c r="G2268" s="21" t="s">
        <v>1295</v>
      </c>
    </row>
    <row r="2269" spans="1:7" ht="39.950000000000003" customHeight="1">
      <c r="A2269" s="93" t="s">
        <v>4169</v>
      </c>
      <c r="B2269" s="21" t="s">
        <v>4146</v>
      </c>
      <c r="C2269" s="93" t="s">
        <v>4252</v>
      </c>
      <c r="D2269" s="108" t="s">
        <v>961</v>
      </c>
      <c r="E2269" s="21" t="s">
        <v>4170</v>
      </c>
      <c r="F2269" s="21" t="s">
        <v>4171</v>
      </c>
      <c r="G2269" s="21" t="s">
        <v>4172</v>
      </c>
    </row>
    <row r="2270" spans="1:7" ht="39.950000000000003" customHeight="1">
      <c r="A2270" s="322" t="s">
        <v>4173</v>
      </c>
      <c r="B2270" s="323" t="s">
        <v>4174</v>
      </c>
      <c r="C2270" s="93" t="s">
        <v>4252</v>
      </c>
      <c r="D2270" s="108" t="s">
        <v>961</v>
      </c>
      <c r="E2270" s="21" t="s">
        <v>815</v>
      </c>
      <c r="F2270" s="21" t="s">
        <v>2368</v>
      </c>
      <c r="G2270" s="21" t="s">
        <v>4175</v>
      </c>
    </row>
    <row r="2271" spans="1:7" ht="39.950000000000003" customHeight="1">
      <c r="A2271" s="322" t="s">
        <v>4176</v>
      </c>
      <c r="B2271" s="21" t="s">
        <v>4146</v>
      </c>
      <c r="C2271" s="93" t="s">
        <v>4252</v>
      </c>
      <c r="D2271" s="108" t="s">
        <v>961</v>
      </c>
      <c r="E2271" s="21" t="s">
        <v>1595</v>
      </c>
      <c r="F2271" s="21" t="s">
        <v>4177</v>
      </c>
      <c r="G2271" s="21" t="s">
        <v>4178</v>
      </c>
    </row>
    <row r="2272" spans="1:7" ht="39.950000000000003" customHeight="1">
      <c r="A2272" s="322" t="s">
        <v>4179</v>
      </c>
      <c r="B2272" s="21" t="s">
        <v>4146</v>
      </c>
      <c r="C2272" s="93" t="s">
        <v>4252</v>
      </c>
      <c r="D2272" s="108" t="s">
        <v>961</v>
      </c>
      <c r="E2272" s="21" t="s">
        <v>4177</v>
      </c>
      <c r="F2272" s="21" t="s">
        <v>4180</v>
      </c>
      <c r="G2272" s="21" t="s">
        <v>3840</v>
      </c>
    </row>
    <row r="2273" spans="1:7" ht="39.950000000000003" customHeight="1">
      <c r="A2273" s="322" t="s">
        <v>4181</v>
      </c>
      <c r="B2273" s="21" t="s">
        <v>4146</v>
      </c>
      <c r="C2273" s="93" t="s">
        <v>4252</v>
      </c>
      <c r="D2273" s="108" t="s">
        <v>961</v>
      </c>
      <c r="E2273" s="21" t="s">
        <v>2447</v>
      </c>
      <c r="F2273" s="21" t="s">
        <v>963</v>
      </c>
      <c r="G2273" s="21" t="s">
        <v>1458</v>
      </c>
    </row>
    <row r="2274" spans="1:7" ht="39.950000000000003" customHeight="1">
      <c r="A2274" s="322" t="s">
        <v>4182</v>
      </c>
      <c r="B2274" s="21" t="s">
        <v>4183</v>
      </c>
      <c r="C2274" s="93" t="s">
        <v>4252</v>
      </c>
      <c r="D2274" s="108" t="s">
        <v>961</v>
      </c>
      <c r="E2274" s="21" t="s">
        <v>780</v>
      </c>
      <c r="F2274" s="21" t="s">
        <v>1047</v>
      </c>
      <c r="G2274" s="21" t="s">
        <v>4184</v>
      </c>
    </row>
    <row r="2275" spans="1:7" ht="39.950000000000003" customHeight="1">
      <c r="A2275" s="322" t="s">
        <v>4185</v>
      </c>
      <c r="B2275" s="21" t="s">
        <v>4146</v>
      </c>
      <c r="C2275" s="93" t="s">
        <v>4252</v>
      </c>
      <c r="D2275" s="108" t="s">
        <v>961</v>
      </c>
      <c r="E2275" s="21" t="s">
        <v>4186</v>
      </c>
      <c r="F2275" s="21" t="s">
        <v>2447</v>
      </c>
      <c r="G2275" s="21" t="s">
        <v>4187</v>
      </c>
    </row>
    <row r="2276" spans="1:7" ht="39.950000000000003" customHeight="1">
      <c r="A2276" s="322" t="s">
        <v>4188</v>
      </c>
      <c r="B2276" s="21" t="s">
        <v>4146</v>
      </c>
      <c r="C2276" s="93" t="s">
        <v>4252</v>
      </c>
      <c r="D2276" s="108" t="s">
        <v>961</v>
      </c>
      <c r="E2276" s="21" t="s">
        <v>4189</v>
      </c>
      <c r="F2276" s="21" t="s">
        <v>938</v>
      </c>
      <c r="G2276" s="21" t="s">
        <v>3393</v>
      </c>
    </row>
    <row r="2277" spans="1:7" ht="39.950000000000003" customHeight="1">
      <c r="A2277" s="322" t="s">
        <v>4190</v>
      </c>
      <c r="B2277" s="21" t="s">
        <v>4146</v>
      </c>
      <c r="C2277" s="93" t="s">
        <v>4252</v>
      </c>
      <c r="D2277" s="108" t="s">
        <v>961</v>
      </c>
      <c r="E2277" s="21" t="s">
        <v>4191</v>
      </c>
      <c r="F2277" s="21" t="s">
        <v>4192</v>
      </c>
      <c r="G2277" s="21" t="s">
        <v>3388</v>
      </c>
    </row>
    <row r="2278" spans="1:7" ht="39.950000000000003" customHeight="1">
      <c r="A2278" s="322" t="s">
        <v>4193</v>
      </c>
      <c r="B2278" s="21" t="s">
        <v>4146</v>
      </c>
      <c r="C2278" s="93" t="s">
        <v>4252</v>
      </c>
      <c r="D2278" s="108" t="s">
        <v>961</v>
      </c>
      <c r="E2278" s="21" t="s">
        <v>848</v>
      </c>
      <c r="F2278" s="21" t="s">
        <v>1652</v>
      </c>
      <c r="G2278" s="21" t="s">
        <v>4194</v>
      </c>
    </row>
    <row r="2279" spans="1:7" ht="39.950000000000003" customHeight="1">
      <c r="A2279" s="93" t="s">
        <v>4195</v>
      </c>
      <c r="B2279" s="85" t="s">
        <v>4196</v>
      </c>
      <c r="C2279" s="93" t="s">
        <v>4252</v>
      </c>
      <c r="D2279" s="108" t="s">
        <v>961</v>
      </c>
      <c r="E2279" s="21" t="s">
        <v>1196</v>
      </c>
      <c r="F2279" s="21" t="s">
        <v>1848</v>
      </c>
      <c r="G2279" s="21" t="s">
        <v>1458</v>
      </c>
    </row>
    <row r="2280" spans="1:7" ht="39.950000000000003" customHeight="1">
      <c r="A2280" s="322" t="s">
        <v>4197</v>
      </c>
      <c r="B2280" s="85" t="s">
        <v>4198</v>
      </c>
      <c r="C2280" s="93" t="s">
        <v>4252</v>
      </c>
      <c r="D2280" s="108" t="s">
        <v>961</v>
      </c>
      <c r="E2280" s="21" t="s">
        <v>1302</v>
      </c>
      <c r="F2280" s="21" t="s">
        <v>779</v>
      </c>
      <c r="G2280" s="21" t="s">
        <v>1929</v>
      </c>
    </row>
    <row r="2281" spans="1:7" ht="39.950000000000003" customHeight="1">
      <c r="A2281" s="322" t="s">
        <v>4199</v>
      </c>
      <c r="B2281" s="21" t="s">
        <v>4146</v>
      </c>
      <c r="C2281" s="93" t="s">
        <v>4252</v>
      </c>
      <c r="D2281" s="108" t="s">
        <v>961</v>
      </c>
      <c r="E2281" s="21" t="s">
        <v>4200</v>
      </c>
      <c r="F2281" s="21" t="s">
        <v>4201</v>
      </c>
      <c r="G2281" s="21" t="s">
        <v>2635</v>
      </c>
    </row>
    <row r="2282" spans="1:7" ht="39.950000000000003" customHeight="1">
      <c r="A2282" s="322" t="s">
        <v>4202</v>
      </c>
      <c r="B2282" s="21" t="s">
        <v>4146</v>
      </c>
      <c r="C2282" s="93" t="s">
        <v>4252</v>
      </c>
      <c r="D2282" s="108" t="s">
        <v>961</v>
      </c>
      <c r="E2282" s="21" t="s">
        <v>3374</v>
      </c>
      <c r="F2282" s="21" t="s">
        <v>1641</v>
      </c>
      <c r="G2282" s="21" t="s">
        <v>4203</v>
      </c>
    </row>
    <row r="2283" spans="1:7" ht="39.950000000000003" customHeight="1">
      <c r="A2283" s="93" t="s">
        <v>4204</v>
      </c>
      <c r="B2283" s="21" t="s">
        <v>4146</v>
      </c>
      <c r="C2283" s="93" t="s">
        <v>4252</v>
      </c>
      <c r="D2283" s="108" t="s">
        <v>961</v>
      </c>
      <c r="E2283" s="21" t="s">
        <v>4205</v>
      </c>
      <c r="F2283" s="21" t="s">
        <v>1591</v>
      </c>
      <c r="G2283" s="21" t="s">
        <v>1215</v>
      </c>
    </row>
    <row r="2284" spans="1:7" ht="39.950000000000003" customHeight="1">
      <c r="A2284" s="93" t="s">
        <v>4206</v>
      </c>
      <c r="B2284" s="21" t="s">
        <v>4146</v>
      </c>
      <c r="C2284" s="93" t="s">
        <v>4252</v>
      </c>
      <c r="D2284" s="108" t="s">
        <v>961</v>
      </c>
      <c r="E2284" s="21" t="s">
        <v>4207</v>
      </c>
      <c r="F2284" s="21" t="s">
        <v>4208</v>
      </c>
      <c r="G2284" s="21" t="s">
        <v>864</v>
      </c>
    </row>
    <row r="2285" spans="1:7" ht="39.950000000000003" customHeight="1">
      <c r="A2285" s="93" t="s">
        <v>4209</v>
      </c>
      <c r="B2285" s="21" t="s">
        <v>4146</v>
      </c>
      <c r="C2285" s="93" t="s">
        <v>4252</v>
      </c>
      <c r="D2285" s="108" t="s">
        <v>961</v>
      </c>
      <c r="E2285" s="21" t="s">
        <v>1196</v>
      </c>
      <c r="F2285" s="21" t="s">
        <v>2794</v>
      </c>
      <c r="G2285" s="21" t="s">
        <v>1458</v>
      </c>
    </row>
    <row r="2286" spans="1:7" ht="39.950000000000003" customHeight="1">
      <c r="A2286" s="322" t="s">
        <v>4210</v>
      </c>
      <c r="B2286" s="21" t="s">
        <v>4146</v>
      </c>
      <c r="C2286" s="93" t="s">
        <v>4252</v>
      </c>
      <c r="D2286" s="108" t="s">
        <v>961</v>
      </c>
      <c r="E2286" s="21" t="s">
        <v>4211</v>
      </c>
      <c r="F2286" s="21" t="s">
        <v>782</v>
      </c>
      <c r="G2286" s="21" t="s">
        <v>2091</v>
      </c>
    </row>
    <row r="2287" spans="1:7" ht="39.950000000000003" customHeight="1">
      <c r="A2287" s="322" t="s">
        <v>4212</v>
      </c>
      <c r="B2287" s="21" t="s">
        <v>4146</v>
      </c>
      <c r="C2287" s="93" t="s">
        <v>4252</v>
      </c>
      <c r="D2287" s="108" t="s">
        <v>961</v>
      </c>
      <c r="E2287" s="21" t="s">
        <v>829</v>
      </c>
      <c r="F2287" s="21" t="s">
        <v>3525</v>
      </c>
      <c r="G2287" s="21" t="s">
        <v>4213</v>
      </c>
    </row>
    <row r="2288" spans="1:7" ht="39.950000000000003" customHeight="1">
      <c r="A2288" s="93" t="s">
        <v>4214</v>
      </c>
      <c r="B2288" s="21" t="s">
        <v>4146</v>
      </c>
      <c r="C2288" s="93" t="s">
        <v>4252</v>
      </c>
      <c r="D2288" s="108" t="s">
        <v>961</v>
      </c>
      <c r="E2288" s="21" t="s">
        <v>1429</v>
      </c>
      <c r="F2288" s="21" t="s">
        <v>3485</v>
      </c>
      <c r="G2288" s="21" t="s">
        <v>1161</v>
      </c>
    </row>
    <row r="2289" spans="1:7" ht="39.950000000000003" customHeight="1">
      <c r="A2289" s="322" t="s">
        <v>4215</v>
      </c>
      <c r="B2289" s="185" t="s">
        <v>4146</v>
      </c>
      <c r="C2289" s="93" t="s">
        <v>4252</v>
      </c>
      <c r="D2289" s="108" t="s">
        <v>961</v>
      </c>
      <c r="E2289" s="21" t="s">
        <v>2217</v>
      </c>
      <c r="F2289" s="21" t="s">
        <v>1030</v>
      </c>
      <c r="G2289" s="21" t="s">
        <v>2115</v>
      </c>
    </row>
    <row r="2290" spans="1:7" ht="39.950000000000003" customHeight="1">
      <c r="A2290" s="322" t="s">
        <v>4216</v>
      </c>
      <c r="B2290" s="185" t="s">
        <v>4146</v>
      </c>
      <c r="C2290" s="93" t="s">
        <v>4252</v>
      </c>
      <c r="D2290" s="108" t="s">
        <v>961</v>
      </c>
      <c r="E2290" s="21" t="s">
        <v>829</v>
      </c>
      <c r="F2290" s="21" t="s">
        <v>779</v>
      </c>
      <c r="G2290" s="21" t="s">
        <v>4217</v>
      </c>
    </row>
    <row r="2291" spans="1:7" ht="39.950000000000003" customHeight="1">
      <c r="A2291" s="322" t="s">
        <v>4218</v>
      </c>
      <c r="B2291" s="185" t="s">
        <v>4146</v>
      </c>
      <c r="C2291" s="93" t="s">
        <v>4252</v>
      </c>
      <c r="D2291" s="108" t="s">
        <v>961</v>
      </c>
      <c r="E2291" s="21" t="s">
        <v>1030</v>
      </c>
      <c r="F2291" s="21" t="s">
        <v>3635</v>
      </c>
      <c r="G2291" s="21" t="s">
        <v>4219</v>
      </c>
    </row>
    <row r="2292" spans="1:7" ht="39.950000000000003" customHeight="1">
      <c r="A2292" s="322" t="s">
        <v>4220</v>
      </c>
      <c r="B2292" s="185" t="s">
        <v>4146</v>
      </c>
      <c r="C2292" s="93" t="s">
        <v>4252</v>
      </c>
      <c r="D2292" s="108" t="s">
        <v>961</v>
      </c>
      <c r="E2292" s="21" t="s">
        <v>1078</v>
      </c>
      <c r="F2292" s="21" t="s">
        <v>2859</v>
      </c>
      <c r="G2292" s="21" t="s">
        <v>1850</v>
      </c>
    </row>
    <row r="2293" spans="1:7" ht="39.950000000000003" customHeight="1">
      <c r="A2293" s="322" t="s">
        <v>4221</v>
      </c>
      <c r="B2293" s="185" t="s">
        <v>4146</v>
      </c>
      <c r="C2293" s="93" t="s">
        <v>4252</v>
      </c>
      <c r="D2293" s="108" t="s">
        <v>961</v>
      </c>
      <c r="E2293" s="21" t="s">
        <v>4222</v>
      </c>
      <c r="F2293" s="21" t="s">
        <v>1888</v>
      </c>
      <c r="G2293" s="21" t="s">
        <v>2764</v>
      </c>
    </row>
    <row r="2294" spans="1:7" ht="39.950000000000003" customHeight="1">
      <c r="A2294" s="322" t="s">
        <v>4223</v>
      </c>
      <c r="B2294" s="185" t="s">
        <v>4146</v>
      </c>
      <c r="C2294" s="93" t="s">
        <v>4252</v>
      </c>
      <c r="D2294" s="108" t="s">
        <v>961</v>
      </c>
      <c r="E2294" s="21" t="s">
        <v>4224</v>
      </c>
      <c r="F2294" s="21" t="s">
        <v>4225</v>
      </c>
      <c r="G2294" s="21" t="s">
        <v>4226</v>
      </c>
    </row>
    <row r="2295" spans="1:7" ht="39.950000000000003" customHeight="1">
      <c r="A2295" s="93" t="s">
        <v>4227</v>
      </c>
      <c r="B2295" s="185" t="s">
        <v>4146</v>
      </c>
      <c r="C2295" s="93" t="s">
        <v>4252</v>
      </c>
      <c r="D2295" s="108" t="s">
        <v>961</v>
      </c>
      <c r="E2295" s="21" t="s">
        <v>4228</v>
      </c>
      <c r="F2295" s="21" t="s">
        <v>4229</v>
      </c>
      <c r="G2295" s="21" t="s">
        <v>4230</v>
      </c>
    </row>
    <row r="2296" spans="1:7" ht="39.950000000000003" customHeight="1">
      <c r="A2296" s="322" t="s">
        <v>4231</v>
      </c>
      <c r="B2296" s="185" t="s">
        <v>4146</v>
      </c>
      <c r="C2296" s="93" t="s">
        <v>4252</v>
      </c>
      <c r="D2296" s="108" t="s">
        <v>961</v>
      </c>
      <c r="E2296" s="21" t="s">
        <v>779</v>
      </c>
      <c r="F2296" s="21" t="s">
        <v>4232</v>
      </c>
      <c r="G2296" s="21" t="s">
        <v>4233</v>
      </c>
    </row>
    <row r="2297" spans="1:7" ht="39.950000000000003" customHeight="1">
      <c r="A2297" s="322" t="s">
        <v>4234</v>
      </c>
      <c r="B2297" s="185" t="s">
        <v>4146</v>
      </c>
      <c r="C2297" s="93" t="s">
        <v>4252</v>
      </c>
      <c r="D2297" s="108" t="s">
        <v>961</v>
      </c>
      <c r="E2297" s="21" t="s">
        <v>4235</v>
      </c>
      <c r="F2297" s="21" t="s">
        <v>4064</v>
      </c>
      <c r="G2297" s="21" t="s">
        <v>3995</v>
      </c>
    </row>
    <row r="2298" spans="1:7" ht="39.950000000000003" customHeight="1">
      <c r="A2298" s="322" t="s">
        <v>4236</v>
      </c>
      <c r="B2298" s="185" t="s">
        <v>4146</v>
      </c>
      <c r="C2298" s="93" t="s">
        <v>4252</v>
      </c>
      <c r="D2298" s="108" t="s">
        <v>961</v>
      </c>
      <c r="E2298" s="21" t="s">
        <v>4237</v>
      </c>
      <c r="F2298" s="21" t="s">
        <v>1511</v>
      </c>
      <c r="G2298" s="21" t="s">
        <v>1793</v>
      </c>
    </row>
    <row r="2299" spans="1:7" ht="39.950000000000003" customHeight="1">
      <c r="A2299" s="93" t="s">
        <v>4238</v>
      </c>
      <c r="B2299" s="185" t="s">
        <v>4146</v>
      </c>
      <c r="C2299" s="93" t="s">
        <v>4252</v>
      </c>
      <c r="D2299" s="108" t="s">
        <v>961</v>
      </c>
      <c r="E2299" s="21" t="s">
        <v>1170</v>
      </c>
      <c r="F2299" s="21" t="s">
        <v>4239</v>
      </c>
      <c r="G2299" s="21" t="s">
        <v>3393</v>
      </c>
    </row>
    <row r="2300" spans="1:7" ht="39.950000000000003" customHeight="1">
      <c r="A2300" s="322" t="s">
        <v>4240</v>
      </c>
      <c r="B2300" s="185" t="s">
        <v>4146</v>
      </c>
      <c r="C2300" s="93" t="s">
        <v>4252</v>
      </c>
      <c r="D2300" s="108" t="s">
        <v>961</v>
      </c>
      <c r="E2300" s="21" t="s">
        <v>4241</v>
      </c>
      <c r="F2300" s="21" t="s">
        <v>928</v>
      </c>
      <c r="G2300" s="21" t="s">
        <v>1291</v>
      </c>
    </row>
    <row r="2301" spans="1:7" ht="39.950000000000003" customHeight="1">
      <c r="A2301" s="322" t="s">
        <v>4242</v>
      </c>
      <c r="B2301" s="324" t="s">
        <v>4243</v>
      </c>
      <c r="C2301" s="93" t="s">
        <v>4252</v>
      </c>
      <c r="D2301" s="108" t="s">
        <v>961</v>
      </c>
      <c r="E2301" s="21" t="s">
        <v>4244</v>
      </c>
      <c r="F2301" s="21" t="s">
        <v>2258</v>
      </c>
      <c r="G2301" s="21" t="s">
        <v>1054</v>
      </c>
    </row>
    <row r="2302" spans="1:7" ht="39.950000000000003" customHeight="1">
      <c r="A2302" s="322" t="s">
        <v>4245</v>
      </c>
      <c r="B2302" s="324" t="s">
        <v>4243</v>
      </c>
      <c r="C2302" s="93" t="s">
        <v>4252</v>
      </c>
      <c r="D2302" s="108" t="s">
        <v>961</v>
      </c>
      <c r="E2302" s="21" t="s">
        <v>867</v>
      </c>
      <c r="F2302" s="21" t="s">
        <v>780</v>
      </c>
      <c r="G2302" s="21" t="s">
        <v>1439</v>
      </c>
    </row>
    <row r="2303" spans="1:7" ht="39.950000000000003" customHeight="1">
      <c r="A2303" s="93" t="s">
        <v>4246</v>
      </c>
      <c r="B2303" s="185" t="s">
        <v>4146</v>
      </c>
      <c r="C2303" s="93" t="s">
        <v>4252</v>
      </c>
      <c r="D2303" s="108" t="s">
        <v>961</v>
      </c>
      <c r="E2303" s="21" t="s">
        <v>1030</v>
      </c>
      <c r="F2303" s="21" t="s">
        <v>815</v>
      </c>
      <c r="G2303" s="21" t="s">
        <v>4247</v>
      </c>
    </row>
    <row r="2304" spans="1:7" ht="39.950000000000003" customHeight="1">
      <c r="A2304" s="322" t="s">
        <v>4248</v>
      </c>
      <c r="B2304" s="185" t="s">
        <v>4146</v>
      </c>
      <c r="C2304" s="93" t="s">
        <v>4252</v>
      </c>
      <c r="D2304" s="108" t="s">
        <v>961</v>
      </c>
      <c r="E2304" s="21" t="s">
        <v>4239</v>
      </c>
      <c r="F2304" s="21" t="s">
        <v>881</v>
      </c>
      <c r="G2304" s="21" t="s">
        <v>4249</v>
      </c>
    </row>
    <row r="2305" spans="1:7" ht="39.950000000000003" customHeight="1">
      <c r="A2305" s="322" t="s">
        <v>4250</v>
      </c>
      <c r="B2305" s="324" t="s">
        <v>4243</v>
      </c>
      <c r="C2305" s="93" t="s">
        <v>4252</v>
      </c>
      <c r="D2305" s="108" t="s">
        <v>961</v>
      </c>
      <c r="E2305" s="21" t="s">
        <v>815</v>
      </c>
      <c r="F2305" s="21" t="s">
        <v>881</v>
      </c>
      <c r="G2305" s="21" t="s">
        <v>4251</v>
      </c>
    </row>
    <row r="2306" spans="1:7" ht="39.950000000000003" customHeight="1">
      <c r="A2306" s="303" t="s">
        <v>4253</v>
      </c>
      <c r="B2306" s="303" t="s">
        <v>4254</v>
      </c>
      <c r="C2306" s="303" t="s">
        <v>4276</v>
      </c>
      <c r="D2306" s="303" t="s">
        <v>953</v>
      </c>
      <c r="E2306" s="303" t="s">
        <v>2408</v>
      </c>
      <c r="F2306" s="303" t="s">
        <v>4255</v>
      </c>
      <c r="G2306" s="303" t="s">
        <v>846</v>
      </c>
    </row>
    <row r="2307" spans="1:7" ht="39.950000000000003" customHeight="1">
      <c r="A2307" s="303" t="s">
        <v>4256</v>
      </c>
      <c r="B2307" s="303" t="s">
        <v>4254</v>
      </c>
      <c r="C2307" s="303" t="s">
        <v>4276</v>
      </c>
      <c r="D2307" s="303" t="s">
        <v>953</v>
      </c>
      <c r="E2307" s="303" t="s">
        <v>3001</v>
      </c>
      <c r="F2307" s="303" t="s">
        <v>1041</v>
      </c>
      <c r="G2307" s="303" t="s">
        <v>1860</v>
      </c>
    </row>
    <row r="2308" spans="1:7" ht="39.950000000000003" customHeight="1">
      <c r="A2308" s="303" t="s">
        <v>4257</v>
      </c>
      <c r="B2308" s="303" t="s">
        <v>4254</v>
      </c>
      <c r="C2308" s="303" t="s">
        <v>4276</v>
      </c>
      <c r="D2308" s="303" t="s">
        <v>953</v>
      </c>
      <c r="E2308" s="303" t="s">
        <v>1103</v>
      </c>
      <c r="F2308" s="303" t="s">
        <v>4258</v>
      </c>
      <c r="G2308" s="303" t="s">
        <v>4259</v>
      </c>
    </row>
    <row r="2309" spans="1:7" ht="39.950000000000003" customHeight="1">
      <c r="A2309" s="303" t="s">
        <v>4260</v>
      </c>
      <c r="B2309" s="303" t="s">
        <v>4254</v>
      </c>
      <c r="C2309" s="303" t="s">
        <v>4276</v>
      </c>
      <c r="D2309" s="303" t="s">
        <v>953</v>
      </c>
      <c r="E2309" s="303" t="s">
        <v>795</v>
      </c>
      <c r="F2309" s="303" t="s">
        <v>1103</v>
      </c>
      <c r="G2309" s="303" t="s">
        <v>1686</v>
      </c>
    </row>
    <row r="2310" spans="1:7" ht="39.950000000000003" customHeight="1">
      <c r="A2310" s="303" t="s">
        <v>4261</v>
      </c>
      <c r="B2310" s="303" t="s">
        <v>4262</v>
      </c>
      <c r="C2310" s="303" t="s">
        <v>4276</v>
      </c>
      <c r="D2310" s="303" t="s">
        <v>953</v>
      </c>
      <c r="E2310" s="303" t="s">
        <v>811</v>
      </c>
      <c r="F2310" s="303" t="s">
        <v>1302</v>
      </c>
      <c r="G2310" s="303" t="s">
        <v>1291</v>
      </c>
    </row>
    <row r="2311" spans="1:7" ht="39.950000000000003" customHeight="1">
      <c r="A2311" s="303" t="s">
        <v>4263</v>
      </c>
      <c r="B2311" s="303" t="s">
        <v>4264</v>
      </c>
      <c r="C2311" s="303" t="s">
        <v>4276</v>
      </c>
      <c r="D2311" s="303" t="s">
        <v>953</v>
      </c>
      <c r="E2311" s="303" t="s">
        <v>1302</v>
      </c>
      <c r="F2311" s="303" t="s">
        <v>2944</v>
      </c>
      <c r="G2311" s="303" t="s">
        <v>864</v>
      </c>
    </row>
    <row r="2312" spans="1:7" ht="39.950000000000003" customHeight="1">
      <c r="A2312" s="303" t="s">
        <v>4265</v>
      </c>
      <c r="B2312" s="303" t="s">
        <v>4262</v>
      </c>
      <c r="C2312" s="303" t="s">
        <v>4276</v>
      </c>
      <c r="D2312" s="303" t="s">
        <v>953</v>
      </c>
      <c r="E2312" s="303" t="s">
        <v>918</v>
      </c>
      <c r="F2312" s="303" t="s">
        <v>1586</v>
      </c>
      <c r="G2312" s="303" t="s">
        <v>1235</v>
      </c>
    </row>
    <row r="2313" spans="1:7" ht="39.950000000000003" customHeight="1">
      <c r="A2313" s="303" t="s">
        <v>4266</v>
      </c>
      <c r="B2313" s="303" t="s">
        <v>4262</v>
      </c>
      <c r="C2313" s="303" t="s">
        <v>4276</v>
      </c>
      <c r="D2313" s="303" t="s">
        <v>953</v>
      </c>
      <c r="E2313" s="303" t="s">
        <v>2944</v>
      </c>
      <c r="F2313" s="303" t="s">
        <v>3047</v>
      </c>
      <c r="G2313" s="303" t="s">
        <v>883</v>
      </c>
    </row>
    <row r="2314" spans="1:7" ht="39.950000000000003" customHeight="1">
      <c r="A2314" s="303" t="s">
        <v>4267</v>
      </c>
      <c r="B2314" s="303" t="s">
        <v>4262</v>
      </c>
      <c r="C2314" s="303" t="s">
        <v>4276</v>
      </c>
      <c r="D2314" s="303" t="s">
        <v>953</v>
      </c>
      <c r="E2314" s="303" t="s">
        <v>2447</v>
      </c>
      <c r="F2314" s="303" t="s">
        <v>780</v>
      </c>
      <c r="G2314" s="303" t="s">
        <v>1427</v>
      </c>
    </row>
    <row r="2315" spans="1:7" ht="39.950000000000003" customHeight="1">
      <c r="A2315" s="303" t="s">
        <v>4268</v>
      </c>
      <c r="B2315" s="303" t="s">
        <v>4262</v>
      </c>
      <c r="C2315" s="303" t="s">
        <v>4276</v>
      </c>
      <c r="D2315" s="303" t="s">
        <v>953</v>
      </c>
      <c r="E2315" s="303" t="s">
        <v>1170</v>
      </c>
      <c r="F2315" s="303" t="s">
        <v>795</v>
      </c>
      <c r="G2315" s="303" t="s">
        <v>4055</v>
      </c>
    </row>
    <row r="2316" spans="1:7" ht="39.950000000000003" customHeight="1">
      <c r="A2316" s="303" t="s">
        <v>4269</v>
      </c>
      <c r="B2316" s="303" t="s">
        <v>4262</v>
      </c>
      <c r="C2316" s="303" t="s">
        <v>4276</v>
      </c>
      <c r="D2316" s="303" t="s">
        <v>953</v>
      </c>
      <c r="E2316" s="303" t="s">
        <v>857</v>
      </c>
      <c r="F2316" s="303" t="s">
        <v>780</v>
      </c>
      <c r="G2316" s="303" t="s">
        <v>883</v>
      </c>
    </row>
    <row r="2317" spans="1:7" ht="39.950000000000003" customHeight="1">
      <c r="A2317" s="303" t="s">
        <v>4270</v>
      </c>
      <c r="B2317" s="303" t="s">
        <v>4271</v>
      </c>
      <c r="C2317" s="303" t="s">
        <v>4276</v>
      </c>
      <c r="D2317" s="303" t="s">
        <v>953</v>
      </c>
      <c r="E2317" s="303" t="s">
        <v>3846</v>
      </c>
      <c r="F2317" s="303" t="s">
        <v>780</v>
      </c>
      <c r="G2317" s="303" t="s">
        <v>3299</v>
      </c>
    </row>
    <row r="2318" spans="1:7" ht="39.950000000000003" customHeight="1">
      <c r="A2318" s="303" t="s">
        <v>4272</v>
      </c>
      <c r="B2318" s="303" t="s">
        <v>4273</v>
      </c>
      <c r="C2318" s="303" t="s">
        <v>4276</v>
      </c>
      <c r="D2318" s="303" t="s">
        <v>953</v>
      </c>
      <c r="E2318" s="303" t="s">
        <v>857</v>
      </c>
      <c r="F2318" s="303" t="s">
        <v>2983</v>
      </c>
      <c r="G2318" s="303" t="s">
        <v>2631</v>
      </c>
    </row>
    <row r="2319" spans="1:7" ht="39.950000000000003" customHeight="1">
      <c r="A2319" s="303" t="s">
        <v>4274</v>
      </c>
      <c r="B2319" s="303" t="s">
        <v>4275</v>
      </c>
      <c r="C2319" s="303" t="s">
        <v>4276</v>
      </c>
      <c r="D2319" s="303" t="s">
        <v>953</v>
      </c>
      <c r="E2319" s="303" t="s">
        <v>919</v>
      </c>
      <c r="F2319" s="303" t="s">
        <v>2723</v>
      </c>
      <c r="G2319" s="303" t="s">
        <v>1793</v>
      </c>
    </row>
    <row r="2320" spans="1:7" ht="39.950000000000003" customHeight="1">
      <c r="A2320" s="325"/>
      <c r="B2320" s="325" t="s">
        <v>4277</v>
      </c>
      <c r="C2320" s="325" t="s">
        <v>4277</v>
      </c>
      <c r="D2320" s="325" t="s">
        <v>760</v>
      </c>
      <c r="E2320" s="171" t="s">
        <v>4279</v>
      </c>
      <c r="F2320" s="171" t="s">
        <v>4280</v>
      </c>
      <c r="G2320" s="171" t="s">
        <v>4281</v>
      </c>
    </row>
    <row r="2321" spans="1:7" ht="39.950000000000003" customHeight="1">
      <c r="A2321" s="327"/>
      <c r="B2321" s="327" t="s">
        <v>4277</v>
      </c>
      <c r="C2321" s="325" t="s">
        <v>4277</v>
      </c>
      <c r="D2321" s="327" t="s">
        <v>760</v>
      </c>
      <c r="E2321" s="328" t="s">
        <v>1468</v>
      </c>
      <c r="F2321" s="328" t="s">
        <v>4282</v>
      </c>
      <c r="G2321" s="328" t="s">
        <v>1622</v>
      </c>
    </row>
    <row r="2322" spans="1:7" ht="39.950000000000003" customHeight="1">
      <c r="A2322" s="325"/>
      <c r="B2322" s="329" t="s">
        <v>4278</v>
      </c>
      <c r="C2322" s="325" t="s">
        <v>4277</v>
      </c>
      <c r="D2322" s="325" t="s">
        <v>760</v>
      </c>
      <c r="E2322" s="326" t="s">
        <v>1474</v>
      </c>
      <c r="F2322" s="326" t="s">
        <v>4283</v>
      </c>
      <c r="G2322" s="330" t="s">
        <v>4284</v>
      </c>
    </row>
    <row r="2323" spans="1:7" ht="39.950000000000003" customHeight="1">
      <c r="A2323" s="229"/>
      <c r="B2323" s="229" t="s">
        <v>4277</v>
      </c>
      <c r="C2323" s="325" t="s">
        <v>4277</v>
      </c>
      <c r="D2323" s="229" t="s">
        <v>760</v>
      </c>
      <c r="E2323" s="331" t="s">
        <v>1485</v>
      </c>
      <c r="F2323" s="331" t="s">
        <v>1478</v>
      </c>
      <c r="G2323" s="331" t="s">
        <v>883</v>
      </c>
    </row>
    <row r="2324" spans="1:7" ht="39.950000000000003" customHeight="1">
      <c r="A2324" s="229"/>
      <c r="B2324" s="229" t="s">
        <v>4277</v>
      </c>
      <c r="C2324" s="325" t="s">
        <v>4277</v>
      </c>
      <c r="D2324" s="229" t="s">
        <v>760</v>
      </c>
      <c r="E2324" s="331" t="s">
        <v>4285</v>
      </c>
      <c r="F2324" s="331" t="s">
        <v>4286</v>
      </c>
      <c r="G2324" s="331" t="s">
        <v>1142</v>
      </c>
    </row>
    <row r="2325" spans="1:7" ht="39.950000000000003" customHeight="1">
      <c r="A2325" s="229"/>
      <c r="B2325" s="229" t="s">
        <v>4278</v>
      </c>
      <c r="C2325" s="325" t="s">
        <v>4277</v>
      </c>
      <c r="D2325" s="229" t="s">
        <v>760</v>
      </c>
      <c r="E2325" s="331" t="s">
        <v>1474</v>
      </c>
      <c r="F2325" s="331" t="s">
        <v>844</v>
      </c>
      <c r="G2325" s="331" t="s">
        <v>788</v>
      </c>
    </row>
    <row r="2326" spans="1:7" ht="39.950000000000003" customHeight="1">
      <c r="A2326" s="229"/>
      <c r="B2326" s="229" t="s">
        <v>4278</v>
      </c>
      <c r="C2326" s="325" t="s">
        <v>4277</v>
      </c>
      <c r="D2326" s="229" t="s">
        <v>760</v>
      </c>
      <c r="E2326" s="331" t="s">
        <v>1485</v>
      </c>
      <c r="F2326" s="331" t="s">
        <v>1474</v>
      </c>
      <c r="G2326" s="331" t="s">
        <v>4287</v>
      </c>
    </row>
    <row r="2327" spans="1:7" ht="39.950000000000003" customHeight="1">
      <c r="A2327" s="229"/>
      <c r="B2327" s="229" t="s">
        <v>4277</v>
      </c>
      <c r="C2327" s="325" t="s">
        <v>4277</v>
      </c>
      <c r="D2327" s="229" t="s">
        <v>760</v>
      </c>
      <c r="E2327" s="331" t="s">
        <v>1474</v>
      </c>
      <c r="F2327" s="332" t="s">
        <v>4288</v>
      </c>
      <c r="G2327" s="332" t="s">
        <v>4289</v>
      </c>
    </row>
    <row r="2328" spans="1:7" ht="39.950000000000003" customHeight="1">
      <c r="A2328" s="229"/>
      <c r="B2328" s="229" t="s">
        <v>4277</v>
      </c>
      <c r="C2328" s="325" t="s">
        <v>4277</v>
      </c>
      <c r="D2328" s="229" t="s">
        <v>760</v>
      </c>
      <c r="E2328" s="331" t="s">
        <v>4290</v>
      </c>
      <c r="F2328" s="331" t="s">
        <v>4291</v>
      </c>
      <c r="G2328" s="331" t="s">
        <v>865</v>
      </c>
    </row>
    <row r="2329" spans="1:7" ht="39.950000000000003" customHeight="1">
      <c r="A2329" s="229"/>
      <c r="B2329" s="229" t="s">
        <v>4277</v>
      </c>
      <c r="C2329" s="325" t="s">
        <v>4277</v>
      </c>
      <c r="D2329" s="229" t="s">
        <v>760</v>
      </c>
      <c r="E2329" s="331" t="s">
        <v>1478</v>
      </c>
      <c r="F2329" s="32" t="s">
        <v>4292</v>
      </c>
      <c r="G2329" s="331" t="s">
        <v>784</v>
      </c>
    </row>
    <row r="2330" spans="1:7" ht="39.950000000000003" customHeight="1">
      <c r="A2330" s="229"/>
      <c r="B2330" s="229" t="s">
        <v>4277</v>
      </c>
      <c r="C2330" s="325" t="s">
        <v>4277</v>
      </c>
      <c r="D2330" s="229" t="s">
        <v>760</v>
      </c>
      <c r="E2330" s="331" t="s">
        <v>1470</v>
      </c>
      <c r="F2330" s="331" t="s">
        <v>4293</v>
      </c>
      <c r="G2330" s="331" t="s">
        <v>4294</v>
      </c>
    </row>
    <row r="2331" spans="1:7" ht="39.950000000000003" customHeight="1">
      <c r="A2331" s="229"/>
      <c r="B2331" s="229" t="s">
        <v>4277</v>
      </c>
      <c r="C2331" s="325" t="s">
        <v>4277</v>
      </c>
      <c r="D2331" s="229" t="s">
        <v>760</v>
      </c>
      <c r="E2331" s="331" t="s">
        <v>4295</v>
      </c>
      <c r="F2331" s="331" t="s">
        <v>4296</v>
      </c>
      <c r="G2331" s="331" t="s">
        <v>839</v>
      </c>
    </row>
    <row r="2332" spans="1:7" ht="39.950000000000003" customHeight="1">
      <c r="A2332" s="229"/>
      <c r="B2332" s="229" t="s">
        <v>4277</v>
      </c>
      <c r="C2332" s="325" t="s">
        <v>4277</v>
      </c>
      <c r="D2332" s="229" t="s">
        <v>760</v>
      </c>
      <c r="E2332" s="331" t="s">
        <v>4297</v>
      </c>
      <c r="F2332" s="331" t="s">
        <v>4298</v>
      </c>
      <c r="G2332" s="331" t="s">
        <v>4299</v>
      </c>
    </row>
    <row r="2333" spans="1:7" ht="39.950000000000003" customHeight="1">
      <c r="A2333" s="229"/>
      <c r="B2333" s="229" t="s">
        <v>4277</v>
      </c>
      <c r="C2333" s="325" t="s">
        <v>4277</v>
      </c>
      <c r="D2333" s="229" t="s">
        <v>760</v>
      </c>
      <c r="E2333" s="331" t="s">
        <v>1478</v>
      </c>
      <c r="F2333" s="331" t="s">
        <v>4300</v>
      </c>
      <c r="G2333" s="331" t="s">
        <v>4301</v>
      </c>
    </row>
    <row r="2334" spans="1:7" ht="39.950000000000003" customHeight="1">
      <c r="A2334" s="229"/>
      <c r="B2334" s="229" t="s">
        <v>4277</v>
      </c>
      <c r="C2334" s="325" t="s">
        <v>4277</v>
      </c>
      <c r="D2334" s="229" t="s">
        <v>760</v>
      </c>
      <c r="E2334" s="331" t="s">
        <v>4302</v>
      </c>
      <c r="F2334" s="331" t="s">
        <v>4303</v>
      </c>
      <c r="G2334" s="331" t="s">
        <v>1534</v>
      </c>
    </row>
    <row r="2335" spans="1:7" ht="39.950000000000003" customHeight="1">
      <c r="A2335" s="229"/>
      <c r="B2335" s="229" t="s">
        <v>4277</v>
      </c>
      <c r="C2335" s="325" t="s">
        <v>4277</v>
      </c>
      <c r="D2335" s="229" t="s">
        <v>760</v>
      </c>
      <c r="E2335" s="333" t="s">
        <v>4304</v>
      </c>
      <c r="F2335" s="333" t="s">
        <v>4305</v>
      </c>
      <c r="G2335" s="333" t="s">
        <v>4306</v>
      </c>
    </row>
    <row r="2336" spans="1:7" ht="39.950000000000003" customHeight="1">
      <c r="A2336" s="229"/>
      <c r="B2336" s="229" t="s">
        <v>4277</v>
      </c>
      <c r="C2336" s="325" t="s">
        <v>4277</v>
      </c>
      <c r="D2336" s="229" t="s">
        <v>760</v>
      </c>
      <c r="E2336" s="331" t="s">
        <v>4302</v>
      </c>
      <c r="F2336" s="331" t="s">
        <v>4307</v>
      </c>
      <c r="G2336" s="331" t="s">
        <v>4308</v>
      </c>
    </row>
    <row r="2337" spans="1:7" ht="39.950000000000003" customHeight="1">
      <c r="A2337" s="229"/>
      <c r="B2337" s="229" t="s">
        <v>4277</v>
      </c>
      <c r="C2337" s="325" t="s">
        <v>4277</v>
      </c>
      <c r="D2337" s="229" t="s">
        <v>760</v>
      </c>
      <c r="E2337" s="331" t="s">
        <v>3578</v>
      </c>
      <c r="F2337" s="331" t="s">
        <v>1381</v>
      </c>
      <c r="G2337" s="331" t="s">
        <v>1415</v>
      </c>
    </row>
    <row r="2338" spans="1:7" ht="39.950000000000003" customHeight="1">
      <c r="A2338" s="229"/>
      <c r="B2338" s="229" t="s">
        <v>4277</v>
      </c>
      <c r="C2338" s="325" t="s">
        <v>4277</v>
      </c>
      <c r="D2338" s="229" t="s">
        <v>760</v>
      </c>
      <c r="E2338" s="331" t="s">
        <v>1005</v>
      </c>
      <c r="F2338" s="331" t="s">
        <v>1494</v>
      </c>
      <c r="G2338" s="331" t="s">
        <v>4309</v>
      </c>
    </row>
    <row r="2339" spans="1:7" ht="39.950000000000003" customHeight="1">
      <c r="A2339" s="229"/>
      <c r="B2339" s="229" t="s">
        <v>4277</v>
      </c>
      <c r="C2339" s="325" t="s">
        <v>4277</v>
      </c>
      <c r="D2339" s="229" t="s">
        <v>760</v>
      </c>
      <c r="E2339" s="331" t="s">
        <v>1477</v>
      </c>
      <c r="F2339" s="331" t="s">
        <v>4310</v>
      </c>
      <c r="G2339" s="331" t="s">
        <v>3758</v>
      </c>
    </row>
    <row r="2340" spans="1:7" ht="39.950000000000003" customHeight="1">
      <c r="A2340" s="229"/>
      <c r="B2340" s="229" t="s">
        <v>4277</v>
      </c>
      <c r="C2340" s="325" t="s">
        <v>4277</v>
      </c>
      <c r="D2340" s="229" t="s">
        <v>760</v>
      </c>
      <c r="E2340" s="331" t="s">
        <v>1478</v>
      </c>
      <c r="F2340" s="331" t="s">
        <v>4282</v>
      </c>
      <c r="G2340" s="331" t="s">
        <v>4054</v>
      </c>
    </row>
    <row r="2341" spans="1:7" ht="39.950000000000003" customHeight="1">
      <c r="A2341" s="331"/>
      <c r="B2341" s="229" t="s">
        <v>4277</v>
      </c>
      <c r="C2341" s="325" t="s">
        <v>4277</v>
      </c>
      <c r="D2341" s="229" t="s">
        <v>760</v>
      </c>
      <c r="E2341" s="331" t="s">
        <v>4311</v>
      </c>
      <c r="F2341" s="331" t="s">
        <v>4312</v>
      </c>
      <c r="G2341" s="331" t="s">
        <v>4313</v>
      </c>
    </row>
    <row r="2342" spans="1:7" ht="39.950000000000003" customHeight="1">
      <c r="A2342" s="331"/>
      <c r="B2342" s="229" t="s">
        <v>4277</v>
      </c>
      <c r="C2342" s="325" t="s">
        <v>4277</v>
      </c>
      <c r="D2342" s="229" t="s">
        <v>760</v>
      </c>
      <c r="E2342" s="331" t="s">
        <v>1153</v>
      </c>
      <c r="F2342" s="331" t="s">
        <v>1497</v>
      </c>
      <c r="G2342" s="331" t="s">
        <v>944</v>
      </c>
    </row>
    <row r="2343" spans="1:7" ht="39.950000000000003" customHeight="1">
      <c r="A2343" s="331"/>
      <c r="B2343" s="229" t="s">
        <v>4277</v>
      </c>
      <c r="C2343" s="325" t="s">
        <v>4277</v>
      </c>
      <c r="D2343" s="229" t="s">
        <v>760</v>
      </c>
      <c r="E2343" s="331" t="s">
        <v>1499</v>
      </c>
      <c r="F2343" s="331" t="s">
        <v>1675</v>
      </c>
      <c r="G2343" s="331" t="s">
        <v>883</v>
      </c>
    </row>
    <row r="2344" spans="1:7" ht="39.950000000000003" customHeight="1">
      <c r="A2344" s="331"/>
      <c r="B2344" s="229" t="s">
        <v>4277</v>
      </c>
      <c r="C2344" s="325" t="s">
        <v>4277</v>
      </c>
      <c r="D2344" s="229" t="s">
        <v>760</v>
      </c>
      <c r="E2344" s="331" t="s">
        <v>3583</v>
      </c>
      <c r="F2344" s="331" t="s">
        <v>1468</v>
      </c>
      <c r="G2344" s="331" t="s">
        <v>3584</v>
      </c>
    </row>
    <row r="2345" spans="1:7" ht="39.950000000000003" customHeight="1">
      <c r="B2345" s="229" t="s">
        <v>4277</v>
      </c>
      <c r="C2345" s="325" t="s">
        <v>4277</v>
      </c>
      <c r="D2345" s="229" t="s">
        <v>760</v>
      </c>
      <c r="E2345" s="331" t="s">
        <v>1485</v>
      </c>
      <c r="F2345" s="331" t="s">
        <v>4307</v>
      </c>
      <c r="G2345" s="331" t="s">
        <v>842</v>
      </c>
    </row>
    <row r="2346" spans="1:7" ht="39.950000000000003" customHeight="1">
      <c r="A2346" s="331"/>
      <c r="B2346" s="229" t="s">
        <v>4277</v>
      </c>
      <c r="C2346" s="325" t="s">
        <v>4277</v>
      </c>
      <c r="D2346" s="229" t="s">
        <v>760</v>
      </c>
      <c r="E2346" s="331" t="s">
        <v>4280</v>
      </c>
      <c r="F2346" s="331" t="s">
        <v>3583</v>
      </c>
      <c r="G2346" s="331" t="s">
        <v>4314</v>
      </c>
    </row>
    <row r="2347" spans="1:7" ht="39.950000000000003" customHeight="1">
      <c r="A2347" s="331"/>
      <c r="B2347" s="229" t="s">
        <v>4277</v>
      </c>
      <c r="C2347" s="325" t="s">
        <v>4277</v>
      </c>
      <c r="D2347" s="229" t="s">
        <v>760</v>
      </c>
      <c r="E2347" s="331" t="s">
        <v>1005</v>
      </c>
      <c r="F2347" s="331" t="s">
        <v>1474</v>
      </c>
      <c r="G2347" s="331" t="s">
        <v>1584</v>
      </c>
    </row>
    <row r="2348" spans="1:7" ht="39.950000000000003" customHeight="1">
      <c r="A2348" s="331"/>
      <c r="B2348" s="229" t="s">
        <v>4277</v>
      </c>
      <c r="C2348" s="325" t="s">
        <v>4277</v>
      </c>
      <c r="D2348" s="229" t="s">
        <v>760</v>
      </c>
      <c r="E2348" s="331" t="s">
        <v>1497</v>
      </c>
      <c r="F2348" s="331" t="s">
        <v>4121</v>
      </c>
      <c r="G2348" s="331" t="s">
        <v>4315</v>
      </c>
    </row>
    <row r="2349" spans="1:7" ht="39.950000000000003" customHeight="1">
      <c r="A2349" s="331"/>
      <c r="B2349" s="229" t="s">
        <v>4277</v>
      </c>
      <c r="C2349" s="325" t="s">
        <v>4277</v>
      </c>
      <c r="D2349" s="229" t="s">
        <v>760</v>
      </c>
      <c r="E2349" s="331" t="s">
        <v>1482</v>
      </c>
      <c r="F2349" s="331" t="s">
        <v>1485</v>
      </c>
      <c r="G2349" s="331" t="s">
        <v>788</v>
      </c>
    </row>
    <row r="2350" spans="1:7" ht="39.950000000000003" customHeight="1">
      <c r="A2350" s="331"/>
      <c r="B2350" s="229" t="s">
        <v>4277</v>
      </c>
      <c r="C2350" s="325" t="s">
        <v>4277</v>
      </c>
      <c r="D2350" s="229" t="s">
        <v>760</v>
      </c>
      <c r="E2350" s="331" t="s">
        <v>1463</v>
      </c>
      <c r="F2350" s="331" t="s">
        <v>1482</v>
      </c>
      <c r="G2350" s="331" t="s">
        <v>4316</v>
      </c>
    </row>
    <row r="2351" spans="1:7" ht="39.950000000000003" customHeight="1">
      <c r="A2351" s="331"/>
      <c r="B2351" s="229" t="s">
        <v>4277</v>
      </c>
      <c r="C2351" s="325" t="s">
        <v>4277</v>
      </c>
      <c r="D2351" s="229" t="s">
        <v>760</v>
      </c>
      <c r="E2351" s="331" t="s">
        <v>1485</v>
      </c>
      <c r="F2351" s="331" t="s">
        <v>4282</v>
      </c>
      <c r="G2351" s="32" t="s">
        <v>883</v>
      </c>
    </row>
    <row r="2352" spans="1:7" ht="39.950000000000003" customHeight="1">
      <c r="A2352" s="331"/>
      <c r="B2352" s="229" t="s">
        <v>4277</v>
      </c>
      <c r="C2352" s="325" t="s">
        <v>4277</v>
      </c>
      <c r="D2352" s="229" t="s">
        <v>760</v>
      </c>
      <c r="E2352" s="331" t="s">
        <v>1153</v>
      </c>
      <c r="F2352" s="331" t="s">
        <v>4307</v>
      </c>
      <c r="G2352" s="331" t="s">
        <v>4317</v>
      </c>
    </row>
    <row r="2353" spans="1:7" ht="39.950000000000003" customHeight="1">
      <c r="A2353" s="331"/>
      <c r="B2353" s="229" t="s">
        <v>4277</v>
      </c>
      <c r="C2353" s="325" t="s">
        <v>4277</v>
      </c>
      <c r="D2353" s="229" t="s">
        <v>760</v>
      </c>
      <c r="E2353" s="331" t="s">
        <v>1477</v>
      </c>
      <c r="F2353" s="331" t="s">
        <v>1478</v>
      </c>
      <c r="G2353" s="331" t="s">
        <v>788</v>
      </c>
    </row>
    <row r="2354" spans="1:7" ht="39.950000000000003" customHeight="1">
      <c r="A2354" s="331"/>
      <c r="B2354" s="229" t="s">
        <v>4277</v>
      </c>
      <c r="C2354" s="325" t="s">
        <v>4277</v>
      </c>
      <c r="D2354" s="229" t="s">
        <v>760</v>
      </c>
      <c r="E2354" s="331" t="s">
        <v>3585</v>
      </c>
      <c r="F2354" s="331" t="s">
        <v>4307</v>
      </c>
      <c r="G2354" s="331" t="s">
        <v>4318</v>
      </c>
    </row>
    <row r="2355" spans="1:7" ht="39.950000000000003" customHeight="1">
      <c r="A2355" s="331"/>
      <c r="B2355" s="229" t="s">
        <v>4277</v>
      </c>
      <c r="C2355" s="325" t="s">
        <v>4277</v>
      </c>
      <c r="D2355" s="229" t="s">
        <v>760</v>
      </c>
      <c r="E2355" s="331" t="s">
        <v>3585</v>
      </c>
      <c r="F2355" s="331" t="s">
        <v>1474</v>
      </c>
      <c r="G2355" s="331" t="s">
        <v>1525</v>
      </c>
    </row>
    <row r="2356" spans="1:7" ht="39.950000000000003" customHeight="1">
      <c r="A2356" s="331"/>
      <c r="B2356" s="229" t="s">
        <v>4277</v>
      </c>
      <c r="C2356" s="325" t="s">
        <v>4277</v>
      </c>
      <c r="D2356" s="229" t="s">
        <v>760</v>
      </c>
      <c r="E2356" s="331" t="s">
        <v>1482</v>
      </c>
      <c r="F2356" s="331" t="s">
        <v>1005</v>
      </c>
      <c r="G2356" s="331" t="s">
        <v>2055</v>
      </c>
    </row>
    <row r="2357" spans="1:7" ht="39.950000000000003" customHeight="1">
      <c r="A2357" s="331"/>
      <c r="B2357" s="229" t="s">
        <v>4277</v>
      </c>
      <c r="C2357" s="325" t="s">
        <v>4277</v>
      </c>
      <c r="D2357" s="229" t="s">
        <v>760</v>
      </c>
      <c r="E2357" s="331" t="s">
        <v>1474</v>
      </c>
      <c r="F2357" s="331" t="s">
        <v>1463</v>
      </c>
      <c r="G2357" s="331" t="s">
        <v>2118</v>
      </c>
    </row>
    <row r="2358" spans="1:7" ht="39.950000000000003" customHeight="1">
      <c r="A2358" s="331"/>
      <c r="B2358" s="229" t="s">
        <v>4277</v>
      </c>
      <c r="C2358" s="325" t="s">
        <v>4277</v>
      </c>
      <c r="D2358" s="229" t="s">
        <v>760</v>
      </c>
      <c r="E2358" s="331" t="s">
        <v>1485</v>
      </c>
      <c r="F2358" s="331" t="s">
        <v>4282</v>
      </c>
      <c r="G2358" s="331" t="s">
        <v>1860</v>
      </c>
    </row>
    <row r="2359" spans="1:7" ht="39.950000000000003" customHeight="1">
      <c r="A2359" s="331"/>
      <c r="B2359" s="229" t="s">
        <v>4277</v>
      </c>
      <c r="C2359" s="325" t="s">
        <v>4277</v>
      </c>
      <c r="D2359" s="229" t="s">
        <v>760</v>
      </c>
      <c r="E2359" s="331" t="s">
        <v>1485</v>
      </c>
      <c r="F2359" s="331" t="s">
        <v>4319</v>
      </c>
      <c r="G2359" s="331" t="s">
        <v>1175</v>
      </c>
    </row>
    <row r="2360" spans="1:7" ht="39.950000000000003" customHeight="1">
      <c r="A2360" s="331"/>
      <c r="B2360" s="229" t="s">
        <v>4277</v>
      </c>
      <c r="C2360" s="325" t="s">
        <v>4277</v>
      </c>
      <c r="D2360" s="229" t="s">
        <v>760</v>
      </c>
      <c r="E2360" s="331" t="s">
        <v>4320</v>
      </c>
      <c r="F2360" s="331" t="s">
        <v>4321</v>
      </c>
      <c r="G2360" s="331" t="s">
        <v>4322</v>
      </c>
    </row>
    <row r="2361" spans="1:7" ht="39.950000000000003" customHeight="1">
      <c r="A2361" s="331"/>
      <c r="B2361" s="229" t="s">
        <v>4277</v>
      </c>
      <c r="C2361" s="325" t="s">
        <v>4277</v>
      </c>
      <c r="D2361" s="229" t="s">
        <v>760</v>
      </c>
      <c r="E2361" s="331" t="s">
        <v>1468</v>
      </c>
      <c r="F2361" s="331" t="s">
        <v>4323</v>
      </c>
      <c r="G2361" s="331" t="s">
        <v>771</v>
      </c>
    </row>
    <row r="2362" spans="1:7" ht="39.950000000000003" customHeight="1">
      <c r="A2362" s="303"/>
      <c r="B2362" s="303" t="s">
        <v>4324</v>
      </c>
      <c r="C2362" s="303" t="s">
        <v>4344</v>
      </c>
      <c r="D2362" s="303" t="s">
        <v>4325</v>
      </c>
      <c r="E2362" s="303" t="s">
        <v>1385</v>
      </c>
      <c r="F2362" s="303" t="s">
        <v>1034</v>
      </c>
      <c r="G2362" s="303" t="s">
        <v>4326</v>
      </c>
    </row>
    <row r="2363" spans="1:7" ht="39.950000000000003" customHeight="1">
      <c r="A2363" s="303"/>
      <c r="B2363" s="303" t="s">
        <v>4327</v>
      </c>
      <c r="C2363" s="303" t="s">
        <v>4344</v>
      </c>
      <c r="D2363" s="303" t="s">
        <v>4325</v>
      </c>
      <c r="E2363" s="303" t="s">
        <v>2844</v>
      </c>
      <c r="F2363" s="303" t="s">
        <v>2839</v>
      </c>
      <c r="G2363" s="303" t="s">
        <v>788</v>
      </c>
    </row>
    <row r="2364" spans="1:7" ht="39.950000000000003" customHeight="1">
      <c r="A2364" s="303"/>
      <c r="B2364" s="303" t="s">
        <v>4328</v>
      </c>
      <c r="C2364" s="303" t="s">
        <v>4344</v>
      </c>
      <c r="D2364" s="303" t="s">
        <v>4325</v>
      </c>
      <c r="E2364" s="303" t="s">
        <v>1385</v>
      </c>
      <c r="F2364" s="303" t="s">
        <v>1385</v>
      </c>
      <c r="G2364" s="303" t="s">
        <v>1909</v>
      </c>
    </row>
    <row r="2365" spans="1:7" ht="39.950000000000003" customHeight="1">
      <c r="A2365" s="303"/>
      <c r="B2365" s="303" t="s">
        <v>4328</v>
      </c>
      <c r="C2365" s="303" t="s">
        <v>4344</v>
      </c>
      <c r="D2365" s="303" t="s">
        <v>4325</v>
      </c>
      <c r="E2365" s="303" t="s">
        <v>963</v>
      </c>
      <c r="F2365" s="303" t="s">
        <v>779</v>
      </c>
      <c r="G2365" s="303" t="s">
        <v>4329</v>
      </c>
    </row>
    <row r="2366" spans="1:7" ht="39.950000000000003" customHeight="1">
      <c r="A2366" s="303"/>
      <c r="B2366" s="303" t="s">
        <v>4327</v>
      </c>
      <c r="C2366" s="303" t="s">
        <v>4344</v>
      </c>
      <c r="D2366" s="303" t="s">
        <v>961</v>
      </c>
      <c r="E2366" s="334" t="s">
        <v>1103</v>
      </c>
      <c r="F2366" s="334" t="s">
        <v>885</v>
      </c>
      <c r="G2366" s="334" t="s">
        <v>4330</v>
      </c>
    </row>
    <row r="2367" spans="1:7" ht="39.950000000000003" customHeight="1">
      <c r="A2367" s="304"/>
      <c r="B2367" s="304"/>
      <c r="C2367" s="303" t="s">
        <v>4344</v>
      </c>
      <c r="D2367" s="304" t="s">
        <v>961</v>
      </c>
      <c r="E2367" s="335" t="s">
        <v>2206</v>
      </c>
      <c r="F2367" s="335" t="s">
        <v>1061</v>
      </c>
      <c r="G2367" s="335" t="s">
        <v>916</v>
      </c>
    </row>
    <row r="2368" spans="1:7" ht="39.950000000000003" customHeight="1">
      <c r="A2368" s="304"/>
      <c r="B2368" s="304"/>
      <c r="C2368" s="303" t="s">
        <v>4344</v>
      </c>
      <c r="D2368" s="304" t="s">
        <v>961</v>
      </c>
      <c r="E2368" s="335" t="s">
        <v>1429</v>
      </c>
      <c r="F2368" s="335" t="s">
        <v>1385</v>
      </c>
      <c r="G2368" s="335" t="s">
        <v>4331</v>
      </c>
    </row>
    <row r="2369" spans="1:7" ht="39.950000000000003" customHeight="1">
      <c r="A2369" s="304"/>
      <c r="B2369" s="304"/>
      <c r="C2369" s="303" t="s">
        <v>4344</v>
      </c>
      <c r="D2369" s="304" t="s">
        <v>961</v>
      </c>
      <c r="E2369" s="335" t="s">
        <v>881</v>
      </c>
      <c r="F2369" s="335" t="s">
        <v>2917</v>
      </c>
      <c r="G2369" s="335" t="s">
        <v>4332</v>
      </c>
    </row>
    <row r="2370" spans="1:7" ht="39.950000000000003" customHeight="1">
      <c r="A2370" s="303"/>
      <c r="B2370" s="303" t="s">
        <v>4327</v>
      </c>
      <c r="C2370" s="303" t="s">
        <v>4344</v>
      </c>
      <c r="D2370" s="303" t="s">
        <v>4325</v>
      </c>
      <c r="E2370" s="303" t="s">
        <v>2917</v>
      </c>
      <c r="F2370" s="303" t="s">
        <v>792</v>
      </c>
      <c r="G2370" s="303" t="s">
        <v>1193</v>
      </c>
    </row>
    <row r="2371" spans="1:7" ht="39.950000000000003" customHeight="1">
      <c r="A2371" s="303"/>
      <c r="B2371" s="303" t="s">
        <v>4327</v>
      </c>
      <c r="C2371" s="303" t="s">
        <v>4344</v>
      </c>
      <c r="D2371" s="303" t="s">
        <v>4325</v>
      </c>
      <c r="E2371" s="303" t="s">
        <v>885</v>
      </c>
      <c r="F2371" s="303" t="s">
        <v>780</v>
      </c>
      <c r="G2371" s="303" t="s">
        <v>1193</v>
      </c>
    </row>
    <row r="2372" spans="1:7" ht="39.950000000000003" customHeight="1">
      <c r="A2372" s="303"/>
      <c r="B2372" s="303" t="s">
        <v>4327</v>
      </c>
      <c r="C2372" s="303" t="s">
        <v>4344</v>
      </c>
      <c r="D2372" s="303" t="s">
        <v>4325</v>
      </c>
      <c r="E2372" s="303" t="s">
        <v>1616</v>
      </c>
      <c r="F2372" s="303" t="s">
        <v>963</v>
      </c>
      <c r="G2372" s="303" t="s">
        <v>898</v>
      </c>
    </row>
    <row r="2373" spans="1:7" ht="39.950000000000003" customHeight="1">
      <c r="A2373" s="303"/>
      <c r="B2373" s="303" t="s">
        <v>4328</v>
      </c>
      <c r="C2373" s="303" t="s">
        <v>4344</v>
      </c>
      <c r="D2373" s="303" t="s">
        <v>961</v>
      </c>
      <c r="E2373" s="336" t="s">
        <v>1553</v>
      </c>
      <c r="F2373" s="336" t="s">
        <v>1616</v>
      </c>
      <c r="G2373" s="336" t="s">
        <v>1420</v>
      </c>
    </row>
    <row r="2374" spans="1:7" ht="39.950000000000003" customHeight="1">
      <c r="A2374" s="303"/>
      <c r="B2374" s="303" t="s">
        <v>4327</v>
      </c>
      <c r="C2374" s="303" t="s">
        <v>4344</v>
      </c>
      <c r="D2374" s="303" t="s">
        <v>961</v>
      </c>
      <c r="E2374" s="336" t="s">
        <v>840</v>
      </c>
      <c r="F2374" s="336" t="s">
        <v>1942</v>
      </c>
      <c r="G2374" s="336" t="s">
        <v>1152</v>
      </c>
    </row>
    <row r="2375" spans="1:7" ht="39.950000000000003" customHeight="1">
      <c r="A2375" s="303"/>
      <c r="B2375" s="303" t="s">
        <v>4327</v>
      </c>
      <c r="C2375" s="303" t="s">
        <v>4344</v>
      </c>
      <c r="D2375" s="303" t="s">
        <v>4325</v>
      </c>
      <c r="E2375" s="336" t="s">
        <v>2839</v>
      </c>
      <c r="F2375" s="336" t="s">
        <v>1385</v>
      </c>
      <c r="G2375" s="336" t="s">
        <v>898</v>
      </c>
    </row>
    <row r="2376" spans="1:7" ht="39.950000000000003" customHeight="1">
      <c r="A2376" s="303"/>
      <c r="B2376" s="303" t="s">
        <v>4328</v>
      </c>
      <c r="C2376" s="303" t="s">
        <v>4344</v>
      </c>
      <c r="D2376" s="303" t="s">
        <v>4325</v>
      </c>
      <c r="E2376" s="336" t="s">
        <v>1381</v>
      </c>
      <c r="F2376" s="336" t="s">
        <v>1385</v>
      </c>
      <c r="G2376" s="336" t="s">
        <v>4333</v>
      </c>
    </row>
    <row r="2377" spans="1:7" ht="39.950000000000003" customHeight="1">
      <c r="A2377" s="303"/>
      <c r="B2377" s="303" t="s">
        <v>4334</v>
      </c>
      <c r="C2377" s="303" t="s">
        <v>4344</v>
      </c>
      <c r="D2377" s="303" t="s">
        <v>4325</v>
      </c>
      <c r="E2377" s="303" t="s">
        <v>792</v>
      </c>
      <c r="F2377" s="303" t="s">
        <v>2839</v>
      </c>
      <c r="G2377" s="303" t="s">
        <v>4335</v>
      </c>
    </row>
    <row r="2378" spans="1:7" ht="39.950000000000003" customHeight="1">
      <c r="A2378" s="303"/>
      <c r="B2378" s="303" t="s">
        <v>4327</v>
      </c>
      <c r="C2378" s="303" t="s">
        <v>4344</v>
      </c>
      <c r="D2378" s="303" t="s">
        <v>961</v>
      </c>
      <c r="E2378" s="303" t="s">
        <v>3245</v>
      </c>
      <c r="F2378" s="303" t="s">
        <v>1553</v>
      </c>
      <c r="G2378" s="303" t="s">
        <v>1793</v>
      </c>
    </row>
    <row r="2379" spans="1:7" ht="39.950000000000003" customHeight="1">
      <c r="A2379" s="303"/>
      <c r="B2379" s="303" t="s">
        <v>4327</v>
      </c>
      <c r="C2379" s="303" t="s">
        <v>4344</v>
      </c>
      <c r="D2379" s="303" t="s">
        <v>961</v>
      </c>
      <c r="E2379" s="303" t="s">
        <v>779</v>
      </c>
      <c r="F2379" s="303" t="s">
        <v>1616</v>
      </c>
      <c r="G2379" s="303" t="s">
        <v>1152</v>
      </c>
    </row>
    <row r="2380" spans="1:7" ht="39.950000000000003" customHeight="1">
      <c r="A2380" s="293"/>
      <c r="B2380" s="303" t="s">
        <v>4327</v>
      </c>
      <c r="C2380" s="303" t="s">
        <v>4344</v>
      </c>
      <c r="D2380" s="303" t="s">
        <v>961</v>
      </c>
      <c r="E2380" s="303" t="s">
        <v>993</v>
      </c>
      <c r="F2380" s="303" t="s">
        <v>1180</v>
      </c>
      <c r="G2380" s="303" t="s">
        <v>4336</v>
      </c>
    </row>
    <row r="2381" spans="1:7" ht="39.950000000000003" customHeight="1">
      <c r="A2381" s="303"/>
      <c r="B2381" s="303" t="s">
        <v>4327</v>
      </c>
      <c r="C2381" s="303" t="s">
        <v>4344</v>
      </c>
      <c r="D2381" s="303" t="s">
        <v>961</v>
      </c>
      <c r="E2381" s="303" t="s">
        <v>3492</v>
      </c>
      <c r="F2381" s="303" t="s">
        <v>1616</v>
      </c>
      <c r="G2381" s="303" t="s">
        <v>1062</v>
      </c>
    </row>
    <row r="2382" spans="1:7" ht="39.950000000000003" customHeight="1">
      <c r="A2382" s="303"/>
      <c r="B2382" s="303" t="s">
        <v>4337</v>
      </c>
      <c r="C2382" s="303" t="s">
        <v>4344</v>
      </c>
      <c r="D2382" s="303" t="s">
        <v>961</v>
      </c>
      <c r="E2382" s="303" t="s">
        <v>783</v>
      </c>
      <c r="F2382" s="303" t="s">
        <v>1011</v>
      </c>
      <c r="G2382" s="303" t="s">
        <v>982</v>
      </c>
    </row>
    <row r="2383" spans="1:7" ht="39.950000000000003" customHeight="1">
      <c r="A2383" s="303"/>
      <c r="B2383" s="303" t="s">
        <v>4337</v>
      </c>
      <c r="C2383" s="303" t="s">
        <v>4344</v>
      </c>
      <c r="D2383" s="303" t="s">
        <v>961</v>
      </c>
      <c r="E2383" s="303" t="s">
        <v>769</v>
      </c>
      <c r="F2383" s="303" t="s">
        <v>769</v>
      </c>
      <c r="G2383" s="303" t="s">
        <v>1427</v>
      </c>
    </row>
    <row r="2384" spans="1:7" ht="39.950000000000003" customHeight="1">
      <c r="A2384" s="303"/>
      <c r="B2384" s="303" t="s">
        <v>4337</v>
      </c>
      <c r="C2384" s="303" t="s">
        <v>4344</v>
      </c>
      <c r="D2384" s="303" t="s">
        <v>961</v>
      </c>
      <c r="E2384" s="303" t="s">
        <v>909</v>
      </c>
      <c r="F2384" s="303" t="s">
        <v>782</v>
      </c>
      <c r="G2384" s="303" t="s">
        <v>883</v>
      </c>
    </row>
    <row r="2385" spans="1:7" ht="39.950000000000003" customHeight="1">
      <c r="A2385" s="293"/>
      <c r="B2385" s="303" t="s">
        <v>4338</v>
      </c>
      <c r="C2385" s="303" t="s">
        <v>4344</v>
      </c>
      <c r="D2385" s="303" t="s">
        <v>961</v>
      </c>
      <c r="E2385" s="303" t="s">
        <v>3219</v>
      </c>
      <c r="F2385" s="303" t="s">
        <v>779</v>
      </c>
      <c r="G2385" s="303" t="s">
        <v>2308</v>
      </c>
    </row>
    <row r="2386" spans="1:7" ht="39.950000000000003" customHeight="1">
      <c r="A2386" s="303"/>
      <c r="B2386" s="303" t="s">
        <v>4339</v>
      </c>
      <c r="C2386" s="303" t="s">
        <v>4344</v>
      </c>
      <c r="D2386" s="303" t="s">
        <v>961</v>
      </c>
      <c r="E2386" s="303" t="s">
        <v>963</v>
      </c>
      <c r="F2386" s="303" t="s">
        <v>1604</v>
      </c>
      <c r="G2386" s="303" t="s">
        <v>1109</v>
      </c>
    </row>
    <row r="2387" spans="1:7" ht="39.950000000000003" customHeight="1">
      <c r="A2387" s="303"/>
      <c r="B2387" s="303" t="s">
        <v>4339</v>
      </c>
      <c r="C2387" s="303" t="s">
        <v>4344</v>
      </c>
      <c r="D2387" s="303" t="s">
        <v>961</v>
      </c>
      <c r="E2387" s="303" t="s">
        <v>1788</v>
      </c>
      <c r="F2387" s="303" t="s">
        <v>1213</v>
      </c>
      <c r="G2387" s="303" t="s">
        <v>4340</v>
      </c>
    </row>
    <row r="2388" spans="1:7" ht="39.950000000000003" customHeight="1">
      <c r="A2388" s="303"/>
      <c r="B2388" s="303" t="s">
        <v>4341</v>
      </c>
      <c r="C2388" s="303" t="s">
        <v>4344</v>
      </c>
      <c r="D2388" s="303" t="s">
        <v>961</v>
      </c>
      <c r="E2388" s="303" t="s">
        <v>4342</v>
      </c>
      <c r="F2388" s="303" t="s">
        <v>885</v>
      </c>
      <c r="G2388" s="303" t="s">
        <v>1232</v>
      </c>
    </row>
    <row r="2389" spans="1:7" ht="39.950000000000003" customHeight="1">
      <c r="A2389" s="303"/>
      <c r="B2389" s="303" t="s">
        <v>4343</v>
      </c>
      <c r="C2389" s="303" t="s">
        <v>4344</v>
      </c>
      <c r="D2389" s="303" t="s">
        <v>961</v>
      </c>
      <c r="E2389" s="303" t="s">
        <v>1385</v>
      </c>
      <c r="F2389" s="303" t="s">
        <v>885</v>
      </c>
      <c r="G2389" s="303" t="s">
        <v>1458</v>
      </c>
    </row>
    <row r="2390" spans="1:7" ht="39.950000000000003" customHeight="1">
      <c r="A2390" s="108"/>
      <c r="B2390" s="108" t="s">
        <v>4345</v>
      </c>
      <c r="C2390" s="32" t="s">
        <v>4346</v>
      </c>
      <c r="D2390" s="108" t="s">
        <v>953</v>
      </c>
      <c r="E2390" s="32" t="s">
        <v>4347</v>
      </c>
      <c r="F2390" s="32" t="s">
        <v>1149</v>
      </c>
      <c r="G2390" s="32" t="s">
        <v>4348</v>
      </c>
    </row>
    <row r="2391" spans="1:7" ht="39.950000000000003" customHeight="1">
      <c r="A2391" s="108" t="s">
        <v>4349</v>
      </c>
      <c r="B2391" s="108" t="s">
        <v>4350</v>
      </c>
      <c r="C2391" s="32" t="s">
        <v>4346</v>
      </c>
      <c r="D2391" s="108" t="s">
        <v>953</v>
      </c>
      <c r="E2391" s="32" t="s">
        <v>1956</v>
      </c>
      <c r="F2391" s="32" t="s">
        <v>761</v>
      </c>
      <c r="G2391" s="32" t="s">
        <v>4351</v>
      </c>
    </row>
    <row r="2392" spans="1:7" ht="39.950000000000003" customHeight="1">
      <c r="A2392" s="108" t="s">
        <v>4352</v>
      </c>
      <c r="B2392" s="108" t="s">
        <v>4353</v>
      </c>
      <c r="C2392" s="32" t="s">
        <v>4346</v>
      </c>
      <c r="D2392" s="108" t="s">
        <v>953</v>
      </c>
      <c r="E2392" s="32" t="s">
        <v>4354</v>
      </c>
      <c r="F2392" s="32" t="s">
        <v>942</v>
      </c>
      <c r="G2392" s="32" t="s">
        <v>4355</v>
      </c>
    </row>
    <row r="2393" spans="1:7" ht="39.950000000000003" customHeight="1">
      <c r="A2393" s="108" t="s">
        <v>4356</v>
      </c>
      <c r="B2393" s="108" t="s">
        <v>4357</v>
      </c>
      <c r="C2393" s="32" t="s">
        <v>4346</v>
      </c>
      <c r="D2393" s="108" t="s">
        <v>953</v>
      </c>
      <c r="E2393" s="32" t="s">
        <v>1140</v>
      </c>
      <c r="F2393" s="32" t="s">
        <v>4358</v>
      </c>
      <c r="G2393" s="32" t="s">
        <v>788</v>
      </c>
    </row>
    <row r="2394" spans="1:7" ht="39.950000000000003" customHeight="1">
      <c r="A2394" s="108" t="s">
        <v>4359</v>
      </c>
      <c r="B2394" s="108" t="s">
        <v>4360</v>
      </c>
      <c r="C2394" s="32" t="s">
        <v>4346</v>
      </c>
      <c r="D2394" s="108" t="s">
        <v>953</v>
      </c>
      <c r="E2394" s="32" t="s">
        <v>1061</v>
      </c>
      <c r="F2394" s="32" t="s">
        <v>1061</v>
      </c>
      <c r="G2394" s="32" t="s">
        <v>4361</v>
      </c>
    </row>
    <row r="2395" spans="1:7" ht="39.950000000000003" customHeight="1">
      <c r="A2395" s="108" t="s">
        <v>4362</v>
      </c>
      <c r="B2395" s="108" t="s">
        <v>4363</v>
      </c>
      <c r="C2395" s="32" t="s">
        <v>4346</v>
      </c>
      <c r="D2395" s="108" t="s">
        <v>953</v>
      </c>
      <c r="E2395" s="32" t="s">
        <v>1265</v>
      </c>
      <c r="F2395" s="32" t="s">
        <v>2695</v>
      </c>
      <c r="G2395" s="32" t="s">
        <v>1534</v>
      </c>
    </row>
    <row r="2396" spans="1:7" ht="39.950000000000003" customHeight="1">
      <c r="A2396" s="108" t="s">
        <v>4364</v>
      </c>
      <c r="B2396" s="108" t="s">
        <v>4360</v>
      </c>
      <c r="C2396" s="32" t="s">
        <v>4346</v>
      </c>
      <c r="D2396" s="108" t="s">
        <v>953</v>
      </c>
      <c r="E2396" s="32" t="s">
        <v>862</v>
      </c>
      <c r="F2396" s="32" t="s">
        <v>2319</v>
      </c>
      <c r="G2396" s="32" t="s">
        <v>1010</v>
      </c>
    </row>
    <row r="2397" spans="1:7" ht="39.950000000000003" customHeight="1">
      <c r="A2397" s="108" t="s">
        <v>4365</v>
      </c>
      <c r="B2397" s="108" t="s">
        <v>4366</v>
      </c>
      <c r="C2397" s="32" t="s">
        <v>4346</v>
      </c>
      <c r="D2397" s="108" t="s">
        <v>953</v>
      </c>
      <c r="E2397" s="32" t="s">
        <v>2586</v>
      </c>
      <c r="F2397" s="32" t="s">
        <v>783</v>
      </c>
      <c r="G2397" s="32" t="s">
        <v>2335</v>
      </c>
    </row>
    <row r="2398" spans="1:7" ht="39.950000000000003" customHeight="1">
      <c r="A2398" s="108"/>
      <c r="B2398" s="108" t="s">
        <v>4367</v>
      </c>
      <c r="C2398" s="32" t="s">
        <v>4346</v>
      </c>
      <c r="D2398" s="108" t="s">
        <v>953</v>
      </c>
      <c r="E2398" s="32" t="s">
        <v>4368</v>
      </c>
      <c r="F2398" s="32" t="s">
        <v>1448</v>
      </c>
      <c r="G2398" s="32" t="s">
        <v>1035</v>
      </c>
    </row>
    <row r="2399" spans="1:7" ht="39.950000000000003" customHeight="1">
      <c r="A2399" s="108" t="s">
        <v>4369</v>
      </c>
      <c r="B2399" s="108" t="s">
        <v>4370</v>
      </c>
      <c r="C2399" s="32" t="s">
        <v>4346</v>
      </c>
      <c r="D2399" s="108" t="s">
        <v>953</v>
      </c>
      <c r="E2399" s="32" t="s">
        <v>1576</v>
      </c>
      <c r="F2399" s="32" t="s">
        <v>909</v>
      </c>
      <c r="G2399" s="32" t="s">
        <v>4371</v>
      </c>
    </row>
    <row r="2400" spans="1:7" ht="39.950000000000003" customHeight="1">
      <c r="A2400" s="108" t="s">
        <v>4372</v>
      </c>
      <c r="B2400" s="108" t="s">
        <v>4373</v>
      </c>
      <c r="C2400" s="32" t="s">
        <v>4346</v>
      </c>
      <c r="D2400" s="108" t="s">
        <v>953</v>
      </c>
      <c r="E2400" s="32" t="s">
        <v>4374</v>
      </c>
      <c r="F2400" s="32" t="s">
        <v>1108</v>
      </c>
      <c r="G2400" s="32" t="s">
        <v>3765</v>
      </c>
    </row>
    <row r="2401" spans="1:7" ht="39.950000000000003" customHeight="1">
      <c r="A2401" s="108" t="s">
        <v>4375</v>
      </c>
      <c r="B2401" s="108" t="s">
        <v>4376</v>
      </c>
      <c r="C2401" s="32" t="s">
        <v>4346</v>
      </c>
      <c r="D2401" s="108" t="s">
        <v>953</v>
      </c>
      <c r="E2401" s="32" t="s">
        <v>4358</v>
      </c>
      <c r="F2401" s="32" t="s">
        <v>2777</v>
      </c>
      <c r="G2401" s="32" t="s">
        <v>2451</v>
      </c>
    </row>
    <row r="2402" spans="1:7" ht="39.950000000000003" customHeight="1">
      <c r="A2402" s="108" t="s">
        <v>4377</v>
      </c>
      <c r="B2402" s="108" t="s">
        <v>4367</v>
      </c>
      <c r="C2402" s="32" t="s">
        <v>4346</v>
      </c>
      <c r="D2402" s="108" t="s">
        <v>953</v>
      </c>
      <c r="E2402" s="32" t="s">
        <v>963</v>
      </c>
      <c r="F2402" s="32" t="s">
        <v>1047</v>
      </c>
      <c r="G2402" s="32" t="s">
        <v>1227</v>
      </c>
    </row>
    <row r="2403" spans="1:7" ht="39.950000000000003" customHeight="1">
      <c r="A2403" s="108"/>
      <c r="B2403" s="108" t="s">
        <v>4378</v>
      </c>
      <c r="C2403" s="32" t="s">
        <v>4346</v>
      </c>
      <c r="D2403" s="108" t="s">
        <v>953</v>
      </c>
      <c r="E2403" s="32" t="s">
        <v>881</v>
      </c>
      <c r="F2403" s="32" t="s">
        <v>881</v>
      </c>
      <c r="G2403" s="32" t="s">
        <v>812</v>
      </c>
    </row>
    <row r="2404" spans="1:7" ht="39.950000000000003" customHeight="1">
      <c r="A2404" s="108"/>
      <c r="B2404" s="108" t="s">
        <v>4378</v>
      </c>
      <c r="C2404" s="32" t="s">
        <v>4346</v>
      </c>
      <c r="D2404" s="108" t="s">
        <v>953</v>
      </c>
      <c r="E2404" s="32" t="s">
        <v>1047</v>
      </c>
      <c r="F2404" s="32" t="s">
        <v>4379</v>
      </c>
      <c r="G2404" s="32" t="s">
        <v>1125</v>
      </c>
    </row>
    <row r="2405" spans="1:7" ht="39.950000000000003" customHeight="1">
      <c r="A2405" s="108" t="s">
        <v>4380</v>
      </c>
      <c r="B2405" s="108" t="s">
        <v>4381</v>
      </c>
      <c r="C2405" s="32" t="s">
        <v>4346</v>
      </c>
      <c r="D2405" s="108" t="s">
        <v>953</v>
      </c>
      <c r="E2405" s="32" t="s">
        <v>1149</v>
      </c>
      <c r="F2405" s="32" t="s">
        <v>1108</v>
      </c>
      <c r="G2405" s="32" t="s">
        <v>1065</v>
      </c>
    </row>
    <row r="2406" spans="1:7" ht="39.950000000000003" customHeight="1">
      <c r="A2406" s="108" t="s">
        <v>4382</v>
      </c>
      <c r="B2406" s="108" t="s">
        <v>4370</v>
      </c>
      <c r="C2406" s="32" t="s">
        <v>4346</v>
      </c>
      <c r="D2406" s="108" t="s">
        <v>953</v>
      </c>
      <c r="E2406" s="32" t="s">
        <v>4383</v>
      </c>
      <c r="F2406" s="32" t="s">
        <v>761</v>
      </c>
      <c r="G2406" s="32" t="s">
        <v>4384</v>
      </c>
    </row>
    <row r="2407" spans="1:7" ht="39.950000000000003" customHeight="1">
      <c r="A2407" s="108" t="s">
        <v>4385</v>
      </c>
      <c r="B2407" s="108" t="s">
        <v>4386</v>
      </c>
      <c r="C2407" s="32" t="s">
        <v>4346</v>
      </c>
      <c r="D2407" s="108" t="s">
        <v>953</v>
      </c>
      <c r="E2407" s="32" t="s">
        <v>1108</v>
      </c>
      <c r="F2407" s="32" t="s">
        <v>2586</v>
      </c>
      <c r="G2407" s="32" t="s">
        <v>1352</v>
      </c>
    </row>
    <row r="2408" spans="1:7" ht="39.950000000000003" customHeight="1">
      <c r="A2408" s="108" t="s">
        <v>4387</v>
      </c>
      <c r="B2408" s="108" t="s">
        <v>4386</v>
      </c>
      <c r="C2408" s="32" t="s">
        <v>4346</v>
      </c>
      <c r="D2408" s="108" t="s">
        <v>953</v>
      </c>
      <c r="E2408" s="32" t="s">
        <v>4388</v>
      </c>
      <c r="F2408" s="32" t="s">
        <v>1673</v>
      </c>
      <c r="G2408" s="32" t="s">
        <v>839</v>
      </c>
    </row>
    <row r="2409" spans="1:7" ht="39.950000000000003" customHeight="1">
      <c r="A2409" s="108" t="s">
        <v>4389</v>
      </c>
      <c r="B2409" s="108" t="s">
        <v>4373</v>
      </c>
      <c r="C2409" s="32" t="s">
        <v>4346</v>
      </c>
      <c r="D2409" s="108" t="s">
        <v>953</v>
      </c>
      <c r="E2409" s="32" t="s">
        <v>2400</v>
      </c>
      <c r="F2409" s="32" t="s">
        <v>1553</v>
      </c>
      <c r="G2409" s="32" t="s">
        <v>1686</v>
      </c>
    </row>
    <row r="2410" spans="1:7" ht="39.950000000000003" customHeight="1">
      <c r="A2410" s="108" t="s">
        <v>951</v>
      </c>
      <c r="B2410" s="108" t="s">
        <v>4357</v>
      </c>
      <c r="C2410" s="32" t="s">
        <v>4346</v>
      </c>
      <c r="D2410" s="108" t="s">
        <v>953</v>
      </c>
      <c r="E2410" s="32" t="s">
        <v>4390</v>
      </c>
      <c r="F2410" s="32" t="s">
        <v>780</v>
      </c>
      <c r="G2410" s="32" t="s">
        <v>814</v>
      </c>
    </row>
    <row r="2411" spans="1:7" ht="39.950000000000003" customHeight="1">
      <c r="A2411" s="108" t="s">
        <v>4391</v>
      </c>
      <c r="B2411" s="108" t="s">
        <v>4392</v>
      </c>
      <c r="C2411" s="32" t="s">
        <v>4346</v>
      </c>
      <c r="D2411" s="108" t="s">
        <v>953</v>
      </c>
      <c r="E2411" s="32" t="s">
        <v>782</v>
      </c>
      <c r="F2411" s="32" t="s">
        <v>4393</v>
      </c>
      <c r="G2411" s="32" t="s">
        <v>846</v>
      </c>
    </row>
    <row r="2412" spans="1:7" ht="39.950000000000003" customHeight="1">
      <c r="A2412" s="108" t="s">
        <v>4394</v>
      </c>
      <c r="B2412" s="108" t="s">
        <v>4353</v>
      </c>
      <c r="C2412" s="32" t="s">
        <v>4346</v>
      </c>
      <c r="D2412" s="108" t="s">
        <v>953</v>
      </c>
      <c r="E2412" s="32" t="s">
        <v>1202</v>
      </c>
      <c r="F2412" s="32" t="s">
        <v>782</v>
      </c>
      <c r="G2412" s="32" t="s">
        <v>933</v>
      </c>
    </row>
    <row r="2413" spans="1:7" ht="39.950000000000003" customHeight="1">
      <c r="A2413" s="108" t="s">
        <v>4395</v>
      </c>
      <c r="B2413" s="108" t="s">
        <v>4357</v>
      </c>
      <c r="C2413" s="32" t="s">
        <v>4346</v>
      </c>
      <c r="D2413" s="108" t="s">
        <v>953</v>
      </c>
      <c r="E2413" s="32" t="s">
        <v>1205</v>
      </c>
      <c r="F2413" s="32" t="s">
        <v>1144</v>
      </c>
      <c r="G2413" s="32" t="s">
        <v>1062</v>
      </c>
    </row>
    <row r="2414" spans="1:7" ht="39.950000000000003" customHeight="1">
      <c r="A2414" s="108" t="s">
        <v>4396</v>
      </c>
      <c r="B2414" s="108" t="s">
        <v>4353</v>
      </c>
      <c r="C2414" s="32" t="s">
        <v>4346</v>
      </c>
      <c r="D2414" s="108" t="s">
        <v>953</v>
      </c>
      <c r="E2414" s="32" t="s">
        <v>770</v>
      </c>
      <c r="F2414" s="32" t="s">
        <v>1127</v>
      </c>
      <c r="G2414" s="32" t="s">
        <v>2026</v>
      </c>
    </row>
    <row r="2415" spans="1:7" ht="39.950000000000003" customHeight="1">
      <c r="A2415" s="108" t="s">
        <v>4397</v>
      </c>
      <c r="B2415" s="108" t="s">
        <v>4360</v>
      </c>
      <c r="C2415" s="32" t="s">
        <v>4346</v>
      </c>
      <c r="D2415" s="108" t="s">
        <v>953</v>
      </c>
      <c r="E2415" s="32" t="s">
        <v>1576</v>
      </c>
      <c r="F2415" s="32" t="s">
        <v>1205</v>
      </c>
      <c r="G2415" s="32" t="s">
        <v>1220</v>
      </c>
    </row>
    <row r="2416" spans="1:7" ht="39.950000000000003" customHeight="1">
      <c r="A2416" s="108"/>
      <c r="B2416" s="108" t="s">
        <v>4366</v>
      </c>
      <c r="C2416" s="32" t="s">
        <v>4346</v>
      </c>
      <c r="D2416" s="108" t="s">
        <v>953</v>
      </c>
      <c r="E2416" s="32" t="s">
        <v>783</v>
      </c>
      <c r="F2416" s="32" t="s">
        <v>1047</v>
      </c>
      <c r="G2416" s="32" t="s">
        <v>1036</v>
      </c>
    </row>
    <row r="2417" spans="1:7" ht="39.950000000000003" customHeight="1">
      <c r="A2417" s="108"/>
      <c r="B2417" s="108" t="s">
        <v>4360</v>
      </c>
      <c r="C2417" s="32" t="s">
        <v>4346</v>
      </c>
      <c r="D2417" s="108" t="s">
        <v>953</v>
      </c>
      <c r="E2417" s="32" t="s">
        <v>1068</v>
      </c>
      <c r="F2417" s="32" t="s">
        <v>942</v>
      </c>
      <c r="G2417" s="32" t="s">
        <v>1112</v>
      </c>
    </row>
    <row r="2418" spans="1:7" ht="39.950000000000003" customHeight="1">
      <c r="A2418" s="108"/>
      <c r="B2418" s="108" t="s">
        <v>4370</v>
      </c>
      <c r="C2418" s="32" t="s">
        <v>4346</v>
      </c>
      <c r="D2418" s="108" t="s">
        <v>953</v>
      </c>
      <c r="E2418" s="32" t="s">
        <v>919</v>
      </c>
      <c r="F2418" s="32" t="s">
        <v>1385</v>
      </c>
      <c r="G2418" s="32" t="s">
        <v>1007</v>
      </c>
    </row>
    <row r="2419" spans="1:7" ht="39.950000000000003" customHeight="1">
      <c r="A2419" s="108"/>
      <c r="B2419" s="108" t="s">
        <v>4373</v>
      </c>
      <c r="C2419" s="32" t="s">
        <v>4346</v>
      </c>
      <c r="D2419" s="108" t="s">
        <v>953</v>
      </c>
      <c r="E2419" s="32" t="s">
        <v>1774</v>
      </c>
      <c r="F2419" s="32" t="s">
        <v>2596</v>
      </c>
      <c r="G2419" s="32" t="s">
        <v>4398</v>
      </c>
    </row>
    <row r="2420" spans="1:7" ht="39.950000000000003" customHeight="1">
      <c r="A2420" s="108" t="s">
        <v>4399</v>
      </c>
      <c r="B2420" s="108" t="s">
        <v>4400</v>
      </c>
      <c r="C2420" s="32" t="s">
        <v>4346</v>
      </c>
      <c r="D2420" s="108" t="s">
        <v>953</v>
      </c>
      <c r="E2420" s="32" t="s">
        <v>840</v>
      </c>
      <c r="F2420" s="32" t="s">
        <v>1213</v>
      </c>
      <c r="G2420" s="32" t="s">
        <v>1394</v>
      </c>
    </row>
    <row r="2421" spans="1:7" ht="39.950000000000003" customHeight="1">
      <c r="A2421" s="108" t="s">
        <v>4401</v>
      </c>
      <c r="B2421" s="108" t="s">
        <v>4402</v>
      </c>
      <c r="C2421" s="32" t="s">
        <v>4346</v>
      </c>
      <c r="D2421" s="108" t="s">
        <v>953</v>
      </c>
      <c r="E2421" s="32" t="s">
        <v>909</v>
      </c>
      <c r="F2421" s="32" t="s">
        <v>1151</v>
      </c>
      <c r="G2421" s="32" t="s">
        <v>4403</v>
      </c>
    </row>
    <row r="2422" spans="1:7" ht="39.950000000000003" customHeight="1">
      <c r="A2422" s="108"/>
      <c r="B2422" s="108" t="s">
        <v>4357</v>
      </c>
      <c r="C2422" s="32" t="s">
        <v>4346</v>
      </c>
      <c r="D2422" s="108" t="s">
        <v>953</v>
      </c>
      <c r="E2422" s="32" t="s">
        <v>1124</v>
      </c>
      <c r="F2422" s="32" t="s">
        <v>4358</v>
      </c>
      <c r="G2422" s="32" t="s">
        <v>4016</v>
      </c>
    </row>
    <row r="2423" spans="1:7" ht="39.950000000000003" customHeight="1">
      <c r="A2423" s="108" t="s">
        <v>4404</v>
      </c>
      <c r="B2423" s="108" t="s">
        <v>4405</v>
      </c>
      <c r="C2423" s="32" t="s">
        <v>4346</v>
      </c>
      <c r="D2423" s="108" t="s">
        <v>953</v>
      </c>
      <c r="E2423" s="32" t="s">
        <v>2206</v>
      </c>
      <c r="F2423" s="32" t="s">
        <v>782</v>
      </c>
      <c r="G2423" s="32" t="s">
        <v>1109</v>
      </c>
    </row>
    <row r="2424" spans="1:7" ht="39.950000000000003" customHeight="1">
      <c r="A2424" s="108" t="s">
        <v>4406</v>
      </c>
      <c r="B2424" s="108" t="s">
        <v>4407</v>
      </c>
      <c r="C2424" s="32" t="s">
        <v>4346</v>
      </c>
      <c r="D2424" s="108" t="s">
        <v>953</v>
      </c>
      <c r="E2424" s="32" t="s">
        <v>1553</v>
      </c>
      <c r="F2424" s="32" t="s">
        <v>1092</v>
      </c>
      <c r="G2424" s="32" t="s">
        <v>1522</v>
      </c>
    </row>
    <row r="2425" spans="1:7" ht="39.950000000000003" customHeight="1">
      <c r="A2425" s="108"/>
      <c r="B2425" s="108" t="s">
        <v>4408</v>
      </c>
      <c r="C2425" s="32" t="s">
        <v>4346</v>
      </c>
      <c r="D2425" s="108" t="s">
        <v>953</v>
      </c>
      <c r="E2425" s="32" t="s">
        <v>1511</v>
      </c>
      <c r="F2425" s="32" t="s">
        <v>834</v>
      </c>
      <c r="G2425" s="32" t="s">
        <v>1929</v>
      </c>
    </row>
    <row r="2426" spans="1:7" ht="39.950000000000003" customHeight="1">
      <c r="A2426" s="108"/>
      <c r="B2426" s="108" t="s">
        <v>4409</v>
      </c>
      <c r="C2426" s="32" t="s">
        <v>4346</v>
      </c>
      <c r="D2426" s="108" t="s">
        <v>953</v>
      </c>
      <c r="E2426" s="32" t="s">
        <v>4383</v>
      </c>
      <c r="F2426" s="32" t="s">
        <v>942</v>
      </c>
      <c r="G2426" s="32" t="s">
        <v>883</v>
      </c>
    </row>
    <row r="2427" spans="1:7" ht="39.950000000000003" customHeight="1">
      <c r="A2427" s="108" t="s">
        <v>4410</v>
      </c>
      <c r="B2427" s="108" t="s">
        <v>4370</v>
      </c>
      <c r="C2427" s="32" t="s">
        <v>4346</v>
      </c>
      <c r="D2427" s="108" t="s">
        <v>953</v>
      </c>
      <c r="E2427" s="32" t="s">
        <v>1576</v>
      </c>
      <c r="F2427" s="32" t="s">
        <v>942</v>
      </c>
      <c r="G2427" s="32" t="s">
        <v>4411</v>
      </c>
    </row>
    <row r="2428" spans="1:7" ht="39.950000000000003" customHeight="1">
      <c r="A2428" s="108"/>
      <c r="B2428" s="108" t="s">
        <v>4412</v>
      </c>
      <c r="C2428" s="32" t="s">
        <v>4346</v>
      </c>
      <c r="D2428" s="108" t="s">
        <v>953</v>
      </c>
      <c r="E2428" s="32" t="s">
        <v>1047</v>
      </c>
      <c r="F2428" s="32" t="s">
        <v>1047</v>
      </c>
      <c r="G2428" s="32" t="s">
        <v>1058</v>
      </c>
    </row>
    <row r="2429" spans="1:7" ht="39.950000000000003" customHeight="1">
      <c r="A2429" s="108"/>
      <c r="B2429" s="108" t="s">
        <v>4405</v>
      </c>
      <c r="C2429" s="32" t="s">
        <v>4346</v>
      </c>
      <c r="D2429" s="108" t="s">
        <v>953</v>
      </c>
      <c r="E2429" s="32" t="s">
        <v>1061</v>
      </c>
      <c r="F2429" s="32" t="s">
        <v>2280</v>
      </c>
      <c r="G2429" s="32" t="s">
        <v>1007</v>
      </c>
    </row>
    <row r="2430" spans="1:7" ht="39.950000000000003" customHeight="1">
      <c r="A2430" s="108" t="s">
        <v>951</v>
      </c>
      <c r="B2430" s="108" t="s">
        <v>4353</v>
      </c>
      <c r="C2430" s="32" t="s">
        <v>4346</v>
      </c>
      <c r="D2430" s="108" t="s">
        <v>953</v>
      </c>
      <c r="E2430" s="32" t="s">
        <v>828</v>
      </c>
      <c r="F2430" s="32" t="s">
        <v>779</v>
      </c>
      <c r="G2430" s="32" t="s">
        <v>4413</v>
      </c>
    </row>
    <row r="2431" spans="1:7" ht="39.950000000000003" customHeight="1">
      <c r="A2431" s="108" t="s">
        <v>4414</v>
      </c>
      <c r="B2431" s="108" t="s">
        <v>4415</v>
      </c>
      <c r="C2431" s="32" t="s">
        <v>4346</v>
      </c>
      <c r="D2431" s="108" t="s">
        <v>953</v>
      </c>
      <c r="E2431" s="32" t="s">
        <v>862</v>
      </c>
      <c r="F2431" s="32" t="s">
        <v>1576</v>
      </c>
      <c r="G2431" s="32" t="s">
        <v>4416</v>
      </c>
    </row>
    <row r="2432" spans="1:7" ht="39.950000000000003" customHeight="1">
      <c r="A2432" s="108"/>
      <c r="B2432" s="108" t="s">
        <v>4386</v>
      </c>
      <c r="C2432" s="32" t="s">
        <v>4346</v>
      </c>
      <c r="D2432" s="108" t="s">
        <v>953</v>
      </c>
      <c r="E2432" s="32" t="s">
        <v>1149</v>
      </c>
      <c r="F2432" s="32" t="s">
        <v>4417</v>
      </c>
      <c r="G2432" s="32" t="s">
        <v>778</v>
      </c>
    </row>
    <row r="2433" spans="1:7" ht="39.950000000000003" customHeight="1">
      <c r="A2433" s="108" t="s">
        <v>4418</v>
      </c>
      <c r="B2433" s="108" t="s">
        <v>4419</v>
      </c>
      <c r="C2433" s="32" t="s">
        <v>4346</v>
      </c>
      <c r="D2433" s="108" t="s">
        <v>953</v>
      </c>
      <c r="E2433" s="32" t="s">
        <v>1205</v>
      </c>
      <c r="F2433" s="32" t="s">
        <v>1140</v>
      </c>
      <c r="G2433" s="32" t="s">
        <v>4420</v>
      </c>
    </row>
    <row r="2434" spans="1:7" ht="39.950000000000003" customHeight="1">
      <c r="A2434" s="108" t="s">
        <v>4421</v>
      </c>
      <c r="B2434" s="108" t="s">
        <v>4409</v>
      </c>
      <c r="C2434" s="32" t="s">
        <v>4346</v>
      </c>
      <c r="D2434" s="108" t="s">
        <v>953</v>
      </c>
      <c r="E2434" s="32" t="s">
        <v>1205</v>
      </c>
      <c r="F2434" s="32" t="s">
        <v>4422</v>
      </c>
      <c r="G2434" s="32" t="s">
        <v>1175</v>
      </c>
    </row>
    <row r="2435" spans="1:7" ht="39.950000000000003" customHeight="1">
      <c r="A2435" s="108" t="s">
        <v>4423</v>
      </c>
      <c r="B2435" s="108" t="s">
        <v>4350</v>
      </c>
      <c r="C2435" s="32" t="s">
        <v>4346</v>
      </c>
      <c r="D2435" s="108" t="s">
        <v>953</v>
      </c>
      <c r="E2435" s="32" t="s">
        <v>1219</v>
      </c>
      <c r="F2435" s="32" t="s">
        <v>1124</v>
      </c>
      <c r="G2435" s="32" t="s">
        <v>4424</v>
      </c>
    </row>
    <row r="2436" spans="1:7" ht="39.950000000000003" customHeight="1">
      <c r="A2436" s="108"/>
      <c r="B2436" s="108" t="s">
        <v>4415</v>
      </c>
      <c r="C2436" s="32" t="s">
        <v>4346</v>
      </c>
      <c r="D2436" s="108" t="s">
        <v>953</v>
      </c>
      <c r="E2436" s="32" t="s">
        <v>1202</v>
      </c>
      <c r="F2436" s="32" t="s">
        <v>1213</v>
      </c>
      <c r="G2436" s="32" t="s">
        <v>1397</v>
      </c>
    </row>
    <row r="2437" spans="1:7" ht="39.950000000000003" customHeight="1">
      <c r="A2437" s="108" t="s">
        <v>4425</v>
      </c>
      <c r="B2437" s="108" t="s">
        <v>4353</v>
      </c>
      <c r="C2437" s="32" t="s">
        <v>4346</v>
      </c>
      <c r="D2437" s="108" t="s">
        <v>953</v>
      </c>
      <c r="E2437" s="32" t="s">
        <v>4426</v>
      </c>
      <c r="F2437" s="32" t="s">
        <v>3582</v>
      </c>
      <c r="G2437" s="32" t="s">
        <v>1227</v>
      </c>
    </row>
    <row r="2438" spans="1:7" ht="39.950000000000003" customHeight="1">
      <c r="A2438" s="108"/>
      <c r="B2438" s="108" t="s">
        <v>4427</v>
      </c>
      <c r="C2438" s="32" t="s">
        <v>4346</v>
      </c>
      <c r="D2438" s="108" t="s">
        <v>953</v>
      </c>
      <c r="E2438" s="32" t="s">
        <v>1144</v>
      </c>
      <c r="F2438" s="32" t="s">
        <v>1956</v>
      </c>
      <c r="G2438" s="32" t="s">
        <v>1427</v>
      </c>
    </row>
    <row r="2439" spans="1:7" ht="39.950000000000003" customHeight="1">
      <c r="A2439" s="108" t="s">
        <v>4428</v>
      </c>
      <c r="B2439" s="108" t="s">
        <v>4345</v>
      </c>
      <c r="C2439" s="32" t="s">
        <v>4346</v>
      </c>
      <c r="D2439" s="108" t="s">
        <v>953</v>
      </c>
      <c r="E2439" s="32" t="s">
        <v>1355</v>
      </c>
      <c r="F2439" s="32" t="s">
        <v>783</v>
      </c>
      <c r="G2439" s="32" t="s">
        <v>1305</v>
      </c>
    </row>
    <row r="2440" spans="1:7" ht="39.950000000000003" customHeight="1">
      <c r="A2440" s="108"/>
      <c r="B2440" s="108" t="s">
        <v>4419</v>
      </c>
      <c r="C2440" s="32" t="s">
        <v>4346</v>
      </c>
      <c r="D2440" s="108" t="s">
        <v>953</v>
      </c>
      <c r="E2440" s="32" t="s">
        <v>1045</v>
      </c>
      <c r="F2440" s="32" t="s">
        <v>1127</v>
      </c>
      <c r="G2440" s="32" t="s">
        <v>1486</v>
      </c>
    </row>
    <row r="2441" spans="1:7" ht="39.950000000000003" customHeight="1">
      <c r="A2441" s="108"/>
      <c r="B2441" s="108" t="s">
        <v>4373</v>
      </c>
      <c r="C2441" s="32" t="s">
        <v>4346</v>
      </c>
      <c r="D2441" s="108" t="s">
        <v>953</v>
      </c>
      <c r="E2441" s="32" t="s">
        <v>779</v>
      </c>
      <c r="F2441" s="32" t="s">
        <v>4429</v>
      </c>
      <c r="G2441" s="32" t="s">
        <v>2373</v>
      </c>
    </row>
    <row r="2442" spans="1:7" ht="39.950000000000003" customHeight="1">
      <c r="A2442" s="108" t="s">
        <v>4430</v>
      </c>
      <c r="B2442" s="108" t="s">
        <v>4431</v>
      </c>
      <c r="C2442" s="32" t="s">
        <v>4346</v>
      </c>
      <c r="D2442" s="108" t="s">
        <v>953</v>
      </c>
      <c r="E2442" s="32" t="s">
        <v>1061</v>
      </c>
      <c r="F2442" s="32" t="s">
        <v>783</v>
      </c>
      <c r="G2442" s="32" t="s">
        <v>978</v>
      </c>
    </row>
    <row r="2443" spans="1:7" ht="39.950000000000003" customHeight="1">
      <c r="A2443" s="108" t="s">
        <v>4432</v>
      </c>
      <c r="B2443" s="108" t="s">
        <v>4409</v>
      </c>
      <c r="C2443" s="32" t="s">
        <v>4346</v>
      </c>
      <c r="D2443" s="108" t="s">
        <v>953</v>
      </c>
      <c r="E2443" s="32" t="s">
        <v>963</v>
      </c>
      <c r="F2443" s="32" t="s">
        <v>824</v>
      </c>
      <c r="G2443" s="32" t="s">
        <v>1003</v>
      </c>
    </row>
    <row r="2444" spans="1:7" ht="39.950000000000003" customHeight="1">
      <c r="A2444" s="108" t="s">
        <v>4433</v>
      </c>
      <c r="B2444" s="108" t="s">
        <v>4376</v>
      </c>
      <c r="C2444" s="32" t="s">
        <v>4346</v>
      </c>
      <c r="D2444" s="108" t="s">
        <v>953</v>
      </c>
      <c r="E2444" s="32" t="s">
        <v>4434</v>
      </c>
      <c r="F2444" s="32" t="s">
        <v>4358</v>
      </c>
      <c r="G2444" s="32" t="s">
        <v>1284</v>
      </c>
    </row>
    <row r="2445" spans="1:7" ht="39.950000000000003" customHeight="1">
      <c r="A2445" s="108" t="s">
        <v>4435</v>
      </c>
      <c r="B2445" s="108" t="s">
        <v>4436</v>
      </c>
      <c r="C2445" s="32" t="s">
        <v>4346</v>
      </c>
      <c r="D2445" s="108" t="s">
        <v>953</v>
      </c>
      <c r="E2445" s="32" t="s">
        <v>1381</v>
      </c>
      <c r="F2445" s="32" t="s">
        <v>990</v>
      </c>
      <c r="G2445" s="32" t="s">
        <v>788</v>
      </c>
    </row>
    <row r="2446" spans="1:7" ht="39.950000000000003" customHeight="1">
      <c r="A2446" s="108"/>
      <c r="B2446" s="108" t="s">
        <v>4363</v>
      </c>
      <c r="C2446" s="32" t="s">
        <v>4346</v>
      </c>
      <c r="D2446" s="108" t="s">
        <v>953</v>
      </c>
      <c r="E2446" s="32" t="s">
        <v>1265</v>
      </c>
      <c r="F2446" s="32" t="s">
        <v>2695</v>
      </c>
      <c r="G2446" s="32" t="s">
        <v>4437</v>
      </c>
    </row>
    <row r="2447" spans="1:7" ht="39.950000000000003" customHeight="1">
      <c r="A2447" s="108" t="s">
        <v>4438</v>
      </c>
      <c r="B2447" s="108" t="s">
        <v>4439</v>
      </c>
      <c r="C2447" s="32" t="s">
        <v>4346</v>
      </c>
      <c r="D2447" s="108" t="s">
        <v>953</v>
      </c>
      <c r="E2447" s="32" t="s">
        <v>1178</v>
      </c>
      <c r="F2447" s="32" t="s">
        <v>1124</v>
      </c>
      <c r="G2447" s="32" t="s">
        <v>788</v>
      </c>
    </row>
    <row r="2448" spans="1:7" ht="39.950000000000003" customHeight="1">
      <c r="A2448" s="108" t="s">
        <v>4440</v>
      </c>
      <c r="B2448" s="108" t="s">
        <v>4353</v>
      </c>
      <c r="C2448" s="32" t="s">
        <v>4346</v>
      </c>
      <c r="D2448" s="108" t="s">
        <v>953</v>
      </c>
      <c r="E2448" s="32" t="s">
        <v>945</v>
      </c>
      <c r="F2448" s="32" t="s">
        <v>1281</v>
      </c>
      <c r="G2448" s="32" t="s">
        <v>807</v>
      </c>
    </row>
    <row r="2449" spans="1:7" ht="39.950000000000003" customHeight="1">
      <c r="A2449" s="108" t="s">
        <v>4441</v>
      </c>
      <c r="B2449" s="108" t="s">
        <v>4357</v>
      </c>
      <c r="C2449" s="32" t="s">
        <v>4346</v>
      </c>
      <c r="D2449" s="108" t="s">
        <v>953</v>
      </c>
      <c r="E2449" s="32" t="s">
        <v>780</v>
      </c>
      <c r="F2449" s="32" t="s">
        <v>1205</v>
      </c>
      <c r="G2449" s="32" t="s">
        <v>1909</v>
      </c>
    </row>
    <row r="2450" spans="1:7" ht="39.950000000000003" customHeight="1">
      <c r="A2450" s="108" t="s">
        <v>4442</v>
      </c>
      <c r="B2450" s="108" t="s">
        <v>4402</v>
      </c>
      <c r="C2450" s="32" t="s">
        <v>4346</v>
      </c>
      <c r="D2450" s="108" t="s">
        <v>953</v>
      </c>
      <c r="E2450" s="32" t="s">
        <v>782</v>
      </c>
      <c r="F2450" s="32" t="s">
        <v>1205</v>
      </c>
      <c r="G2450" s="32" t="s">
        <v>2629</v>
      </c>
    </row>
    <row r="2451" spans="1:7" ht="39.950000000000003" customHeight="1">
      <c r="A2451" s="108" t="s">
        <v>4443</v>
      </c>
      <c r="B2451" s="108" t="s">
        <v>4370</v>
      </c>
      <c r="C2451" s="32" t="s">
        <v>4346</v>
      </c>
      <c r="D2451" s="108" t="s">
        <v>953</v>
      </c>
      <c r="E2451" s="32" t="s">
        <v>4417</v>
      </c>
      <c r="F2451" s="32" t="s">
        <v>1956</v>
      </c>
      <c r="G2451" s="32" t="s">
        <v>1035</v>
      </c>
    </row>
    <row r="2452" spans="1:7" ht="39.950000000000003" customHeight="1">
      <c r="A2452" s="108" t="s">
        <v>4444</v>
      </c>
      <c r="B2452" s="108" t="s">
        <v>4392</v>
      </c>
      <c r="C2452" s="32" t="s">
        <v>4346</v>
      </c>
      <c r="D2452" s="108" t="s">
        <v>953</v>
      </c>
      <c r="E2452" s="32" t="s">
        <v>1302</v>
      </c>
      <c r="F2452" s="32" t="s">
        <v>2924</v>
      </c>
      <c r="G2452" s="32" t="s">
        <v>1175</v>
      </c>
    </row>
    <row r="2453" spans="1:7" ht="39.950000000000003" customHeight="1">
      <c r="A2453" s="108"/>
      <c r="B2453" s="337" t="s">
        <v>4439</v>
      </c>
      <c r="C2453" s="32" t="s">
        <v>4346</v>
      </c>
      <c r="D2453" s="108" t="s">
        <v>953</v>
      </c>
      <c r="E2453" s="32" t="s">
        <v>1196</v>
      </c>
      <c r="F2453" s="32" t="s">
        <v>1149</v>
      </c>
      <c r="G2453" s="32" t="s">
        <v>1164</v>
      </c>
    </row>
    <row r="2454" spans="1:7" ht="39.950000000000003" customHeight="1">
      <c r="A2454" s="108" t="s">
        <v>4445</v>
      </c>
      <c r="B2454" s="108" t="s">
        <v>4409</v>
      </c>
      <c r="C2454" s="32" t="s">
        <v>4346</v>
      </c>
      <c r="D2454" s="108" t="s">
        <v>953</v>
      </c>
      <c r="E2454" s="32" t="s">
        <v>952</v>
      </c>
      <c r="F2454" s="32" t="s">
        <v>881</v>
      </c>
      <c r="G2454" s="32" t="s">
        <v>4446</v>
      </c>
    </row>
    <row r="2455" spans="1:7" ht="39.950000000000003" customHeight="1">
      <c r="A2455" s="108" t="s">
        <v>4447</v>
      </c>
      <c r="B2455" s="108" t="s">
        <v>4415</v>
      </c>
      <c r="C2455" s="32" t="s">
        <v>4346</v>
      </c>
      <c r="D2455" s="108" t="s">
        <v>953</v>
      </c>
      <c r="E2455" s="32" t="s">
        <v>834</v>
      </c>
      <c r="F2455" s="32" t="s">
        <v>2368</v>
      </c>
      <c r="G2455" s="32" t="s">
        <v>2708</v>
      </c>
    </row>
    <row r="2456" spans="1:7" ht="39.950000000000003" customHeight="1">
      <c r="A2456" s="108" t="s">
        <v>4448</v>
      </c>
      <c r="B2456" s="108" t="s">
        <v>4353</v>
      </c>
      <c r="C2456" s="32" t="s">
        <v>4346</v>
      </c>
      <c r="D2456" s="108" t="s">
        <v>953</v>
      </c>
      <c r="E2456" s="32" t="s">
        <v>1717</v>
      </c>
      <c r="F2456" s="32" t="s">
        <v>3918</v>
      </c>
      <c r="G2456" s="32" t="s">
        <v>1932</v>
      </c>
    </row>
    <row r="2457" spans="1:7" ht="39.950000000000003" customHeight="1">
      <c r="A2457" s="108"/>
      <c r="B2457" s="108" t="s">
        <v>4419</v>
      </c>
      <c r="C2457" s="32" t="s">
        <v>4346</v>
      </c>
      <c r="D2457" s="108" t="s">
        <v>953</v>
      </c>
      <c r="E2457" s="32" t="s">
        <v>1265</v>
      </c>
      <c r="F2457" s="32" t="s">
        <v>1149</v>
      </c>
      <c r="G2457" s="32" t="s">
        <v>1305</v>
      </c>
    </row>
    <row r="2458" spans="1:7" ht="39.950000000000003" customHeight="1">
      <c r="A2458" s="108" t="s">
        <v>4449</v>
      </c>
      <c r="B2458" s="108" t="s">
        <v>4450</v>
      </c>
      <c r="C2458" s="32" t="s">
        <v>4346</v>
      </c>
      <c r="D2458" s="108" t="s">
        <v>953</v>
      </c>
      <c r="E2458" s="32" t="s">
        <v>1149</v>
      </c>
      <c r="F2458" s="32"/>
      <c r="G2458" s="32" t="s">
        <v>1920</v>
      </c>
    </row>
    <row r="2459" spans="1:7" ht="39.950000000000003" customHeight="1">
      <c r="A2459" s="108"/>
      <c r="B2459" s="108" t="s">
        <v>4409</v>
      </c>
      <c r="C2459" s="32" t="s">
        <v>4346</v>
      </c>
      <c r="D2459" s="108" t="s">
        <v>953</v>
      </c>
      <c r="E2459" s="32" t="s">
        <v>1144</v>
      </c>
      <c r="F2459" s="32" t="s">
        <v>1144</v>
      </c>
      <c r="G2459" s="32" t="s">
        <v>4451</v>
      </c>
    </row>
    <row r="2460" spans="1:7" ht="39.950000000000003" customHeight="1">
      <c r="A2460" s="108"/>
      <c r="B2460" s="108" t="s">
        <v>4415</v>
      </c>
      <c r="C2460" s="32" t="s">
        <v>4346</v>
      </c>
      <c r="D2460" s="108" t="s">
        <v>953</v>
      </c>
      <c r="E2460" s="32" t="s">
        <v>1047</v>
      </c>
      <c r="F2460" s="32" t="s">
        <v>909</v>
      </c>
      <c r="G2460" s="32" t="s">
        <v>4452</v>
      </c>
    </row>
    <row r="2461" spans="1:7" ht="39.950000000000003" customHeight="1">
      <c r="A2461" s="108" t="s">
        <v>4453</v>
      </c>
      <c r="B2461" s="108" t="s">
        <v>4367</v>
      </c>
      <c r="C2461" s="32" t="s">
        <v>4346</v>
      </c>
      <c r="D2461" s="108" t="s">
        <v>953</v>
      </c>
      <c r="E2461" s="32" t="s">
        <v>4454</v>
      </c>
      <c r="F2461" s="32" t="s">
        <v>4454</v>
      </c>
      <c r="G2461" s="32" t="s">
        <v>2428</v>
      </c>
    </row>
    <row r="2462" spans="1:7" ht="39.950000000000003" customHeight="1">
      <c r="A2462" s="108"/>
      <c r="B2462" s="108" t="s">
        <v>4427</v>
      </c>
      <c r="C2462" s="32" t="s">
        <v>4346</v>
      </c>
      <c r="D2462" s="108" t="s">
        <v>953</v>
      </c>
      <c r="E2462" s="32" t="s">
        <v>4417</v>
      </c>
      <c r="F2462" s="32" t="s">
        <v>2777</v>
      </c>
      <c r="G2462" s="32" t="s">
        <v>841</v>
      </c>
    </row>
    <row r="2463" spans="1:7" ht="39.950000000000003" customHeight="1">
      <c r="A2463" s="108" t="s">
        <v>4455</v>
      </c>
      <c r="B2463" s="108" t="s">
        <v>4436</v>
      </c>
      <c r="C2463" s="32" t="s">
        <v>4346</v>
      </c>
      <c r="D2463" s="108" t="s">
        <v>953</v>
      </c>
      <c r="E2463" s="32" t="s">
        <v>4456</v>
      </c>
      <c r="F2463" s="32" t="s">
        <v>1092</v>
      </c>
      <c r="G2463" s="32" t="s">
        <v>927</v>
      </c>
    </row>
    <row r="2464" spans="1:7" ht="39.950000000000003" customHeight="1">
      <c r="A2464" s="108" t="s">
        <v>4457</v>
      </c>
      <c r="B2464" s="108" t="s">
        <v>4409</v>
      </c>
      <c r="C2464" s="32" t="s">
        <v>4346</v>
      </c>
      <c r="D2464" s="108" t="s">
        <v>953</v>
      </c>
      <c r="E2464" s="32" t="s">
        <v>1202</v>
      </c>
      <c r="F2464" s="32" t="s">
        <v>1006</v>
      </c>
      <c r="G2464" s="32" t="s">
        <v>1500</v>
      </c>
    </row>
    <row r="2465" spans="1:7" ht="39.950000000000003" customHeight="1">
      <c r="A2465" s="108" t="s">
        <v>4458</v>
      </c>
      <c r="B2465" s="108" t="s">
        <v>4392</v>
      </c>
      <c r="C2465" s="32" t="s">
        <v>4346</v>
      </c>
      <c r="D2465" s="108" t="s">
        <v>953</v>
      </c>
      <c r="E2465" s="32" t="s">
        <v>1302</v>
      </c>
      <c r="F2465" s="32" t="s">
        <v>1405</v>
      </c>
      <c r="G2465" s="32" t="s">
        <v>916</v>
      </c>
    </row>
    <row r="2466" spans="1:7" ht="39.950000000000003" customHeight="1">
      <c r="A2466" s="108"/>
      <c r="B2466" s="108" t="s">
        <v>4376</v>
      </c>
      <c r="C2466" s="32" t="s">
        <v>4346</v>
      </c>
      <c r="D2466" s="108" t="s">
        <v>953</v>
      </c>
      <c r="E2466" s="32" t="s">
        <v>1163</v>
      </c>
      <c r="F2466" s="32" t="s">
        <v>993</v>
      </c>
      <c r="G2466" s="32" t="s">
        <v>4459</v>
      </c>
    </row>
    <row r="2467" spans="1:7" ht="39.950000000000003" customHeight="1">
      <c r="A2467" s="108" t="s">
        <v>4460</v>
      </c>
      <c r="B2467" s="108" t="s">
        <v>4363</v>
      </c>
      <c r="C2467" s="32" t="s">
        <v>4346</v>
      </c>
      <c r="D2467" s="108" t="s">
        <v>953</v>
      </c>
      <c r="E2467" s="32" t="s">
        <v>952</v>
      </c>
      <c r="F2467" s="32" t="s">
        <v>881</v>
      </c>
      <c r="G2467" s="32" t="s">
        <v>916</v>
      </c>
    </row>
    <row r="2468" spans="1:7" ht="39.950000000000003" customHeight="1">
      <c r="A2468" s="108"/>
      <c r="B2468" s="108" t="s">
        <v>4392</v>
      </c>
      <c r="C2468" s="32" t="s">
        <v>4346</v>
      </c>
      <c r="D2468" s="108" t="s">
        <v>953</v>
      </c>
      <c r="E2468" s="32" t="s">
        <v>1302</v>
      </c>
      <c r="F2468" s="32" t="s">
        <v>2924</v>
      </c>
      <c r="G2468" s="32" t="s">
        <v>4461</v>
      </c>
    </row>
    <row r="2469" spans="1:7" ht="39.950000000000003" customHeight="1">
      <c r="A2469" s="108"/>
      <c r="B2469" s="108" t="s">
        <v>4419</v>
      </c>
      <c r="C2469" s="32" t="s">
        <v>4346</v>
      </c>
      <c r="D2469" s="108" t="s">
        <v>953</v>
      </c>
      <c r="E2469" s="32" t="s">
        <v>4462</v>
      </c>
      <c r="F2469" s="32" t="s">
        <v>2839</v>
      </c>
      <c r="G2469" s="32" t="s">
        <v>1055</v>
      </c>
    </row>
    <row r="2470" spans="1:7" ht="39.950000000000003" customHeight="1">
      <c r="A2470" s="108" t="s">
        <v>4463</v>
      </c>
      <c r="B2470" s="108" t="s">
        <v>4357</v>
      </c>
      <c r="C2470" s="32" t="s">
        <v>4346</v>
      </c>
      <c r="D2470" s="108" t="s">
        <v>953</v>
      </c>
      <c r="E2470" s="32" t="s">
        <v>881</v>
      </c>
      <c r="F2470" s="32" t="s">
        <v>942</v>
      </c>
      <c r="G2470" s="32" t="s">
        <v>805</v>
      </c>
    </row>
    <row r="2471" spans="1:7" ht="39.950000000000003" customHeight="1">
      <c r="A2471" s="108"/>
      <c r="B2471" s="108" t="s">
        <v>4373</v>
      </c>
      <c r="C2471" s="32" t="s">
        <v>4346</v>
      </c>
      <c r="D2471" s="108" t="s">
        <v>953</v>
      </c>
      <c r="E2471" s="32" t="s">
        <v>2596</v>
      </c>
      <c r="F2471" s="32" t="s">
        <v>2557</v>
      </c>
      <c r="G2471" s="32" t="s">
        <v>2780</v>
      </c>
    </row>
    <row r="2472" spans="1:7" ht="39.950000000000003" customHeight="1">
      <c r="A2472" s="108"/>
      <c r="B2472" s="108" t="s">
        <v>4360</v>
      </c>
      <c r="C2472" s="32" t="s">
        <v>4346</v>
      </c>
      <c r="D2472" s="108" t="s">
        <v>953</v>
      </c>
      <c r="E2472" s="32" t="s">
        <v>782</v>
      </c>
      <c r="F2472" s="32" t="s">
        <v>990</v>
      </c>
      <c r="G2472" s="32" t="s">
        <v>842</v>
      </c>
    </row>
    <row r="2473" spans="1:7" ht="39.950000000000003" customHeight="1">
      <c r="A2473" s="108"/>
      <c r="B2473" s="108" t="s">
        <v>4357</v>
      </c>
      <c r="C2473" s="32" t="s">
        <v>4346</v>
      </c>
      <c r="D2473" s="108" t="s">
        <v>953</v>
      </c>
      <c r="E2473" s="32" t="s">
        <v>1144</v>
      </c>
      <c r="F2473" s="32" t="s">
        <v>782</v>
      </c>
      <c r="G2473" s="32" t="s">
        <v>4464</v>
      </c>
    </row>
    <row r="2474" spans="1:7" ht="39.950000000000003" customHeight="1">
      <c r="A2474" s="108" t="s">
        <v>4465</v>
      </c>
      <c r="B2474" s="108" t="s">
        <v>4366</v>
      </c>
      <c r="C2474" s="32" t="s">
        <v>4346</v>
      </c>
      <c r="D2474" s="108" t="s">
        <v>953</v>
      </c>
      <c r="E2474" s="32" t="s">
        <v>1339</v>
      </c>
      <c r="F2474" s="32" t="s">
        <v>1061</v>
      </c>
      <c r="G2474" s="32" t="s">
        <v>1486</v>
      </c>
    </row>
    <row r="2475" spans="1:7" ht="39.950000000000003" customHeight="1">
      <c r="A2475" s="108"/>
      <c r="B2475" s="108" t="s">
        <v>4366</v>
      </c>
      <c r="C2475" s="32" t="s">
        <v>4346</v>
      </c>
      <c r="D2475" s="108" t="s">
        <v>953</v>
      </c>
      <c r="E2475" s="32" t="s">
        <v>782</v>
      </c>
      <c r="F2475" s="32" t="s">
        <v>2206</v>
      </c>
      <c r="G2475" s="32" t="s">
        <v>1007</v>
      </c>
    </row>
    <row r="2476" spans="1:7" ht="39.950000000000003" customHeight="1">
      <c r="A2476" s="108" t="s">
        <v>4466</v>
      </c>
      <c r="B2476" s="108" t="s">
        <v>4353</v>
      </c>
      <c r="C2476" s="32" t="s">
        <v>4346</v>
      </c>
      <c r="D2476" s="108" t="s">
        <v>953</v>
      </c>
      <c r="E2476" s="32" t="s">
        <v>1970</v>
      </c>
      <c r="F2476" s="32" t="s">
        <v>1034</v>
      </c>
      <c r="G2476" s="32" t="s">
        <v>2373</v>
      </c>
    </row>
    <row r="2477" spans="1:7" ht="39.950000000000003" customHeight="1">
      <c r="A2477" s="108" t="s">
        <v>4467</v>
      </c>
      <c r="B2477" s="108" t="s">
        <v>4373</v>
      </c>
      <c r="C2477" s="32" t="s">
        <v>4346</v>
      </c>
      <c r="D2477" s="108" t="s">
        <v>953</v>
      </c>
      <c r="E2477" s="32" t="s">
        <v>1229</v>
      </c>
      <c r="F2477" s="32" t="s">
        <v>2596</v>
      </c>
      <c r="G2477" s="32" t="s">
        <v>1217</v>
      </c>
    </row>
    <row r="2478" spans="1:7" ht="39.950000000000003" customHeight="1">
      <c r="A2478" s="338"/>
      <c r="B2478" s="108" t="s">
        <v>4376</v>
      </c>
      <c r="C2478" s="32" t="s">
        <v>4346</v>
      </c>
      <c r="D2478" s="108" t="s">
        <v>953</v>
      </c>
      <c r="E2478" s="32" t="s">
        <v>1102</v>
      </c>
      <c r="F2478" s="32" t="s">
        <v>1102</v>
      </c>
      <c r="G2478" s="32" t="s">
        <v>883</v>
      </c>
    </row>
    <row r="2479" spans="1:7" ht="39.950000000000003" customHeight="1">
      <c r="A2479" s="338" t="s">
        <v>4468</v>
      </c>
      <c r="B2479" s="108" t="s">
        <v>4405</v>
      </c>
      <c r="C2479" s="32" t="s">
        <v>4346</v>
      </c>
      <c r="D2479" s="108" t="s">
        <v>953</v>
      </c>
      <c r="E2479" s="32" t="s">
        <v>1943</v>
      </c>
      <c r="F2479" s="32" t="s">
        <v>1124</v>
      </c>
      <c r="G2479" s="32" t="s">
        <v>1224</v>
      </c>
    </row>
    <row r="2480" spans="1:7" ht="39.950000000000003" customHeight="1">
      <c r="A2480" s="338"/>
      <c r="B2480" s="108" t="s">
        <v>4450</v>
      </c>
      <c r="C2480" s="32" t="s">
        <v>4346</v>
      </c>
      <c r="D2480" s="108" t="s">
        <v>953</v>
      </c>
      <c r="E2480" s="32" t="s">
        <v>990</v>
      </c>
      <c r="F2480" s="32" t="s">
        <v>4417</v>
      </c>
      <c r="G2480" s="32" t="s">
        <v>4469</v>
      </c>
    </row>
    <row r="2481" spans="1:7" ht="39.950000000000003" customHeight="1">
      <c r="A2481" s="338" t="s">
        <v>4470</v>
      </c>
      <c r="B2481" s="108" t="s">
        <v>4471</v>
      </c>
      <c r="C2481" s="32" t="s">
        <v>4346</v>
      </c>
      <c r="D2481" s="108" t="s">
        <v>953</v>
      </c>
      <c r="E2481" s="32" t="s">
        <v>990</v>
      </c>
      <c r="F2481" s="32" t="s">
        <v>990</v>
      </c>
      <c r="G2481" s="32" t="s">
        <v>1114</v>
      </c>
    </row>
    <row r="2482" spans="1:7" ht="39.950000000000003" customHeight="1">
      <c r="A2482" s="338" t="s">
        <v>4472</v>
      </c>
      <c r="B2482" s="108" t="s">
        <v>4392</v>
      </c>
      <c r="C2482" s="32" t="s">
        <v>4346</v>
      </c>
      <c r="D2482" s="108" t="s">
        <v>953</v>
      </c>
      <c r="E2482" s="32" t="s">
        <v>2145</v>
      </c>
      <c r="F2482" s="32" t="s">
        <v>1511</v>
      </c>
      <c r="G2482" s="32" t="s">
        <v>4420</v>
      </c>
    </row>
    <row r="2483" spans="1:7" ht="39.950000000000003" customHeight="1">
      <c r="A2483" s="338" t="s">
        <v>4473</v>
      </c>
      <c r="B2483" s="108" t="s">
        <v>4373</v>
      </c>
      <c r="C2483" s="32" t="s">
        <v>4346</v>
      </c>
      <c r="D2483" s="108" t="s">
        <v>953</v>
      </c>
      <c r="E2483" s="32" t="s">
        <v>847</v>
      </c>
      <c r="F2483" s="32" t="s">
        <v>1774</v>
      </c>
      <c r="G2483" s="32" t="s">
        <v>2435</v>
      </c>
    </row>
    <row r="2484" spans="1:7" ht="39.950000000000003" customHeight="1">
      <c r="A2484" s="338" t="s">
        <v>4474</v>
      </c>
      <c r="B2484" s="108" t="s">
        <v>4386</v>
      </c>
      <c r="C2484" s="32" t="s">
        <v>4346</v>
      </c>
      <c r="D2484" s="108" t="s">
        <v>953</v>
      </c>
      <c r="E2484" s="32" t="s">
        <v>942</v>
      </c>
      <c r="F2484" s="32" t="s">
        <v>962</v>
      </c>
      <c r="G2484" s="32" t="s">
        <v>788</v>
      </c>
    </row>
    <row r="2485" spans="1:7" ht="39.950000000000003" customHeight="1">
      <c r="A2485" s="338" t="s">
        <v>4475</v>
      </c>
      <c r="B2485" s="108" t="s">
        <v>4353</v>
      </c>
      <c r="C2485" s="32" t="s">
        <v>4346</v>
      </c>
      <c r="D2485" s="108" t="s">
        <v>953</v>
      </c>
      <c r="E2485" s="32" t="s">
        <v>4476</v>
      </c>
      <c r="F2485" s="32" t="s">
        <v>1942</v>
      </c>
      <c r="G2485" s="32" t="s">
        <v>1152</v>
      </c>
    </row>
    <row r="2486" spans="1:7" ht="39.950000000000003" customHeight="1">
      <c r="A2486" s="338" t="s">
        <v>4477</v>
      </c>
      <c r="B2486" s="108" t="s">
        <v>4415</v>
      </c>
      <c r="C2486" s="32" t="s">
        <v>4346</v>
      </c>
      <c r="D2486" s="108" t="s">
        <v>953</v>
      </c>
      <c r="E2486" s="339" t="s">
        <v>1326</v>
      </c>
      <c r="F2486" s="339" t="s">
        <v>783</v>
      </c>
      <c r="G2486" s="339" t="s">
        <v>1036</v>
      </c>
    </row>
    <row r="2487" spans="1:7" ht="39.950000000000003" customHeight="1">
      <c r="A2487" s="338"/>
      <c r="B2487" s="108" t="s">
        <v>4478</v>
      </c>
      <c r="C2487" s="32" t="s">
        <v>4346</v>
      </c>
      <c r="D2487" s="108" t="s">
        <v>953</v>
      </c>
      <c r="E2487" s="339" t="s">
        <v>782</v>
      </c>
      <c r="F2487" s="339" t="s">
        <v>1651</v>
      </c>
      <c r="G2487" s="339" t="s">
        <v>883</v>
      </c>
    </row>
    <row r="2488" spans="1:7" ht="39.950000000000003" customHeight="1">
      <c r="A2488" s="338" t="s">
        <v>4479</v>
      </c>
      <c r="B2488" s="108" t="s">
        <v>4357</v>
      </c>
      <c r="C2488" s="32" t="s">
        <v>4346</v>
      </c>
      <c r="D2488" s="108" t="s">
        <v>953</v>
      </c>
      <c r="E2488" s="339" t="s">
        <v>1149</v>
      </c>
      <c r="F2488" s="339" t="s">
        <v>1144</v>
      </c>
      <c r="G2488" s="339" t="s">
        <v>4054</v>
      </c>
    </row>
    <row r="2489" spans="1:7" ht="39.950000000000003" customHeight="1">
      <c r="A2489" s="338" t="s">
        <v>4480</v>
      </c>
      <c r="B2489" s="108" t="s">
        <v>4357</v>
      </c>
      <c r="C2489" s="32" t="s">
        <v>4346</v>
      </c>
      <c r="D2489" s="108" t="s">
        <v>953</v>
      </c>
      <c r="E2489" s="339" t="s">
        <v>1034</v>
      </c>
      <c r="F2489" s="339" t="s">
        <v>2695</v>
      </c>
      <c r="G2489" s="339" t="s">
        <v>1069</v>
      </c>
    </row>
    <row r="2490" spans="1:7" ht="39.950000000000003" customHeight="1">
      <c r="A2490" s="338"/>
      <c r="B2490" s="108" t="s">
        <v>4402</v>
      </c>
      <c r="C2490" s="32" t="s">
        <v>4346</v>
      </c>
      <c r="D2490" s="108" t="s">
        <v>953</v>
      </c>
      <c r="E2490" s="339" t="s">
        <v>909</v>
      </c>
      <c r="F2490" s="339" t="s">
        <v>1956</v>
      </c>
      <c r="G2490" s="339" t="s">
        <v>1114</v>
      </c>
    </row>
    <row r="2491" spans="1:7" ht="39.950000000000003" customHeight="1">
      <c r="A2491" s="338"/>
      <c r="B2491" s="108" t="s">
        <v>4402</v>
      </c>
      <c r="C2491" s="32" t="s">
        <v>4346</v>
      </c>
      <c r="D2491" s="108" t="s">
        <v>953</v>
      </c>
      <c r="E2491" s="339" t="s">
        <v>1186</v>
      </c>
      <c r="F2491" s="339" t="s">
        <v>1124</v>
      </c>
      <c r="G2491" s="339" t="s">
        <v>1295</v>
      </c>
    </row>
    <row r="2492" spans="1:7" ht="39.950000000000003" customHeight="1">
      <c r="A2492" s="338" t="s">
        <v>4481</v>
      </c>
      <c r="B2492" s="108" t="s">
        <v>4450</v>
      </c>
      <c r="C2492" s="32" t="s">
        <v>4346</v>
      </c>
      <c r="D2492" s="340" t="s">
        <v>953</v>
      </c>
      <c r="E2492" s="339" t="s">
        <v>1205</v>
      </c>
      <c r="F2492" s="339" t="s">
        <v>1149</v>
      </c>
      <c r="G2492" s="339" t="s">
        <v>1036</v>
      </c>
    </row>
    <row r="2493" spans="1:7" ht="39.950000000000003" customHeight="1">
      <c r="A2493" s="338"/>
      <c r="B2493" s="108" t="s">
        <v>4482</v>
      </c>
      <c r="C2493" s="32" t="s">
        <v>4346</v>
      </c>
      <c r="D2493" s="108" t="s">
        <v>953</v>
      </c>
      <c r="E2493" s="32" t="s">
        <v>1047</v>
      </c>
      <c r="F2493" s="32" t="s">
        <v>780</v>
      </c>
      <c r="G2493" s="32" t="s">
        <v>4104</v>
      </c>
    </row>
    <row r="2494" spans="1:7" ht="39.950000000000003" customHeight="1">
      <c r="A2494" s="338" t="s">
        <v>4483</v>
      </c>
      <c r="B2494" s="108" t="s">
        <v>4484</v>
      </c>
      <c r="C2494" s="32" t="s">
        <v>4346</v>
      </c>
      <c r="D2494" s="108" t="s">
        <v>953</v>
      </c>
      <c r="E2494" s="32" t="s">
        <v>1196</v>
      </c>
      <c r="F2494" s="32" t="s">
        <v>1641</v>
      </c>
      <c r="G2494" s="32" t="s">
        <v>2993</v>
      </c>
    </row>
    <row r="2495" spans="1:7" ht="39.950000000000003" customHeight="1">
      <c r="A2495" s="338" t="s">
        <v>4485</v>
      </c>
      <c r="B2495" s="108" t="s">
        <v>4363</v>
      </c>
      <c r="C2495" s="32" t="s">
        <v>4346</v>
      </c>
      <c r="D2495" s="108" t="s">
        <v>953</v>
      </c>
      <c r="E2495" s="32" t="s">
        <v>1144</v>
      </c>
      <c r="F2495" s="32" t="s">
        <v>783</v>
      </c>
      <c r="G2495" s="32" t="s">
        <v>807</v>
      </c>
    </row>
    <row r="2496" spans="1:7" ht="39.950000000000003" customHeight="1">
      <c r="A2496" s="338"/>
      <c r="B2496" s="108" t="s">
        <v>4415</v>
      </c>
      <c r="C2496" s="32" t="s">
        <v>4346</v>
      </c>
      <c r="D2496" s="108" t="s">
        <v>953</v>
      </c>
      <c r="E2496" s="32" t="s">
        <v>962</v>
      </c>
      <c r="F2496" s="32"/>
      <c r="G2496" s="32" t="s">
        <v>1156</v>
      </c>
    </row>
    <row r="2497" spans="1:7" ht="39.950000000000003" customHeight="1">
      <c r="A2497" s="338" t="s">
        <v>4486</v>
      </c>
      <c r="B2497" s="108" t="s">
        <v>4363</v>
      </c>
      <c r="C2497" s="32" t="s">
        <v>4346</v>
      </c>
      <c r="D2497" s="108" t="s">
        <v>953</v>
      </c>
      <c r="E2497" s="32" t="s">
        <v>4487</v>
      </c>
      <c r="F2497" s="32" t="s">
        <v>1205</v>
      </c>
      <c r="G2497" s="32" t="s">
        <v>4488</v>
      </c>
    </row>
    <row r="2498" spans="1:7" ht="39.950000000000003" customHeight="1">
      <c r="A2498" s="338" t="s">
        <v>4489</v>
      </c>
      <c r="B2498" s="108" t="s">
        <v>4392</v>
      </c>
      <c r="C2498" s="32" t="s">
        <v>4346</v>
      </c>
      <c r="D2498" s="108" t="s">
        <v>953</v>
      </c>
      <c r="E2498" s="32" t="s">
        <v>779</v>
      </c>
      <c r="F2498" s="32" t="s">
        <v>4417</v>
      </c>
      <c r="G2498" s="32" t="s">
        <v>4490</v>
      </c>
    </row>
    <row r="2499" spans="1:7" ht="39.950000000000003" customHeight="1">
      <c r="A2499" s="338" t="s">
        <v>4491</v>
      </c>
      <c r="B2499" s="108" t="s">
        <v>4450</v>
      </c>
      <c r="C2499" s="32" t="s">
        <v>4346</v>
      </c>
      <c r="D2499" s="108" t="s">
        <v>953</v>
      </c>
      <c r="E2499" s="153" t="s">
        <v>3109</v>
      </c>
      <c r="F2499" s="153" t="s">
        <v>4180</v>
      </c>
      <c r="G2499" s="153" t="s">
        <v>4492</v>
      </c>
    </row>
    <row r="2500" spans="1:7" ht="39.950000000000003" customHeight="1">
      <c r="A2500" s="338" t="s">
        <v>4493</v>
      </c>
      <c r="B2500" s="108" t="s">
        <v>4357</v>
      </c>
      <c r="C2500" s="32" t="s">
        <v>4346</v>
      </c>
      <c r="D2500" s="108" t="s">
        <v>953</v>
      </c>
      <c r="E2500" s="153" t="s">
        <v>4417</v>
      </c>
      <c r="F2500" s="153" t="s">
        <v>782</v>
      </c>
      <c r="G2500" s="153" t="s">
        <v>978</v>
      </c>
    </row>
    <row r="2501" spans="1:7" ht="39.950000000000003" customHeight="1">
      <c r="A2501" s="338" t="s">
        <v>4494</v>
      </c>
      <c r="B2501" s="108" t="s">
        <v>4376</v>
      </c>
      <c r="C2501" s="32" t="s">
        <v>4346</v>
      </c>
      <c r="D2501" s="108" t="s">
        <v>953</v>
      </c>
      <c r="E2501" s="32" t="s">
        <v>1385</v>
      </c>
      <c r="F2501" s="32" t="s">
        <v>3164</v>
      </c>
      <c r="G2501" s="32" t="s">
        <v>2260</v>
      </c>
    </row>
    <row r="2502" spans="1:7" ht="39.950000000000003" customHeight="1">
      <c r="A2502" s="338"/>
      <c r="B2502" s="108" t="s">
        <v>4373</v>
      </c>
      <c r="C2502" s="32" t="s">
        <v>4346</v>
      </c>
      <c r="D2502" s="108" t="s">
        <v>953</v>
      </c>
      <c r="E2502" s="32" t="s">
        <v>4495</v>
      </c>
      <c r="F2502" s="32" t="s">
        <v>4496</v>
      </c>
      <c r="G2502" s="32" t="s">
        <v>1495</v>
      </c>
    </row>
    <row r="2503" spans="1:7" ht="39.950000000000003" customHeight="1">
      <c r="A2503" s="338"/>
      <c r="B2503" s="108" t="s">
        <v>4431</v>
      </c>
      <c r="C2503" s="32" t="s">
        <v>4346</v>
      </c>
      <c r="D2503" s="108" t="s">
        <v>953</v>
      </c>
      <c r="E2503" s="32" t="s">
        <v>761</v>
      </c>
      <c r="F2503" s="32" t="s">
        <v>1102</v>
      </c>
      <c r="G2503" s="32" t="s">
        <v>1528</v>
      </c>
    </row>
    <row r="2504" spans="1:7" ht="39.950000000000003" customHeight="1">
      <c r="A2504" s="338"/>
      <c r="B2504" s="108" t="s">
        <v>4366</v>
      </c>
      <c r="C2504" s="32" t="s">
        <v>4346</v>
      </c>
      <c r="D2504" s="108" t="s">
        <v>953</v>
      </c>
      <c r="E2504" s="339" t="s">
        <v>881</v>
      </c>
      <c r="F2504" s="339" t="s">
        <v>1047</v>
      </c>
      <c r="G2504" s="339" t="s">
        <v>1794</v>
      </c>
    </row>
    <row r="2505" spans="1:7" ht="39.950000000000003" customHeight="1">
      <c r="A2505" s="338"/>
      <c r="B2505" s="108" t="s">
        <v>4497</v>
      </c>
      <c r="C2505" s="32" t="s">
        <v>4346</v>
      </c>
      <c r="D2505" s="108" t="s">
        <v>953</v>
      </c>
      <c r="E2505" s="339" t="s">
        <v>783</v>
      </c>
      <c r="F2505" s="339" t="s">
        <v>1127</v>
      </c>
      <c r="G2505" s="339" t="s">
        <v>1200</v>
      </c>
    </row>
    <row r="2506" spans="1:7" ht="39.950000000000003" customHeight="1">
      <c r="A2506" s="338" t="s">
        <v>4498</v>
      </c>
      <c r="B2506" s="108" t="s">
        <v>4408</v>
      </c>
      <c r="C2506" s="32" t="s">
        <v>4346</v>
      </c>
      <c r="D2506" s="108" t="s">
        <v>953</v>
      </c>
      <c r="E2506" s="339" t="s">
        <v>4499</v>
      </c>
      <c r="F2506" s="339" t="s">
        <v>938</v>
      </c>
      <c r="G2506" s="339" t="s">
        <v>4500</v>
      </c>
    </row>
    <row r="2507" spans="1:7" ht="39.950000000000003" customHeight="1">
      <c r="A2507" s="338"/>
      <c r="B2507" s="108" t="s">
        <v>4402</v>
      </c>
      <c r="C2507" s="32" t="s">
        <v>4346</v>
      </c>
      <c r="D2507" s="108" t="s">
        <v>953</v>
      </c>
      <c r="E2507" s="339" t="s">
        <v>4417</v>
      </c>
      <c r="F2507" s="339" t="s">
        <v>1071</v>
      </c>
      <c r="G2507" s="339" t="s">
        <v>2335</v>
      </c>
    </row>
    <row r="2508" spans="1:7" ht="39.950000000000003" customHeight="1">
      <c r="A2508" s="338"/>
      <c r="B2508" s="108" t="s">
        <v>4386</v>
      </c>
      <c r="C2508" s="32" t="s">
        <v>4346</v>
      </c>
      <c r="D2508" s="108" t="s">
        <v>953</v>
      </c>
      <c r="E2508" s="339" t="s">
        <v>2586</v>
      </c>
      <c r="F2508" s="339" t="s">
        <v>1104</v>
      </c>
      <c r="G2508" s="339" t="s">
        <v>801</v>
      </c>
    </row>
    <row r="2509" spans="1:7" ht="39.950000000000003" customHeight="1">
      <c r="A2509" s="338"/>
      <c r="B2509" s="108" t="s">
        <v>4431</v>
      </c>
      <c r="C2509" s="32" t="s">
        <v>4346</v>
      </c>
      <c r="D2509" s="108" t="s">
        <v>953</v>
      </c>
      <c r="E2509" s="339" t="s">
        <v>761</v>
      </c>
      <c r="F2509" s="339" t="s">
        <v>761</v>
      </c>
      <c r="G2509" s="339" t="s">
        <v>1224</v>
      </c>
    </row>
    <row r="2510" spans="1:7" ht="39.950000000000003" customHeight="1">
      <c r="A2510" s="338"/>
      <c r="B2510" s="108" t="s">
        <v>4353</v>
      </c>
      <c r="C2510" s="32" t="s">
        <v>4346</v>
      </c>
      <c r="D2510" s="108" t="s">
        <v>953</v>
      </c>
      <c r="E2510" s="339" t="s">
        <v>1149</v>
      </c>
      <c r="F2510" s="339" t="s">
        <v>1651</v>
      </c>
      <c r="G2510" s="339" t="s">
        <v>883</v>
      </c>
    </row>
    <row r="2511" spans="1:7" ht="39.950000000000003" customHeight="1">
      <c r="A2511" s="338"/>
      <c r="B2511" s="108" t="s">
        <v>4431</v>
      </c>
      <c r="C2511" s="32" t="s">
        <v>4346</v>
      </c>
      <c r="D2511" s="108" t="s">
        <v>953</v>
      </c>
      <c r="E2511" s="339" t="s">
        <v>1050</v>
      </c>
      <c r="F2511" s="339" t="s">
        <v>782</v>
      </c>
      <c r="G2511" s="339" t="s">
        <v>1472</v>
      </c>
    </row>
    <row r="2512" spans="1:7" ht="39.950000000000003" customHeight="1">
      <c r="A2512" s="338"/>
      <c r="B2512" s="108" t="s">
        <v>4501</v>
      </c>
      <c r="C2512" s="32" t="s">
        <v>4346</v>
      </c>
      <c r="D2512" s="108" t="s">
        <v>953</v>
      </c>
      <c r="E2512" s="32" t="s">
        <v>2777</v>
      </c>
      <c r="F2512" s="32" t="s">
        <v>4417</v>
      </c>
      <c r="G2512" s="32" t="s">
        <v>4502</v>
      </c>
    </row>
    <row r="2513" spans="1:7" ht="39.950000000000003" customHeight="1">
      <c r="A2513" s="338"/>
      <c r="B2513" s="108" t="s">
        <v>4373</v>
      </c>
      <c r="C2513" s="32" t="s">
        <v>4346</v>
      </c>
      <c r="D2513" s="108" t="s">
        <v>953</v>
      </c>
      <c r="E2513" s="339" t="s">
        <v>1354</v>
      </c>
      <c r="F2513" s="339" t="s">
        <v>1115</v>
      </c>
      <c r="G2513" s="339" t="s">
        <v>1887</v>
      </c>
    </row>
    <row r="2514" spans="1:7" ht="39.950000000000003" customHeight="1">
      <c r="A2514" s="338"/>
      <c r="B2514" s="108" t="s">
        <v>4353</v>
      </c>
      <c r="C2514" s="32" t="s">
        <v>4346</v>
      </c>
      <c r="D2514" s="108" t="s">
        <v>953</v>
      </c>
      <c r="E2514" s="339" t="s">
        <v>993</v>
      </c>
      <c r="F2514" s="339" t="s">
        <v>1373</v>
      </c>
      <c r="G2514" s="339" t="s">
        <v>991</v>
      </c>
    </row>
    <row r="2515" spans="1:7" ht="39.950000000000003" customHeight="1">
      <c r="A2515" s="93"/>
      <c r="B2515" s="94" t="s">
        <v>4503</v>
      </c>
      <c r="C2515" s="21" t="s">
        <v>4611</v>
      </c>
      <c r="D2515" s="108" t="s">
        <v>953</v>
      </c>
      <c r="E2515" s="94" t="s">
        <v>962</v>
      </c>
      <c r="F2515" s="94" t="s">
        <v>1101</v>
      </c>
      <c r="G2515" s="94" t="s">
        <v>4504</v>
      </c>
    </row>
    <row r="2516" spans="1:7" ht="39.950000000000003" customHeight="1">
      <c r="A2516" s="93" t="s">
        <v>4505</v>
      </c>
      <c r="B2516" s="94" t="s">
        <v>4506</v>
      </c>
      <c r="C2516" s="21" t="s">
        <v>4611</v>
      </c>
      <c r="D2516" s="108" t="s">
        <v>953</v>
      </c>
      <c r="E2516" s="94" t="s">
        <v>2551</v>
      </c>
      <c r="F2516" s="94" t="s">
        <v>1119</v>
      </c>
      <c r="G2516" s="94" t="s">
        <v>3334</v>
      </c>
    </row>
    <row r="2517" spans="1:7" ht="39.950000000000003" customHeight="1">
      <c r="A2517" s="152" t="s">
        <v>4507</v>
      </c>
      <c r="B2517" s="94" t="s">
        <v>4508</v>
      </c>
      <c r="C2517" s="21" t="s">
        <v>4611</v>
      </c>
      <c r="D2517" s="108" t="s">
        <v>953</v>
      </c>
      <c r="E2517" s="94" t="s">
        <v>811</v>
      </c>
      <c r="F2517" s="94" t="s">
        <v>881</v>
      </c>
      <c r="G2517" s="94" t="s">
        <v>1588</v>
      </c>
    </row>
    <row r="2518" spans="1:7" ht="39.950000000000003" customHeight="1">
      <c r="A2518" s="93"/>
      <c r="B2518" s="94" t="s">
        <v>4509</v>
      </c>
      <c r="C2518" s="21" t="s">
        <v>4611</v>
      </c>
      <c r="D2518" s="108" t="s">
        <v>953</v>
      </c>
      <c r="E2518" s="94" t="s">
        <v>1147</v>
      </c>
      <c r="F2518" s="94" t="s">
        <v>2743</v>
      </c>
      <c r="G2518" s="94" t="s">
        <v>4510</v>
      </c>
    </row>
    <row r="2519" spans="1:7" ht="39.950000000000003" customHeight="1">
      <c r="A2519" s="93"/>
      <c r="B2519" s="94" t="s">
        <v>4511</v>
      </c>
      <c r="C2519" s="21" t="s">
        <v>4611</v>
      </c>
      <c r="D2519" s="108" t="s">
        <v>953</v>
      </c>
      <c r="E2519" s="94" t="s">
        <v>780</v>
      </c>
      <c r="F2519" s="94" t="s">
        <v>782</v>
      </c>
      <c r="G2519" s="94" t="s">
        <v>771</v>
      </c>
    </row>
    <row r="2520" spans="1:7" ht="39.950000000000003" customHeight="1">
      <c r="A2520" s="152" t="s">
        <v>4507</v>
      </c>
      <c r="B2520" s="94" t="s">
        <v>4512</v>
      </c>
      <c r="C2520" s="21" t="s">
        <v>4611</v>
      </c>
      <c r="D2520" s="108" t="s">
        <v>953</v>
      </c>
      <c r="E2520" s="94" t="s">
        <v>1229</v>
      </c>
      <c r="F2520" s="94" t="s">
        <v>4513</v>
      </c>
      <c r="G2520" s="94" t="s">
        <v>1450</v>
      </c>
    </row>
    <row r="2521" spans="1:7" ht="39.950000000000003" customHeight="1">
      <c r="A2521" s="93"/>
      <c r="B2521" s="94" t="s">
        <v>4514</v>
      </c>
      <c r="C2521" s="21" t="s">
        <v>4611</v>
      </c>
      <c r="D2521" s="108" t="s">
        <v>953</v>
      </c>
      <c r="E2521" s="94" t="s">
        <v>2695</v>
      </c>
      <c r="F2521" s="94" t="s">
        <v>1119</v>
      </c>
      <c r="G2521" s="94" t="s">
        <v>827</v>
      </c>
    </row>
    <row r="2522" spans="1:7" ht="39.950000000000003" customHeight="1">
      <c r="A2522" s="93"/>
      <c r="B2522" s="94" t="s">
        <v>4515</v>
      </c>
      <c r="C2522" s="21" t="s">
        <v>4611</v>
      </c>
      <c r="D2522" s="108" t="s">
        <v>953</v>
      </c>
      <c r="E2522" s="94" t="s">
        <v>2545</v>
      </c>
      <c r="F2522" s="94" t="s">
        <v>2131</v>
      </c>
      <c r="G2522" s="94" t="s">
        <v>1415</v>
      </c>
    </row>
    <row r="2523" spans="1:7" ht="39.950000000000003" customHeight="1">
      <c r="A2523" s="93" t="s">
        <v>4516</v>
      </c>
      <c r="B2523" s="94" t="s">
        <v>4511</v>
      </c>
      <c r="C2523" s="21" t="s">
        <v>4611</v>
      </c>
      <c r="D2523" s="108" t="s">
        <v>953</v>
      </c>
      <c r="E2523" s="94" t="s">
        <v>780</v>
      </c>
      <c r="F2523" s="94" t="s">
        <v>1144</v>
      </c>
      <c r="G2523" s="94" t="s">
        <v>4517</v>
      </c>
    </row>
    <row r="2524" spans="1:7" ht="39.950000000000003" customHeight="1">
      <c r="A2524" s="152" t="s">
        <v>4507</v>
      </c>
      <c r="B2524" s="94" t="s">
        <v>4518</v>
      </c>
      <c r="C2524" s="21" t="s">
        <v>4611</v>
      </c>
      <c r="D2524" s="108" t="s">
        <v>953</v>
      </c>
      <c r="E2524" s="94" t="s">
        <v>4200</v>
      </c>
      <c r="F2524" s="94" t="s">
        <v>4519</v>
      </c>
      <c r="G2524" s="94" t="s">
        <v>1347</v>
      </c>
    </row>
    <row r="2525" spans="1:7" ht="39.950000000000003" customHeight="1">
      <c r="A2525" s="93"/>
      <c r="B2525" s="94" t="s">
        <v>4520</v>
      </c>
      <c r="C2525" s="21" t="s">
        <v>4611</v>
      </c>
      <c r="D2525" s="108" t="s">
        <v>953</v>
      </c>
      <c r="E2525" s="94" t="s">
        <v>1955</v>
      </c>
      <c r="F2525" s="94" t="s">
        <v>1108</v>
      </c>
      <c r="G2525" s="94" t="s">
        <v>4521</v>
      </c>
    </row>
    <row r="2526" spans="1:7" ht="39.950000000000003" customHeight="1">
      <c r="A2526" s="93" t="s">
        <v>4522</v>
      </c>
      <c r="B2526" s="94" t="s">
        <v>851</v>
      </c>
      <c r="C2526" s="21" t="s">
        <v>4611</v>
      </c>
      <c r="D2526" s="108" t="s">
        <v>953</v>
      </c>
      <c r="E2526" s="94" t="s">
        <v>928</v>
      </c>
      <c r="F2526" s="94" t="s">
        <v>928</v>
      </c>
      <c r="G2526" s="94" t="s">
        <v>4523</v>
      </c>
    </row>
    <row r="2527" spans="1:7" ht="39.950000000000003" customHeight="1">
      <c r="A2527" s="93"/>
      <c r="B2527" s="94" t="s">
        <v>4524</v>
      </c>
      <c r="C2527" s="21" t="s">
        <v>4611</v>
      </c>
      <c r="D2527" s="108" t="s">
        <v>953</v>
      </c>
      <c r="E2527" s="94" t="s">
        <v>780</v>
      </c>
      <c r="F2527" s="94" t="s">
        <v>942</v>
      </c>
      <c r="G2527" s="94" t="s">
        <v>4525</v>
      </c>
    </row>
    <row r="2528" spans="1:7" ht="39.950000000000003" customHeight="1">
      <c r="A2528" s="93" t="s">
        <v>4507</v>
      </c>
      <c r="B2528" s="94" t="s">
        <v>4526</v>
      </c>
      <c r="C2528" s="21" t="s">
        <v>4611</v>
      </c>
      <c r="D2528" s="108" t="s">
        <v>953</v>
      </c>
      <c r="E2528" s="94" t="s">
        <v>847</v>
      </c>
      <c r="F2528" s="94" t="s">
        <v>4527</v>
      </c>
      <c r="G2528" s="94" t="s">
        <v>4259</v>
      </c>
    </row>
    <row r="2529" spans="1:7" ht="39.950000000000003" customHeight="1">
      <c r="A2529" s="93"/>
      <c r="B2529" s="94" t="s">
        <v>4508</v>
      </c>
      <c r="C2529" s="21" t="s">
        <v>4611</v>
      </c>
      <c r="D2529" s="108" t="s">
        <v>953</v>
      </c>
      <c r="E2529" s="94" t="s">
        <v>840</v>
      </c>
      <c r="F2529" s="94" t="s">
        <v>4528</v>
      </c>
      <c r="G2529" s="94" t="s">
        <v>1220</v>
      </c>
    </row>
    <row r="2530" spans="1:7" ht="39.950000000000003" customHeight="1">
      <c r="A2530" s="93"/>
      <c r="B2530" s="94" t="s">
        <v>4503</v>
      </c>
      <c r="C2530" s="21" t="s">
        <v>4611</v>
      </c>
      <c r="D2530" s="108" t="s">
        <v>953</v>
      </c>
      <c r="E2530" s="94" t="s">
        <v>1196</v>
      </c>
      <c r="F2530" s="94" t="s">
        <v>3145</v>
      </c>
      <c r="G2530" s="94" t="s">
        <v>4529</v>
      </c>
    </row>
    <row r="2531" spans="1:7" ht="39.950000000000003" customHeight="1">
      <c r="A2531" s="93"/>
      <c r="B2531" s="94" t="s">
        <v>4530</v>
      </c>
      <c r="C2531" s="21" t="s">
        <v>4611</v>
      </c>
      <c r="D2531" s="108" t="s">
        <v>953</v>
      </c>
      <c r="E2531" s="94" t="s">
        <v>779</v>
      </c>
      <c r="F2531" s="94" t="s">
        <v>1612</v>
      </c>
      <c r="G2531" s="94" t="s">
        <v>4531</v>
      </c>
    </row>
    <row r="2532" spans="1:7" ht="39.950000000000003" customHeight="1">
      <c r="A2532" s="152" t="s">
        <v>4507</v>
      </c>
      <c r="B2532" s="94" t="s">
        <v>4506</v>
      </c>
      <c r="C2532" s="21" t="s">
        <v>4611</v>
      </c>
      <c r="D2532" s="108" t="s">
        <v>953</v>
      </c>
      <c r="E2532" s="94" t="s">
        <v>1124</v>
      </c>
      <c r="F2532" s="94" t="s">
        <v>829</v>
      </c>
      <c r="G2532" s="94" t="s">
        <v>927</v>
      </c>
    </row>
    <row r="2533" spans="1:7" ht="39.950000000000003" customHeight="1">
      <c r="A2533" s="93"/>
      <c r="B2533" s="94" t="s">
        <v>4503</v>
      </c>
      <c r="C2533" s="21" t="s">
        <v>4611</v>
      </c>
      <c r="D2533" s="108" t="s">
        <v>953</v>
      </c>
      <c r="E2533" s="94" t="s">
        <v>4532</v>
      </c>
      <c r="F2533" s="94" t="s">
        <v>1124</v>
      </c>
      <c r="G2533" s="94" t="s">
        <v>1736</v>
      </c>
    </row>
    <row r="2534" spans="1:7" ht="39.950000000000003" customHeight="1">
      <c r="A2534" s="93"/>
      <c r="B2534" s="94" t="s">
        <v>4518</v>
      </c>
      <c r="C2534" s="21" t="s">
        <v>4611</v>
      </c>
      <c r="D2534" s="108" t="s">
        <v>953</v>
      </c>
      <c r="E2534" s="94" t="s">
        <v>782</v>
      </c>
      <c r="F2534" s="94" t="s">
        <v>1119</v>
      </c>
      <c r="G2534" s="94" t="s">
        <v>4533</v>
      </c>
    </row>
    <row r="2535" spans="1:7" ht="39.950000000000003" customHeight="1">
      <c r="A2535" s="93"/>
      <c r="B2535" s="94" t="s">
        <v>4515</v>
      </c>
      <c r="C2535" s="21" t="s">
        <v>4611</v>
      </c>
      <c r="D2535" s="108" t="s">
        <v>953</v>
      </c>
      <c r="E2535" s="94" t="s">
        <v>4229</v>
      </c>
      <c r="F2535" s="94" t="s">
        <v>2832</v>
      </c>
      <c r="G2535" s="94" t="s">
        <v>1024</v>
      </c>
    </row>
    <row r="2536" spans="1:7" ht="39.950000000000003" customHeight="1">
      <c r="A2536" s="93"/>
      <c r="B2536" s="94" t="s">
        <v>851</v>
      </c>
      <c r="C2536" s="21" t="s">
        <v>4611</v>
      </c>
      <c r="D2536" s="108" t="s">
        <v>953</v>
      </c>
      <c r="E2536" s="94" t="s">
        <v>2368</v>
      </c>
      <c r="F2536" s="94" t="s">
        <v>1053</v>
      </c>
      <c r="G2536" s="94" t="s">
        <v>1751</v>
      </c>
    </row>
    <row r="2537" spans="1:7" ht="39.950000000000003" customHeight="1">
      <c r="A2537" s="93"/>
      <c r="B2537" s="94" t="s">
        <v>4508</v>
      </c>
      <c r="C2537" s="21" t="s">
        <v>4611</v>
      </c>
      <c r="D2537" s="108" t="s">
        <v>953</v>
      </c>
      <c r="E2537" s="94" t="s">
        <v>2586</v>
      </c>
      <c r="F2537" s="94" t="s">
        <v>4534</v>
      </c>
      <c r="G2537" s="94" t="s">
        <v>781</v>
      </c>
    </row>
    <row r="2538" spans="1:7" ht="39.950000000000003" customHeight="1">
      <c r="A2538" s="93"/>
      <c r="B2538" s="94" t="s">
        <v>4506</v>
      </c>
      <c r="C2538" s="21" t="s">
        <v>4611</v>
      </c>
      <c r="D2538" s="108" t="s">
        <v>953</v>
      </c>
      <c r="E2538" s="94" t="s">
        <v>1127</v>
      </c>
      <c r="F2538" s="94" t="s">
        <v>1457</v>
      </c>
      <c r="G2538" s="94" t="s">
        <v>1783</v>
      </c>
    </row>
    <row r="2539" spans="1:7" ht="39.950000000000003" customHeight="1">
      <c r="A2539" s="93" t="s">
        <v>4535</v>
      </c>
      <c r="B2539" s="94" t="s">
        <v>851</v>
      </c>
      <c r="C2539" s="21" t="s">
        <v>4611</v>
      </c>
      <c r="D2539" s="108" t="s">
        <v>953</v>
      </c>
      <c r="E2539" s="94" t="s">
        <v>4536</v>
      </c>
      <c r="F2539" s="94" t="s">
        <v>1553</v>
      </c>
      <c r="G2539" s="94" t="s">
        <v>771</v>
      </c>
    </row>
    <row r="2540" spans="1:7" ht="39.950000000000003" customHeight="1">
      <c r="A2540" s="93" t="s">
        <v>4535</v>
      </c>
      <c r="B2540" s="94" t="s">
        <v>4530</v>
      </c>
      <c r="C2540" s="21" t="s">
        <v>4611</v>
      </c>
      <c r="D2540" s="108" t="s">
        <v>953</v>
      </c>
      <c r="E2540" s="94" t="s">
        <v>4358</v>
      </c>
      <c r="F2540" s="94" t="s">
        <v>1229</v>
      </c>
      <c r="G2540" s="94" t="s">
        <v>1125</v>
      </c>
    </row>
    <row r="2541" spans="1:7" ht="39.950000000000003" customHeight="1">
      <c r="A2541" s="93" t="s">
        <v>4537</v>
      </c>
      <c r="B2541" s="94" t="s">
        <v>4526</v>
      </c>
      <c r="C2541" s="21" t="s">
        <v>4611</v>
      </c>
      <c r="D2541" s="108" t="s">
        <v>953</v>
      </c>
      <c r="E2541" s="94" t="s">
        <v>1011</v>
      </c>
      <c r="F2541" s="94" t="s">
        <v>2586</v>
      </c>
      <c r="G2541" s="94" t="s">
        <v>4538</v>
      </c>
    </row>
    <row r="2542" spans="1:7" ht="39.950000000000003" customHeight="1">
      <c r="A2542" s="93"/>
      <c r="B2542" s="94" t="s">
        <v>4526</v>
      </c>
      <c r="C2542" s="21" t="s">
        <v>4611</v>
      </c>
      <c r="D2542" s="108" t="s">
        <v>953</v>
      </c>
      <c r="E2542" s="94" t="s">
        <v>2586</v>
      </c>
      <c r="F2542" s="94" t="s">
        <v>1178</v>
      </c>
      <c r="G2542" s="94" t="s">
        <v>1018</v>
      </c>
    </row>
    <row r="2543" spans="1:7" ht="39.950000000000003" customHeight="1">
      <c r="A2543" s="93"/>
      <c r="B2543" s="94" t="s">
        <v>4539</v>
      </c>
      <c r="C2543" s="21" t="s">
        <v>4611</v>
      </c>
      <c r="D2543" s="108" t="s">
        <v>953</v>
      </c>
      <c r="E2543" s="94" t="s">
        <v>4540</v>
      </c>
      <c r="F2543" s="94" t="s">
        <v>1122</v>
      </c>
      <c r="G2543" s="94" t="s">
        <v>2807</v>
      </c>
    </row>
    <row r="2544" spans="1:7" ht="39.950000000000003" customHeight="1">
      <c r="A2544" s="93" t="s">
        <v>4541</v>
      </c>
      <c r="B2544" s="94" t="s">
        <v>4511</v>
      </c>
      <c r="C2544" s="21" t="s">
        <v>4611</v>
      </c>
      <c r="D2544" s="108" t="s">
        <v>953</v>
      </c>
      <c r="E2544" s="94" t="s">
        <v>1196</v>
      </c>
      <c r="F2544" s="94" t="s">
        <v>1970</v>
      </c>
      <c r="G2544" s="94" t="s">
        <v>4542</v>
      </c>
    </row>
    <row r="2545" spans="1:7" ht="39.950000000000003" customHeight="1">
      <c r="A2545" s="93"/>
      <c r="B2545" s="94" t="s">
        <v>4544</v>
      </c>
      <c r="C2545" s="21" t="s">
        <v>4611</v>
      </c>
      <c r="D2545" s="108" t="s">
        <v>953</v>
      </c>
      <c r="E2545" s="94" t="s">
        <v>761</v>
      </c>
      <c r="F2545" s="94" t="s">
        <v>4540</v>
      </c>
      <c r="G2545" s="94" t="s">
        <v>1164</v>
      </c>
    </row>
    <row r="2546" spans="1:7" ht="39.950000000000003" customHeight="1">
      <c r="A2546" s="93"/>
      <c r="B2546" s="94" t="s">
        <v>4545</v>
      </c>
      <c r="C2546" s="21" t="s">
        <v>4611</v>
      </c>
      <c r="D2546" s="108" t="s">
        <v>953</v>
      </c>
      <c r="E2546" s="94" t="s">
        <v>782</v>
      </c>
      <c r="F2546" s="94" t="s">
        <v>4180</v>
      </c>
      <c r="G2546" s="94" t="s">
        <v>1309</v>
      </c>
    </row>
    <row r="2547" spans="1:7" ht="39.950000000000003" customHeight="1">
      <c r="A2547" s="93"/>
      <c r="B2547" s="94" t="s">
        <v>4546</v>
      </c>
      <c r="C2547" s="21" t="s">
        <v>4611</v>
      </c>
      <c r="D2547" s="108" t="s">
        <v>953</v>
      </c>
      <c r="E2547" s="94" t="s">
        <v>1434</v>
      </c>
      <c r="F2547" s="94" t="s">
        <v>1050</v>
      </c>
      <c r="G2547" s="94" t="s">
        <v>1035</v>
      </c>
    </row>
    <row r="2548" spans="1:7" ht="39.950000000000003" customHeight="1">
      <c r="A2548" s="93" t="s">
        <v>4547</v>
      </c>
      <c r="B2548" s="94" t="s">
        <v>4512</v>
      </c>
      <c r="C2548" s="21" t="s">
        <v>4611</v>
      </c>
      <c r="D2548" s="108" t="s">
        <v>953</v>
      </c>
      <c r="E2548" s="94" t="s">
        <v>1050</v>
      </c>
      <c r="F2548" s="94" t="s">
        <v>1637</v>
      </c>
      <c r="G2548" s="94" t="s">
        <v>916</v>
      </c>
    </row>
    <row r="2549" spans="1:7" ht="39.950000000000003" customHeight="1">
      <c r="A2549" s="93"/>
      <c r="B2549" s="94" t="s">
        <v>4524</v>
      </c>
      <c r="C2549" s="21" t="s">
        <v>4611</v>
      </c>
      <c r="D2549" s="108" t="s">
        <v>953</v>
      </c>
      <c r="E2549" s="94" t="s">
        <v>4548</v>
      </c>
      <c r="F2549" s="94" t="s">
        <v>2205</v>
      </c>
      <c r="G2549" s="94" t="s">
        <v>798</v>
      </c>
    </row>
    <row r="2550" spans="1:7" ht="39.950000000000003" customHeight="1">
      <c r="A2550" s="341" t="s">
        <v>1377</v>
      </c>
      <c r="B2550" s="94" t="s">
        <v>4515</v>
      </c>
      <c r="C2550" s="21" t="s">
        <v>4611</v>
      </c>
      <c r="D2550" s="108" t="s">
        <v>953</v>
      </c>
      <c r="E2550" s="94" t="s">
        <v>2695</v>
      </c>
      <c r="F2550" s="94" t="s">
        <v>4549</v>
      </c>
      <c r="G2550" s="94" t="s">
        <v>839</v>
      </c>
    </row>
    <row r="2551" spans="1:7" ht="39.950000000000003" customHeight="1">
      <c r="A2551" s="93"/>
      <c r="B2551" s="94" t="s">
        <v>4515</v>
      </c>
      <c r="C2551" s="21" t="s">
        <v>4611</v>
      </c>
      <c r="D2551" s="108" t="s">
        <v>953</v>
      </c>
      <c r="E2551" s="94" t="s">
        <v>1131</v>
      </c>
      <c r="F2551" s="94" t="s">
        <v>803</v>
      </c>
      <c r="G2551" s="94" t="s">
        <v>4550</v>
      </c>
    </row>
    <row r="2552" spans="1:7" ht="39.950000000000003" customHeight="1">
      <c r="A2552" s="93" t="s">
        <v>4551</v>
      </c>
      <c r="B2552" s="94" t="s">
        <v>4524</v>
      </c>
      <c r="C2552" s="21" t="s">
        <v>4611</v>
      </c>
      <c r="D2552" s="108" t="s">
        <v>953</v>
      </c>
      <c r="E2552" s="94" t="s">
        <v>4552</v>
      </c>
      <c r="F2552" s="94" t="s">
        <v>937</v>
      </c>
      <c r="G2552" s="94" t="s">
        <v>1181</v>
      </c>
    </row>
    <row r="2553" spans="1:7" ht="39.950000000000003" customHeight="1">
      <c r="A2553" s="93"/>
      <c r="B2553" s="94" t="s">
        <v>4514</v>
      </c>
      <c r="C2553" s="21" t="s">
        <v>4611</v>
      </c>
      <c r="D2553" s="108" t="s">
        <v>953</v>
      </c>
      <c r="E2553" s="21" t="s">
        <v>780</v>
      </c>
      <c r="F2553" s="21" t="s">
        <v>1047</v>
      </c>
      <c r="G2553" s="21" t="s">
        <v>1091</v>
      </c>
    </row>
    <row r="2554" spans="1:7" ht="39.950000000000003" customHeight="1">
      <c r="A2554" s="93"/>
      <c r="B2554" s="94" t="s">
        <v>4524</v>
      </c>
      <c r="C2554" s="21" t="s">
        <v>4611</v>
      </c>
      <c r="D2554" s="108" t="s">
        <v>953</v>
      </c>
      <c r="E2554" s="21" t="s">
        <v>4553</v>
      </c>
      <c r="F2554" s="21" t="s">
        <v>942</v>
      </c>
      <c r="G2554" s="21" t="s">
        <v>1525</v>
      </c>
    </row>
    <row r="2555" spans="1:7" ht="39.950000000000003" customHeight="1">
      <c r="A2555" s="93"/>
      <c r="B2555" s="94" t="s">
        <v>4509</v>
      </c>
      <c r="C2555" s="21" t="s">
        <v>4611</v>
      </c>
      <c r="D2555" s="108" t="s">
        <v>953</v>
      </c>
      <c r="E2555" s="21" t="s">
        <v>1186</v>
      </c>
      <c r="F2555" s="21" t="s">
        <v>2586</v>
      </c>
      <c r="G2555" s="21" t="s">
        <v>1156</v>
      </c>
    </row>
    <row r="2556" spans="1:7" ht="39.950000000000003" customHeight="1">
      <c r="A2556" s="93"/>
      <c r="B2556" s="94" t="s">
        <v>4539</v>
      </c>
      <c r="C2556" s="21" t="s">
        <v>4611</v>
      </c>
      <c r="D2556" s="108" t="s">
        <v>953</v>
      </c>
      <c r="E2556" s="21" t="s">
        <v>1053</v>
      </c>
      <c r="F2556" s="21" t="s">
        <v>780</v>
      </c>
      <c r="G2556" s="21" t="s">
        <v>796</v>
      </c>
    </row>
    <row r="2557" spans="1:7" ht="39.950000000000003" customHeight="1">
      <c r="A2557" s="342" t="s">
        <v>4554</v>
      </c>
      <c r="B2557" s="94" t="s">
        <v>4544</v>
      </c>
      <c r="C2557" s="21" t="s">
        <v>4611</v>
      </c>
      <c r="D2557" s="108" t="s">
        <v>953</v>
      </c>
      <c r="E2557" s="21" t="s">
        <v>4555</v>
      </c>
      <c r="F2557" s="21" t="s">
        <v>4228</v>
      </c>
      <c r="G2557" s="21" t="s">
        <v>1909</v>
      </c>
    </row>
    <row r="2558" spans="1:7" ht="39.950000000000003" customHeight="1">
      <c r="A2558" s="93" t="s">
        <v>4556</v>
      </c>
      <c r="B2558" s="94" t="s">
        <v>4526</v>
      </c>
      <c r="C2558" s="21" t="s">
        <v>4611</v>
      </c>
      <c r="D2558" s="108" t="s">
        <v>953</v>
      </c>
      <c r="E2558" s="21" t="s">
        <v>4496</v>
      </c>
      <c r="F2558" s="21" t="s">
        <v>1494</v>
      </c>
      <c r="G2558" s="21" t="s">
        <v>1305</v>
      </c>
    </row>
    <row r="2559" spans="1:7" ht="39.950000000000003" customHeight="1">
      <c r="A2559" s="93"/>
      <c r="B2559" s="94" t="s">
        <v>4545</v>
      </c>
      <c r="C2559" s="21" t="s">
        <v>4611</v>
      </c>
      <c r="D2559" s="108" t="s">
        <v>953</v>
      </c>
      <c r="E2559" s="21" t="s">
        <v>881</v>
      </c>
      <c r="F2559" s="21" t="s">
        <v>1119</v>
      </c>
      <c r="G2559" s="21" t="s">
        <v>1164</v>
      </c>
    </row>
    <row r="2560" spans="1:7" ht="39.950000000000003" customHeight="1">
      <c r="A2560" s="93"/>
      <c r="B2560" s="94" t="s">
        <v>4557</v>
      </c>
      <c r="C2560" s="21" t="s">
        <v>4611</v>
      </c>
      <c r="D2560" s="108" t="s">
        <v>953</v>
      </c>
      <c r="E2560" s="21" t="s">
        <v>2586</v>
      </c>
      <c r="F2560" s="21" t="s">
        <v>2586</v>
      </c>
      <c r="G2560" s="21" t="s">
        <v>2386</v>
      </c>
    </row>
    <row r="2561" spans="1:7" ht="39.950000000000003" customHeight="1">
      <c r="A2561" s="93" t="s">
        <v>4558</v>
      </c>
      <c r="B2561" s="94" t="s">
        <v>4514</v>
      </c>
      <c r="C2561" s="21" t="s">
        <v>4611</v>
      </c>
      <c r="D2561" s="108" t="s">
        <v>953</v>
      </c>
      <c r="E2561" s="21" t="s">
        <v>770</v>
      </c>
      <c r="F2561" s="21" t="s">
        <v>780</v>
      </c>
      <c r="G2561" s="21" t="s">
        <v>805</v>
      </c>
    </row>
    <row r="2562" spans="1:7" ht="39.950000000000003" customHeight="1">
      <c r="A2562" s="93" t="s">
        <v>4559</v>
      </c>
      <c r="B2562" s="94" t="s">
        <v>4560</v>
      </c>
      <c r="C2562" s="21" t="s">
        <v>4611</v>
      </c>
      <c r="D2562" s="108" t="s">
        <v>953</v>
      </c>
      <c r="E2562" s="21" t="s">
        <v>780</v>
      </c>
      <c r="F2562" s="21" t="s">
        <v>1127</v>
      </c>
      <c r="G2562" s="21" t="s">
        <v>1425</v>
      </c>
    </row>
    <row r="2563" spans="1:7" ht="39.950000000000003" customHeight="1">
      <c r="A2563" s="93"/>
      <c r="B2563" s="94" t="s">
        <v>4514</v>
      </c>
      <c r="C2563" s="21" t="s">
        <v>4611</v>
      </c>
      <c r="D2563" s="108" t="s">
        <v>953</v>
      </c>
      <c r="E2563" s="21" t="s">
        <v>928</v>
      </c>
      <c r="F2563" s="21" t="s">
        <v>867</v>
      </c>
      <c r="G2563" s="21" t="s">
        <v>798</v>
      </c>
    </row>
    <row r="2564" spans="1:7" ht="39.950000000000003" customHeight="1">
      <c r="A2564" s="93"/>
      <c r="B2564" s="94" t="s">
        <v>4515</v>
      </c>
      <c r="C2564" s="21" t="s">
        <v>4611</v>
      </c>
      <c r="D2564" s="108" t="s">
        <v>953</v>
      </c>
      <c r="E2564" s="21" t="s">
        <v>2586</v>
      </c>
      <c r="F2564" s="21" t="s">
        <v>2583</v>
      </c>
      <c r="G2564" s="21" t="s">
        <v>1125</v>
      </c>
    </row>
    <row r="2565" spans="1:7" ht="39.950000000000003" customHeight="1">
      <c r="A2565" s="93"/>
      <c r="B2565" s="94" t="s">
        <v>4560</v>
      </c>
      <c r="C2565" s="21" t="s">
        <v>4611</v>
      </c>
      <c r="D2565" s="108" t="s">
        <v>953</v>
      </c>
      <c r="E2565" s="21" t="s">
        <v>1127</v>
      </c>
      <c r="F2565" s="21" t="s">
        <v>783</v>
      </c>
      <c r="G2565" s="21" t="s">
        <v>788</v>
      </c>
    </row>
    <row r="2566" spans="1:7" ht="39.950000000000003" customHeight="1">
      <c r="A2566" s="93" t="s">
        <v>4561</v>
      </c>
      <c r="B2566" s="94" t="s">
        <v>4546</v>
      </c>
      <c r="C2566" s="21" t="s">
        <v>4611</v>
      </c>
      <c r="D2566" s="108" t="s">
        <v>953</v>
      </c>
      <c r="E2566" s="21" t="s">
        <v>2559</v>
      </c>
      <c r="F2566" s="21" t="s">
        <v>2516</v>
      </c>
      <c r="G2566" s="21" t="s">
        <v>1079</v>
      </c>
    </row>
    <row r="2567" spans="1:7" ht="39.950000000000003" customHeight="1">
      <c r="A2567" s="93" t="s">
        <v>4562</v>
      </c>
      <c r="B2567" s="94" t="s">
        <v>4563</v>
      </c>
      <c r="C2567" s="21" t="s">
        <v>4611</v>
      </c>
      <c r="D2567" s="108" t="s">
        <v>953</v>
      </c>
      <c r="E2567" s="21" t="s">
        <v>881</v>
      </c>
      <c r="F2567" s="21" t="s">
        <v>1119</v>
      </c>
      <c r="G2567" s="21" t="s">
        <v>1458</v>
      </c>
    </row>
    <row r="2568" spans="1:7" ht="39.950000000000003" customHeight="1">
      <c r="A2568" s="93"/>
      <c r="B2568" s="94" t="s">
        <v>4564</v>
      </c>
      <c r="C2568" s="21" t="s">
        <v>4611</v>
      </c>
      <c r="D2568" s="108" t="s">
        <v>953</v>
      </c>
      <c r="E2568" s="21" t="s">
        <v>3918</v>
      </c>
      <c r="F2568" s="21" t="s">
        <v>1511</v>
      </c>
      <c r="G2568" s="21" t="s">
        <v>2026</v>
      </c>
    </row>
    <row r="2569" spans="1:7" ht="39.950000000000003" customHeight="1">
      <c r="A2569" s="93"/>
      <c r="B2569" s="94" t="s">
        <v>4509</v>
      </c>
      <c r="C2569" s="21" t="s">
        <v>4611</v>
      </c>
      <c r="D2569" s="108" t="s">
        <v>953</v>
      </c>
      <c r="E2569" s="21" t="s">
        <v>881</v>
      </c>
      <c r="F2569" s="21" t="s">
        <v>792</v>
      </c>
      <c r="G2569" s="21" t="s">
        <v>839</v>
      </c>
    </row>
    <row r="2570" spans="1:7" ht="39.950000000000003" customHeight="1">
      <c r="A2570" s="93"/>
      <c r="B2570" s="94" t="s">
        <v>4563</v>
      </c>
      <c r="C2570" s="21" t="s">
        <v>4611</v>
      </c>
      <c r="D2570" s="108" t="s">
        <v>953</v>
      </c>
      <c r="E2570" s="21" t="s">
        <v>782</v>
      </c>
      <c r="F2570" s="21" t="s">
        <v>1068</v>
      </c>
      <c r="G2570" s="21" t="s">
        <v>778</v>
      </c>
    </row>
    <row r="2571" spans="1:7" ht="39.950000000000003" customHeight="1">
      <c r="A2571" s="93"/>
      <c r="B2571" s="94" t="s">
        <v>4512</v>
      </c>
      <c r="C2571" s="21" t="s">
        <v>4611</v>
      </c>
      <c r="D2571" s="108" t="s">
        <v>953</v>
      </c>
      <c r="E2571" s="21" t="s">
        <v>1323</v>
      </c>
      <c r="F2571" s="21" t="s">
        <v>1186</v>
      </c>
      <c r="G2571" s="21" t="s">
        <v>1035</v>
      </c>
    </row>
    <row r="2572" spans="1:7" ht="39.950000000000003" customHeight="1">
      <c r="A2572" s="93" t="s">
        <v>4565</v>
      </c>
      <c r="B2572" s="94" t="s">
        <v>4512</v>
      </c>
      <c r="C2572" s="21" t="s">
        <v>4611</v>
      </c>
      <c r="D2572" s="108" t="s">
        <v>953</v>
      </c>
      <c r="E2572" s="21" t="s">
        <v>1660</v>
      </c>
      <c r="F2572" s="21" t="s">
        <v>909</v>
      </c>
      <c r="G2572" s="21" t="s">
        <v>801</v>
      </c>
    </row>
    <row r="2573" spans="1:7" ht="39.950000000000003" customHeight="1">
      <c r="A2573" s="93"/>
      <c r="B2573" s="94" t="s">
        <v>4515</v>
      </c>
      <c r="C2573" s="21" t="s">
        <v>4611</v>
      </c>
      <c r="D2573" s="108" t="s">
        <v>953</v>
      </c>
      <c r="E2573" s="21" t="s">
        <v>2586</v>
      </c>
      <c r="F2573" s="21" t="s">
        <v>4566</v>
      </c>
      <c r="G2573" s="21" t="s">
        <v>4567</v>
      </c>
    </row>
    <row r="2574" spans="1:7" ht="39.950000000000003" customHeight="1">
      <c r="A2574" s="93"/>
      <c r="B2574" s="94" t="s">
        <v>4509</v>
      </c>
      <c r="C2574" s="21" t="s">
        <v>4611</v>
      </c>
      <c r="D2574" s="108" t="s">
        <v>953</v>
      </c>
      <c r="E2574" s="21" t="s">
        <v>4532</v>
      </c>
      <c r="F2574" s="21" t="s">
        <v>1970</v>
      </c>
      <c r="G2574" s="21" t="s">
        <v>1507</v>
      </c>
    </row>
    <row r="2575" spans="1:7" ht="39.950000000000003" customHeight="1">
      <c r="A2575" s="93"/>
      <c r="B2575" s="94" t="s">
        <v>4503</v>
      </c>
      <c r="C2575" s="21" t="s">
        <v>4611</v>
      </c>
      <c r="D2575" s="108" t="s">
        <v>953</v>
      </c>
      <c r="E2575" s="21" t="s">
        <v>4552</v>
      </c>
      <c r="F2575" s="21" t="s">
        <v>937</v>
      </c>
      <c r="G2575" s="21" t="s">
        <v>916</v>
      </c>
    </row>
    <row r="2576" spans="1:7" ht="39.950000000000003" customHeight="1">
      <c r="A2576" s="93"/>
      <c r="B2576" s="94" t="s">
        <v>851</v>
      </c>
      <c r="C2576" s="21" t="s">
        <v>4611</v>
      </c>
      <c r="D2576" s="108" t="s">
        <v>953</v>
      </c>
      <c r="E2576" s="21" t="s">
        <v>881</v>
      </c>
      <c r="F2576" s="21" t="s">
        <v>4534</v>
      </c>
      <c r="G2576" s="21" t="s">
        <v>2629</v>
      </c>
    </row>
    <row r="2577" spans="1:7" ht="39.950000000000003" customHeight="1">
      <c r="A2577" s="93" t="s">
        <v>4568</v>
      </c>
      <c r="B2577" s="21" t="s">
        <v>4569</v>
      </c>
      <c r="C2577" s="21" t="s">
        <v>4611</v>
      </c>
      <c r="D2577" s="108" t="s">
        <v>953</v>
      </c>
      <c r="E2577" s="21" t="s">
        <v>1553</v>
      </c>
      <c r="F2577" s="21" t="s">
        <v>1104</v>
      </c>
      <c r="G2577" s="21" t="s">
        <v>1912</v>
      </c>
    </row>
    <row r="2578" spans="1:7" ht="39.950000000000003" customHeight="1">
      <c r="A2578" s="93"/>
      <c r="B2578" s="21" t="s">
        <v>851</v>
      </c>
      <c r="C2578" s="21" t="s">
        <v>4611</v>
      </c>
      <c r="D2578" s="108" t="s">
        <v>953</v>
      </c>
      <c r="E2578" s="21" t="s">
        <v>1071</v>
      </c>
      <c r="F2578" s="21" t="s">
        <v>2897</v>
      </c>
      <c r="G2578" s="21" t="s">
        <v>1168</v>
      </c>
    </row>
    <row r="2579" spans="1:7" ht="39.950000000000003" customHeight="1">
      <c r="A2579" s="93"/>
      <c r="B2579" s="21" t="s">
        <v>4508</v>
      </c>
      <c r="C2579" s="21" t="s">
        <v>4611</v>
      </c>
      <c r="D2579" s="108" t="s">
        <v>953</v>
      </c>
      <c r="E2579" s="21" t="s">
        <v>922</v>
      </c>
      <c r="F2579" s="21" t="s">
        <v>4570</v>
      </c>
      <c r="G2579" s="21" t="s">
        <v>4571</v>
      </c>
    </row>
    <row r="2580" spans="1:7" ht="39.950000000000003" customHeight="1">
      <c r="A2580" s="93"/>
      <c r="B2580" s="21" t="s">
        <v>4564</v>
      </c>
      <c r="C2580" s="21" t="s">
        <v>4611</v>
      </c>
      <c r="D2580" s="108" t="s">
        <v>953</v>
      </c>
      <c r="E2580" s="21" t="s">
        <v>881</v>
      </c>
      <c r="F2580" s="21" t="s">
        <v>1047</v>
      </c>
      <c r="G2580" s="21" t="s">
        <v>4572</v>
      </c>
    </row>
    <row r="2581" spans="1:7" ht="39.950000000000003" customHeight="1">
      <c r="A2581" s="93" t="s">
        <v>4573</v>
      </c>
      <c r="B2581" s="21" t="s">
        <v>4526</v>
      </c>
      <c r="C2581" s="21" t="s">
        <v>4611</v>
      </c>
      <c r="D2581" s="108" t="s">
        <v>953</v>
      </c>
      <c r="E2581" s="21" t="s">
        <v>770</v>
      </c>
      <c r="F2581" s="21" t="s">
        <v>1119</v>
      </c>
      <c r="G2581" s="21" t="s">
        <v>1120</v>
      </c>
    </row>
    <row r="2582" spans="1:7" ht="39.950000000000003" customHeight="1">
      <c r="A2582" s="93"/>
      <c r="B2582" s="21" t="s">
        <v>4511</v>
      </c>
      <c r="C2582" s="21" t="s">
        <v>4611</v>
      </c>
      <c r="D2582" s="108" t="s">
        <v>953</v>
      </c>
      <c r="E2582" s="21" t="s">
        <v>1050</v>
      </c>
      <c r="F2582" s="21" t="s">
        <v>780</v>
      </c>
      <c r="G2582" s="21" t="s">
        <v>1916</v>
      </c>
    </row>
    <row r="2583" spans="1:7" ht="39.950000000000003" customHeight="1">
      <c r="A2583" s="93"/>
      <c r="B2583" s="21" t="s">
        <v>4546</v>
      </c>
      <c r="C2583" s="21" t="s">
        <v>4611</v>
      </c>
      <c r="D2583" s="108" t="s">
        <v>953</v>
      </c>
      <c r="E2583" s="21" t="s">
        <v>1385</v>
      </c>
      <c r="F2583" s="21" t="s">
        <v>2844</v>
      </c>
      <c r="G2583" s="21" t="s">
        <v>2176</v>
      </c>
    </row>
    <row r="2584" spans="1:7" ht="39.950000000000003" customHeight="1">
      <c r="A2584" s="93"/>
      <c r="B2584" s="21" t="s">
        <v>4574</v>
      </c>
      <c r="C2584" s="21" t="s">
        <v>4611</v>
      </c>
      <c r="D2584" s="108" t="s">
        <v>953</v>
      </c>
      <c r="E2584" s="21" t="s">
        <v>3918</v>
      </c>
      <c r="F2584" s="21" t="s">
        <v>1381</v>
      </c>
      <c r="G2584" s="21" t="s">
        <v>4575</v>
      </c>
    </row>
    <row r="2585" spans="1:7" ht="39.950000000000003" customHeight="1">
      <c r="A2585" s="93"/>
      <c r="B2585" s="21" t="s">
        <v>4503</v>
      </c>
      <c r="C2585" s="21" t="s">
        <v>4611</v>
      </c>
      <c r="D2585" s="108" t="s">
        <v>953</v>
      </c>
      <c r="E2585" s="21" t="s">
        <v>881</v>
      </c>
      <c r="F2585" s="21" t="s">
        <v>4532</v>
      </c>
      <c r="G2585" s="21" t="s">
        <v>4576</v>
      </c>
    </row>
    <row r="2586" spans="1:7" ht="39.950000000000003" customHeight="1">
      <c r="A2586" s="93"/>
      <c r="B2586" s="21" t="s">
        <v>4515</v>
      </c>
      <c r="C2586" s="21" t="s">
        <v>4611</v>
      </c>
      <c r="D2586" s="108" t="s">
        <v>953</v>
      </c>
      <c r="E2586" s="21" t="s">
        <v>1097</v>
      </c>
      <c r="F2586" s="21" t="s">
        <v>1129</v>
      </c>
      <c r="G2586" s="21" t="s">
        <v>807</v>
      </c>
    </row>
    <row r="2587" spans="1:7" ht="39.950000000000003" customHeight="1">
      <c r="A2587" s="93"/>
      <c r="B2587" s="21" t="s">
        <v>4511</v>
      </c>
      <c r="C2587" s="21" t="s">
        <v>4611</v>
      </c>
      <c r="D2587" s="108" t="s">
        <v>953</v>
      </c>
      <c r="E2587" s="21" t="s">
        <v>4527</v>
      </c>
      <c r="F2587" s="21" t="s">
        <v>942</v>
      </c>
      <c r="G2587" s="21" t="s">
        <v>4577</v>
      </c>
    </row>
    <row r="2588" spans="1:7" ht="39.950000000000003" customHeight="1">
      <c r="A2588" s="93"/>
      <c r="B2588" s="21" t="s">
        <v>4515</v>
      </c>
      <c r="C2588" s="21" t="s">
        <v>4611</v>
      </c>
      <c r="D2588" s="108" t="s">
        <v>953</v>
      </c>
      <c r="E2588" s="21" t="s">
        <v>829</v>
      </c>
      <c r="F2588" s="21" t="s">
        <v>942</v>
      </c>
      <c r="G2588" s="21" t="s">
        <v>1066</v>
      </c>
    </row>
    <row r="2589" spans="1:7" ht="39.950000000000003" customHeight="1">
      <c r="A2589" s="93"/>
      <c r="B2589" s="21" t="s">
        <v>4578</v>
      </c>
      <c r="C2589" s="21" t="s">
        <v>4611</v>
      </c>
      <c r="D2589" s="108" t="s">
        <v>953</v>
      </c>
      <c r="E2589" s="21" t="s">
        <v>1097</v>
      </c>
      <c r="F2589" s="21" t="s">
        <v>2586</v>
      </c>
      <c r="G2589" s="21" t="s">
        <v>4579</v>
      </c>
    </row>
    <row r="2590" spans="1:7" ht="39.950000000000003" customHeight="1">
      <c r="A2590" s="93"/>
      <c r="B2590" s="21" t="s">
        <v>4524</v>
      </c>
      <c r="C2590" s="21" t="s">
        <v>4611</v>
      </c>
      <c r="D2590" s="108" t="s">
        <v>953</v>
      </c>
      <c r="E2590" s="21" t="s">
        <v>1097</v>
      </c>
      <c r="F2590" s="21" t="s">
        <v>2586</v>
      </c>
      <c r="G2590" s="21" t="s">
        <v>1734</v>
      </c>
    </row>
    <row r="2591" spans="1:7" ht="39.950000000000003" customHeight="1">
      <c r="A2591" s="93"/>
      <c r="B2591" s="21" t="s">
        <v>4578</v>
      </c>
      <c r="C2591" s="21" t="s">
        <v>4611</v>
      </c>
      <c r="D2591" s="108" t="s">
        <v>953</v>
      </c>
      <c r="E2591" s="21" t="s">
        <v>1143</v>
      </c>
      <c r="F2591" s="21" t="s">
        <v>1121</v>
      </c>
      <c r="G2591" s="21" t="s">
        <v>1007</v>
      </c>
    </row>
    <row r="2592" spans="1:7" ht="39.950000000000003" customHeight="1">
      <c r="A2592" s="93"/>
      <c r="B2592" s="21" t="s">
        <v>4539</v>
      </c>
      <c r="C2592" s="21" t="s">
        <v>4611</v>
      </c>
      <c r="D2592" s="108" t="s">
        <v>953</v>
      </c>
      <c r="E2592" s="21" t="s">
        <v>2844</v>
      </c>
      <c r="F2592" s="21" t="s">
        <v>942</v>
      </c>
      <c r="G2592" s="21" t="s">
        <v>4580</v>
      </c>
    </row>
    <row r="2593" spans="1:7" ht="39.950000000000003" customHeight="1">
      <c r="A2593" s="93"/>
      <c r="B2593" s="21" t="s">
        <v>4560</v>
      </c>
      <c r="C2593" s="21" t="s">
        <v>4611</v>
      </c>
      <c r="D2593" s="108" t="s">
        <v>953</v>
      </c>
      <c r="E2593" s="21" t="s">
        <v>1097</v>
      </c>
      <c r="F2593" s="21" t="s">
        <v>769</v>
      </c>
      <c r="G2593" s="21" t="s">
        <v>2345</v>
      </c>
    </row>
    <row r="2594" spans="1:7" ht="39.950000000000003" customHeight="1">
      <c r="A2594" s="93"/>
      <c r="B2594" s="21" t="s">
        <v>4578</v>
      </c>
      <c r="C2594" s="21" t="s">
        <v>4611</v>
      </c>
      <c r="D2594" s="108" t="s">
        <v>953</v>
      </c>
      <c r="E2594" s="21" t="s">
        <v>4532</v>
      </c>
      <c r="F2594" s="21" t="s">
        <v>1119</v>
      </c>
      <c r="G2594" s="21" t="s">
        <v>878</v>
      </c>
    </row>
    <row r="2595" spans="1:7" ht="39.950000000000003" customHeight="1">
      <c r="A2595" s="93"/>
      <c r="B2595" s="21" t="s">
        <v>4509</v>
      </c>
      <c r="C2595" s="21" t="s">
        <v>4611</v>
      </c>
      <c r="D2595" s="108" t="s">
        <v>953</v>
      </c>
      <c r="E2595" s="21" t="s">
        <v>815</v>
      </c>
      <c r="F2595" s="21" t="s">
        <v>1610</v>
      </c>
      <c r="G2595" s="21" t="s">
        <v>4581</v>
      </c>
    </row>
    <row r="2596" spans="1:7" ht="39.950000000000003" customHeight="1">
      <c r="A2596" s="93"/>
      <c r="B2596" s="21" t="s">
        <v>4539</v>
      </c>
      <c r="C2596" s="21" t="s">
        <v>4611</v>
      </c>
      <c r="D2596" s="108" t="s">
        <v>953</v>
      </c>
      <c r="E2596" s="21" t="s">
        <v>779</v>
      </c>
      <c r="F2596" s="21" t="s">
        <v>1127</v>
      </c>
      <c r="G2596" s="21" t="s">
        <v>781</v>
      </c>
    </row>
    <row r="2597" spans="1:7" ht="39.950000000000003" customHeight="1">
      <c r="A2597" s="93"/>
      <c r="B2597" s="21" t="s">
        <v>4560</v>
      </c>
      <c r="C2597" s="21" t="s">
        <v>4611</v>
      </c>
      <c r="D2597" s="108" t="s">
        <v>953</v>
      </c>
      <c r="E2597" s="21" t="s">
        <v>780</v>
      </c>
      <c r="F2597" s="21" t="s">
        <v>1097</v>
      </c>
      <c r="G2597" s="21" t="s">
        <v>1177</v>
      </c>
    </row>
    <row r="2598" spans="1:7" ht="39.950000000000003" customHeight="1">
      <c r="A2598" s="93"/>
      <c r="B2598" s="21" t="s">
        <v>4582</v>
      </c>
      <c r="C2598" s="21" t="s">
        <v>4611</v>
      </c>
      <c r="D2598" s="108" t="s">
        <v>953</v>
      </c>
      <c r="E2598" s="21" t="s">
        <v>1104</v>
      </c>
      <c r="F2598" s="21" t="s">
        <v>1108</v>
      </c>
      <c r="G2598" s="21" t="s">
        <v>771</v>
      </c>
    </row>
    <row r="2599" spans="1:7" ht="39.950000000000003" customHeight="1">
      <c r="A2599" s="93"/>
      <c r="B2599" s="21" t="s">
        <v>4557</v>
      </c>
      <c r="C2599" s="21" t="s">
        <v>4611</v>
      </c>
      <c r="D2599" s="108" t="s">
        <v>953</v>
      </c>
      <c r="E2599" s="21" t="s">
        <v>881</v>
      </c>
      <c r="F2599" s="21" t="s">
        <v>4180</v>
      </c>
      <c r="G2599" s="21" t="s">
        <v>1916</v>
      </c>
    </row>
    <row r="2600" spans="1:7" ht="39.950000000000003" customHeight="1">
      <c r="A2600" s="93"/>
      <c r="B2600" s="21" t="s">
        <v>4526</v>
      </c>
      <c r="C2600" s="21" t="s">
        <v>4611</v>
      </c>
      <c r="D2600" s="108" t="s">
        <v>953</v>
      </c>
      <c r="E2600" s="21" t="s">
        <v>4583</v>
      </c>
      <c r="F2600" s="21" t="s">
        <v>1034</v>
      </c>
      <c r="G2600" s="21" t="s">
        <v>1726</v>
      </c>
    </row>
    <row r="2601" spans="1:7" ht="39.950000000000003" customHeight="1">
      <c r="A2601" s="93"/>
      <c r="B2601" s="21" t="s">
        <v>4526</v>
      </c>
      <c r="C2601" s="21" t="s">
        <v>4611</v>
      </c>
      <c r="D2601" s="108" t="s">
        <v>953</v>
      </c>
      <c r="E2601" s="21" t="s">
        <v>990</v>
      </c>
      <c r="F2601" s="21" t="s">
        <v>1103</v>
      </c>
      <c r="G2601" s="21" t="s">
        <v>1125</v>
      </c>
    </row>
    <row r="2602" spans="1:7" ht="39.950000000000003" customHeight="1">
      <c r="A2602" s="93" t="s">
        <v>4584</v>
      </c>
      <c r="B2602" s="21" t="s">
        <v>4514</v>
      </c>
      <c r="C2602" s="21" t="s">
        <v>4611</v>
      </c>
      <c r="D2602" s="108" t="s">
        <v>953</v>
      </c>
      <c r="E2602" s="21" t="s">
        <v>1011</v>
      </c>
      <c r="F2602" s="21" t="s">
        <v>1381</v>
      </c>
      <c r="G2602" s="21" t="s">
        <v>1007</v>
      </c>
    </row>
    <row r="2603" spans="1:7" ht="39.950000000000003" customHeight="1">
      <c r="A2603" s="93"/>
      <c r="B2603" s="21" t="s">
        <v>4509</v>
      </c>
      <c r="C2603" s="21" t="s">
        <v>4611</v>
      </c>
      <c r="D2603" s="108" t="s">
        <v>953</v>
      </c>
      <c r="E2603" s="21" t="s">
        <v>4180</v>
      </c>
      <c r="F2603" s="21" t="s">
        <v>1147</v>
      </c>
      <c r="G2603" s="21" t="s">
        <v>2726</v>
      </c>
    </row>
    <row r="2604" spans="1:7" ht="39.950000000000003" customHeight="1">
      <c r="A2604" s="93" t="s">
        <v>4585</v>
      </c>
      <c r="B2604" s="21" t="s">
        <v>851</v>
      </c>
      <c r="C2604" s="21" t="s">
        <v>4611</v>
      </c>
      <c r="D2604" s="108" t="s">
        <v>953</v>
      </c>
      <c r="E2604" s="235" t="s">
        <v>1133</v>
      </c>
      <c r="F2604" s="235" t="s">
        <v>1122</v>
      </c>
      <c r="G2604" s="235" t="s">
        <v>2696</v>
      </c>
    </row>
    <row r="2605" spans="1:7" ht="39.950000000000003" customHeight="1">
      <c r="A2605" s="93"/>
      <c r="B2605" s="21" t="s">
        <v>4586</v>
      </c>
      <c r="C2605" s="21" t="s">
        <v>4611</v>
      </c>
      <c r="D2605" s="108" t="s">
        <v>953</v>
      </c>
      <c r="E2605" s="21" t="s">
        <v>4587</v>
      </c>
      <c r="F2605" s="21" t="s">
        <v>1109</v>
      </c>
      <c r="G2605" s="21" t="s">
        <v>771</v>
      </c>
    </row>
    <row r="2606" spans="1:7" ht="39.950000000000003" customHeight="1">
      <c r="A2606" s="93"/>
      <c r="B2606" s="21" t="s">
        <v>4574</v>
      </c>
      <c r="C2606" s="21" t="s">
        <v>4611</v>
      </c>
      <c r="D2606" s="108" t="s">
        <v>953</v>
      </c>
      <c r="E2606" s="21" t="s">
        <v>1061</v>
      </c>
      <c r="F2606" s="21" t="s">
        <v>769</v>
      </c>
      <c r="G2606" s="21" t="s">
        <v>4588</v>
      </c>
    </row>
    <row r="2607" spans="1:7" ht="39.950000000000003" customHeight="1">
      <c r="A2607" s="93"/>
      <c r="B2607" s="21" t="s">
        <v>4503</v>
      </c>
      <c r="C2607" s="21" t="s">
        <v>4611</v>
      </c>
      <c r="D2607" s="108" t="s">
        <v>953</v>
      </c>
      <c r="E2607" s="21" t="s">
        <v>881</v>
      </c>
      <c r="F2607" s="21" t="s">
        <v>2545</v>
      </c>
      <c r="G2607" s="21" t="s">
        <v>1245</v>
      </c>
    </row>
    <row r="2608" spans="1:7" ht="39.950000000000003" customHeight="1">
      <c r="A2608" s="93"/>
      <c r="B2608" s="21" t="s">
        <v>4526</v>
      </c>
      <c r="C2608" s="21" t="s">
        <v>4611</v>
      </c>
      <c r="D2608" s="108" t="s">
        <v>953</v>
      </c>
      <c r="E2608" s="21" t="s">
        <v>4589</v>
      </c>
      <c r="F2608" s="21" t="s">
        <v>1942</v>
      </c>
      <c r="G2608" s="21" t="s">
        <v>1575</v>
      </c>
    </row>
    <row r="2609" spans="1:7" ht="39.950000000000003" customHeight="1">
      <c r="A2609" s="93" t="s">
        <v>4590</v>
      </c>
      <c r="B2609" s="21" t="s">
        <v>4512</v>
      </c>
      <c r="C2609" s="21" t="s">
        <v>4611</v>
      </c>
      <c r="D2609" s="108" t="s">
        <v>953</v>
      </c>
      <c r="E2609" s="21" t="s">
        <v>4591</v>
      </c>
      <c r="F2609" s="21" t="s">
        <v>770</v>
      </c>
      <c r="G2609" s="21" t="s">
        <v>1525</v>
      </c>
    </row>
    <row r="2610" spans="1:7" ht="39.950000000000003" customHeight="1">
      <c r="A2610" s="93"/>
      <c r="B2610" s="21" t="s">
        <v>4586</v>
      </c>
      <c r="C2610" s="21" t="s">
        <v>4611</v>
      </c>
      <c r="D2610" s="108" t="s">
        <v>953</v>
      </c>
      <c r="E2610" s="21" t="s">
        <v>1942</v>
      </c>
      <c r="F2610" s="21" t="s">
        <v>824</v>
      </c>
      <c r="G2610" s="21" t="s">
        <v>4592</v>
      </c>
    </row>
    <row r="2611" spans="1:7" ht="39.950000000000003" customHeight="1">
      <c r="A2611" s="93"/>
      <c r="B2611" s="21" t="s">
        <v>4563</v>
      </c>
      <c r="C2611" s="21" t="s">
        <v>4611</v>
      </c>
      <c r="D2611" s="108" t="s">
        <v>953</v>
      </c>
      <c r="E2611" s="21" t="s">
        <v>782</v>
      </c>
      <c r="F2611" s="21" t="s">
        <v>881</v>
      </c>
      <c r="G2611" s="21" t="s">
        <v>4593</v>
      </c>
    </row>
    <row r="2612" spans="1:7" ht="39.950000000000003" customHeight="1">
      <c r="A2612" s="93"/>
      <c r="B2612" s="21" t="s">
        <v>4563</v>
      </c>
      <c r="C2612" s="21" t="s">
        <v>4611</v>
      </c>
      <c r="D2612" s="108" t="s">
        <v>953</v>
      </c>
      <c r="E2612" s="21" t="s">
        <v>780</v>
      </c>
      <c r="F2612" s="21" t="s">
        <v>782</v>
      </c>
      <c r="G2612" s="21" t="s">
        <v>1007</v>
      </c>
    </row>
    <row r="2613" spans="1:7" ht="39.950000000000003" customHeight="1">
      <c r="A2613" s="93" t="s">
        <v>4594</v>
      </c>
      <c r="B2613" s="21" t="s">
        <v>4557</v>
      </c>
      <c r="C2613" s="21" t="s">
        <v>4611</v>
      </c>
      <c r="D2613" s="108" t="s">
        <v>953</v>
      </c>
      <c r="E2613" s="21" t="s">
        <v>1127</v>
      </c>
      <c r="F2613" s="21" t="s">
        <v>780</v>
      </c>
      <c r="G2613" s="21" t="s">
        <v>4595</v>
      </c>
    </row>
    <row r="2614" spans="1:7" ht="39.950000000000003" customHeight="1">
      <c r="A2614" s="93" t="s">
        <v>4596</v>
      </c>
      <c r="B2614" s="21" t="s">
        <v>851</v>
      </c>
      <c r="C2614" s="21" t="s">
        <v>4611</v>
      </c>
      <c r="D2614" s="108" t="s">
        <v>953</v>
      </c>
      <c r="E2614" s="21" t="s">
        <v>1392</v>
      </c>
      <c r="F2614" s="21" t="s">
        <v>780</v>
      </c>
      <c r="G2614" s="21" t="s">
        <v>1177</v>
      </c>
    </row>
    <row r="2615" spans="1:7" ht="39.950000000000003" customHeight="1">
      <c r="A2615" s="93" t="s">
        <v>4597</v>
      </c>
      <c r="B2615" s="21" t="s">
        <v>851</v>
      </c>
      <c r="C2615" s="21" t="s">
        <v>4611</v>
      </c>
      <c r="D2615" s="108" t="s">
        <v>953</v>
      </c>
      <c r="E2615" s="21" t="s">
        <v>4347</v>
      </c>
      <c r="F2615" s="21" t="s">
        <v>2586</v>
      </c>
      <c r="G2615" s="21" t="s">
        <v>4598</v>
      </c>
    </row>
    <row r="2616" spans="1:7" ht="39.950000000000003" customHeight="1">
      <c r="A2616" s="93"/>
      <c r="B2616" s="21" t="s">
        <v>4514</v>
      </c>
      <c r="C2616" s="21" t="s">
        <v>4611</v>
      </c>
      <c r="D2616" s="108" t="s">
        <v>953</v>
      </c>
      <c r="E2616" s="21" t="s">
        <v>4599</v>
      </c>
      <c r="F2616" s="21" t="s">
        <v>1127</v>
      </c>
      <c r="G2616" s="21" t="s">
        <v>1156</v>
      </c>
    </row>
    <row r="2617" spans="1:7" ht="39.950000000000003" customHeight="1">
      <c r="A2617" s="93" t="s">
        <v>4600</v>
      </c>
      <c r="B2617" s="21" t="s">
        <v>4586</v>
      </c>
      <c r="C2617" s="21" t="s">
        <v>4611</v>
      </c>
      <c r="D2617" s="108" t="s">
        <v>953</v>
      </c>
      <c r="E2617" s="21" t="s">
        <v>881</v>
      </c>
      <c r="F2617" s="21" t="s">
        <v>942</v>
      </c>
      <c r="G2617" s="21" t="s">
        <v>1237</v>
      </c>
    </row>
    <row r="2618" spans="1:7" ht="39.950000000000003" customHeight="1">
      <c r="A2618" s="93" t="s">
        <v>4601</v>
      </c>
      <c r="B2618" s="21" t="s">
        <v>851</v>
      </c>
      <c r="C2618" s="21" t="s">
        <v>4611</v>
      </c>
      <c r="D2618" s="108" t="s">
        <v>953</v>
      </c>
      <c r="E2618" s="21" t="s">
        <v>1127</v>
      </c>
      <c r="F2618" s="21" t="s">
        <v>4602</v>
      </c>
      <c r="G2618" s="21" t="s">
        <v>1305</v>
      </c>
    </row>
    <row r="2619" spans="1:7" ht="39.950000000000003" customHeight="1">
      <c r="A2619" s="93"/>
      <c r="B2619" s="21" t="s">
        <v>851</v>
      </c>
      <c r="C2619" s="21" t="s">
        <v>4611</v>
      </c>
      <c r="D2619" s="108" t="s">
        <v>953</v>
      </c>
      <c r="E2619" s="21" t="s">
        <v>4603</v>
      </c>
      <c r="F2619" s="21" t="s">
        <v>3020</v>
      </c>
      <c r="G2619" s="21" t="s">
        <v>4604</v>
      </c>
    </row>
    <row r="2620" spans="1:7" ht="39.950000000000003" customHeight="1">
      <c r="A2620" s="93" t="s">
        <v>4605</v>
      </c>
      <c r="B2620" s="21" t="s">
        <v>851</v>
      </c>
      <c r="C2620" s="21" t="s">
        <v>4611</v>
      </c>
      <c r="D2620" s="108" t="s">
        <v>953</v>
      </c>
      <c r="E2620" s="21" t="s">
        <v>782</v>
      </c>
      <c r="F2620" s="21" t="s">
        <v>780</v>
      </c>
      <c r="G2620" s="21" t="s">
        <v>1036</v>
      </c>
    </row>
    <row r="2621" spans="1:7" ht="39.950000000000003" customHeight="1">
      <c r="A2621" s="93" t="s">
        <v>4606</v>
      </c>
      <c r="B2621" s="21" t="s">
        <v>4578</v>
      </c>
      <c r="C2621" s="21" t="s">
        <v>4611</v>
      </c>
      <c r="D2621" s="108" t="s">
        <v>953</v>
      </c>
      <c r="E2621" s="21" t="s">
        <v>4607</v>
      </c>
      <c r="F2621" s="21" t="s">
        <v>1127</v>
      </c>
      <c r="G2621" s="21" t="s">
        <v>3186</v>
      </c>
    </row>
    <row r="2622" spans="1:7" ht="39.950000000000003" customHeight="1">
      <c r="A2622" s="93" t="s">
        <v>4608</v>
      </c>
      <c r="B2622" s="21" t="s">
        <v>4514</v>
      </c>
      <c r="C2622" s="21" t="s">
        <v>4611</v>
      </c>
      <c r="D2622" s="108" t="s">
        <v>953</v>
      </c>
      <c r="E2622" s="21" t="s">
        <v>1942</v>
      </c>
      <c r="F2622" s="21" t="s">
        <v>1050</v>
      </c>
      <c r="G2622" s="21" t="s">
        <v>1114</v>
      </c>
    </row>
    <row r="2623" spans="1:7" ht="39.950000000000003" customHeight="1">
      <c r="A2623" s="93" t="s">
        <v>4609</v>
      </c>
      <c r="B2623" s="21" t="s">
        <v>851</v>
      </c>
      <c r="C2623" s="21" t="s">
        <v>4611</v>
      </c>
      <c r="D2623" s="108" t="s">
        <v>953</v>
      </c>
      <c r="E2623" s="21" t="s">
        <v>1351</v>
      </c>
      <c r="F2623" s="21" t="s">
        <v>1103</v>
      </c>
      <c r="G2623" s="21" t="s">
        <v>1823</v>
      </c>
    </row>
    <row r="2624" spans="1:7" ht="39.950000000000003" customHeight="1">
      <c r="A2624" s="93" t="s">
        <v>4609</v>
      </c>
      <c r="B2624" s="21" t="s">
        <v>851</v>
      </c>
      <c r="C2624" s="21" t="s">
        <v>4611</v>
      </c>
      <c r="D2624" s="108" t="s">
        <v>953</v>
      </c>
      <c r="E2624" s="21" t="s">
        <v>2586</v>
      </c>
      <c r="F2624" s="21" t="s">
        <v>2586</v>
      </c>
      <c r="G2624" s="21" t="s">
        <v>1444</v>
      </c>
    </row>
    <row r="2625" spans="1:7" ht="39.950000000000003" customHeight="1">
      <c r="A2625" s="93" t="s">
        <v>4610</v>
      </c>
      <c r="B2625" s="21" t="s">
        <v>4578</v>
      </c>
      <c r="C2625" s="21" t="s">
        <v>4611</v>
      </c>
      <c r="D2625" s="108" t="s">
        <v>953</v>
      </c>
      <c r="E2625" s="21" t="s">
        <v>2447</v>
      </c>
      <c r="F2625" s="21" t="s">
        <v>1059</v>
      </c>
      <c r="G2625" s="21" t="s">
        <v>1347</v>
      </c>
    </row>
    <row r="2626" spans="1:7" ht="39.950000000000003" customHeight="1">
      <c r="A2626" s="93"/>
      <c r="B2626" s="21" t="s">
        <v>4612</v>
      </c>
      <c r="C2626" s="21" t="s">
        <v>4613</v>
      </c>
      <c r="D2626" s="108" t="s">
        <v>4325</v>
      </c>
      <c r="E2626" s="21" t="s">
        <v>1229</v>
      </c>
      <c r="F2626" s="21" t="s">
        <v>4614</v>
      </c>
      <c r="G2626" s="21" t="s">
        <v>4615</v>
      </c>
    </row>
    <row r="2627" spans="1:7" ht="39.950000000000003" customHeight="1">
      <c r="A2627" s="93"/>
      <c r="B2627" s="21" t="s">
        <v>4616</v>
      </c>
      <c r="C2627" s="21" t="s">
        <v>4613</v>
      </c>
      <c r="D2627" s="108" t="s">
        <v>4325</v>
      </c>
      <c r="E2627" s="21" t="s">
        <v>1205</v>
      </c>
      <c r="F2627" s="21" t="s">
        <v>1373</v>
      </c>
      <c r="G2627" s="21" t="s">
        <v>1793</v>
      </c>
    </row>
    <row r="2628" spans="1:7" ht="39.950000000000003" customHeight="1">
      <c r="A2628" s="93"/>
      <c r="B2628" s="21" t="s">
        <v>4617</v>
      </c>
      <c r="C2628" s="21" t="s">
        <v>4613</v>
      </c>
      <c r="D2628" s="108" t="s">
        <v>4325</v>
      </c>
      <c r="E2628" s="21" t="s">
        <v>4618</v>
      </c>
      <c r="F2628" s="21" t="s">
        <v>1011</v>
      </c>
      <c r="G2628" s="21" t="s">
        <v>2889</v>
      </c>
    </row>
    <row r="2629" spans="1:7" ht="39.950000000000003" customHeight="1">
      <c r="A2629" s="93"/>
      <c r="B2629" s="21" t="s">
        <v>4619</v>
      </c>
      <c r="C2629" s="21" t="s">
        <v>4613</v>
      </c>
      <c r="D2629" s="108" t="s">
        <v>4325</v>
      </c>
      <c r="E2629" s="21" t="s">
        <v>1149</v>
      </c>
      <c r="F2629" s="21" t="s">
        <v>1124</v>
      </c>
      <c r="G2629" s="21" t="s">
        <v>4531</v>
      </c>
    </row>
    <row r="2630" spans="1:7" ht="39.950000000000003" customHeight="1">
      <c r="A2630" s="93"/>
      <c r="B2630" s="21" t="s">
        <v>4620</v>
      </c>
      <c r="C2630" s="21" t="s">
        <v>4613</v>
      </c>
      <c r="D2630" s="108" t="s">
        <v>961</v>
      </c>
      <c r="E2630" s="21" t="s">
        <v>1127</v>
      </c>
      <c r="F2630" s="21" t="s">
        <v>1047</v>
      </c>
      <c r="G2630" s="21" t="s">
        <v>4621</v>
      </c>
    </row>
    <row r="2631" spans="1:7" ht="39.950000000000003" customHeight="1">
      <c r="A2631" s="93"/>
      <c r="B2631" s="21" t="s">
        <v>4622</v>
      </c>
      <c r="C2631" s="21" t="s">
        <v>4613</v>
      </c>
      <c r="D2631" s="108" t="s">
        <v>961</v>
      </c>
      <c r="E2631" s="21" t="s">
        <v>4614</v>
      </c>
      <c r="F2631" s="21" t="s">
        <v>1144</v>
      </c>
      <c r="G2631" s="21" t="s">
        <v>4623</v>
      </c>
    </row>
    <row r="2632" spans="1:7" ht="39.950000000000003" customHeight="1">
      <c r="A2632" s="93"/>
      <c r="B2632" s="21" t="s">
        <v>4624</v>
      </c>
      <c r="C2632" s="21" t="s">
        <v>4613</v>
      </c>
      <c r="D2632" s="108" t="s">
        <v>961</v>
      </c>
      <c r="E2632" s="21" t="s">
        <v>1127</v>
      </c>
      <c r="F2632" s="21" t="s">
        <v>1202</v>
      </c>
      <c r="G2632" s="21" t="s">
        <v>1909</v>
      </c>
    </row>
    <row r="2633" spans="1:7" ht="39.950000000000003" customHeight="1">
      <c r="A2633" s="93"/>
      <c r="B2633" s="21" t="s">
        <v>4625</v>
      </c>
      <c r="C2633" s="21" t="s">
        <v>4613</v>
      </c>
      <c r="D2633" s="108" t="s">
        <v>961</v>
      </c>
      <c r="E2633" s="21" t="s">
        <v>1011</v>
      </c>
      <c r="F2633" s="21" t="s">
        <v>4626</v>
      </c>
      <c r="G2633" s="21" t="s">
        <v>788</v>
      </c>
    </row>
    <row r="2634" spans="1:7" ht="39.950000000000003" customHeight="1">
      <c r="A2634" s="93"/>
      <c r="B2634" s="21" t="s">
        <v>4625</v>
      </c>
      <c r="C2634" s="21" t="s">
        <v>4613</v>
      </c>
      <c r="D2634" s="108" t="s">
        <v>961</v>
      </c>
      <c r="E2634" s="21" t="s">
        <v>1147</v>
      </c>
      <c r="F2634" s="21" t="s">
        <v>4614</v>
      </c>
      <c r="G2634" s="21" t="s">
        <v>883</v>
      </c>
    </row>
    <row r="2635" spans="1:7" ht="39.950000000000003" customHeight="1">
      <c r="A2635" s="93"/>
      <c r="B2635" s="21" t="s">
        <v>4627</v>
      </c>
      <c r="C2635" s="21" t="s">
        <v>4613</v>
      </c>
      <c r="D2635" s="108" t="s">
        <v>961</v>
      </c>
      <c r="E2635" s="21" t="s">
        <v>782</v>
      </c>
      <c r="F2635" s="21" t="s">
        <v>761</v>
      </c>
      <c r="G2635" s="21" t="s">
        <v>1415</v>
      </c>
    </row>
    <row r="2636" spans="1:7" ht="39.950000000000003" customHeight="1">
      <c r="A2636" s="93"/>
      <c r="B2636" s="21" t="s">
        <v>4628</v>
      </c>
      <c r="C2636" s="21" t="s">
        <v>4613</v>
      </c>
      <c r="D2636" s="108" t="s">
        <v>961</v>
      </c>
      <c r="E2636" s="21" t="s">
        <v>4629</v>
      </c>
      <c r="F2636" s="21" t="s">
        <v>1205</v>
      </c>
      <c r="G2636" s="21" t="s">
        <v>3229</v>
      </c>
    </row>
    <row r="2637" spans="1:7" ht="39.950000000000003" customHeight="1">
      <c r="A2637" s="93"/>
      <c r="B2637" s="21" t="s">
        <v>4628</v>
      </c>
      <c r="C2637" s="21" t="s">
        <v>4613</v>
      </c>
      <c r="D2637" s="108" t="s">
        <v>961</v>
      </c>
      <c r="E2637" s="21" t="s">
        <v>1088</v>
      </c>
      <c r="F2637" s="21" t="s">
        <v>1144</v>
      </c>
      <c r="G2637" s="21" t="s">
        <v>788</v>
      </c>
    </row>
    <row r="2638" spans="1:7" ht="39.950000000000003" customHeight="1">
      <c r="A2638" s="93"/>
      <c r="B2638" s="21" t="s">
        <v>4630</v>
      </c>
      <c r="C2638" s="21" t="s">
        <v>4613</v>
      </c>
      <c r="D2638" s="108" t="s">
        <v>961</v>
      </c>
      <c r="E2638" s="21" t="s">
        <v>1047</v>
      </c>
      <c r="F2638" s="21" t="s">
        <v>1047</v>
      </c>
      <c r="G2638" s="21" t="s">
        <v>1058</v>
      </c>
    </row>
    <row r="2639" spans="1:7" ht="39.950000000000003" customHeight="1">
      <c r="A2639" s="93"/>
      <c r="B2639" s="21" t="s">
        <v>4628</v>
      </c>
      <c r="C2639" s="21" t="s">
        <v>4613</v>
      </c>
      <c r="D2639" s="108" t="s">
        <v>961</v>
      </c>
      <c r="E2639" s="21" t="s">
        <v>1059</v>
      </c>
      <c r="F2639" s="21" t="s">
        <v>1059</v>
      </c>
      <c r="G2639" s="21" t="s">
        <v>1394</v>
      </c>
    </row>
    <row r="2640" spans="1:7" ht="39.950000000000003" customHeight="1">
      <c r="A2640" s="93" t="s">
        <v>4631</v>
      </c>
      <c r="B2640" s="21" t="s">
        <v>4624</v>
      </c>
      <c r="C2640" s="21" t="s">
        <v>4613</v>
      </c>
      <c r="D2640" s="108" t="s">
        <v>961</v>
      </c>
      <c r="E2640" s="21" t="s">
        <v>1127</v>
      </c>
      <c r="F2640" s="21" t="s">
        <v>1011</v>
      </c>
      <c r="G2640" s="21" t="s">
        <v>4054</v>
      </c>
    </row>
    <row r="2641" spans="1:7" ht="39.950000000000003" customHeight="1">
      <c r="A2641" s="93"/>
      <c r="B2641" s="21" t="s">
        <v>4628</v>
      </c>
      <c r="C2641" s="21" t="s">
        <v>4613</v>
      </c>
      <c r="D2641" s="108" t="s">
        <v>961</v>
      </c>
      <c r="E2641" s="21" t="s">
        <v>4632</v>
      </c>
      <c r="F2641" s="21" t="s">
        <v>962</v>
      </c>
      <c r="G2641" s="21" t="s">
        <v>778</v>
      </c>
    </row>
    <row r="2642" spans="1:7" ht="39.950000000000003" customHeight="1">
      <c r="A2642" s="93"/>
      <c r="B2642" s="21" t="s">
        <v>4624</v>
      </c>
      <c r="C2642" s="21" t="s">
        <v>4613</v>
      </c>
      <c r="D2642" s="108" t="s">
        <v>961</v>
      </c>
      <c r="E2642" s="21" t="s">
        <v>782</v>
      </c>
      <c r="F2642" s="21" t="s">
        <v>1047</v>
      </c>
      <c r="G2642" s="21" t="s">
        <v>924</v>
      </c>
    </row>
    <row r="2643" spans="1:7" ht="39.950000000000003" customHeight="1">
      <c r="A2643" s="93"/>
      <c r="B2643" s="21" t="s">
        <v>4624</v>
      </c>
      <c r="C2643" s="21" t="s">
        <v>4613</v>
      </c>
      <c r="D2643" s="108" t="s">
        <v>961</v>
      </c>
      <c r="E2643" s="21" t="s">
        <v>1047</v>
      </c>
      <c r="F2643" s="21" t="s">
        <v>782</v>
      </c>
      <c r="G2643" s="21" t="s">
        <v>1783</v>
      </c>
    </row>
    <row r="2644" spans="1:7" ht="39.950000000000003" customHeight="1">
      <c r="A2644" s="93"/>
      <c r="B2644" s="21" t="s">
        <v>4625</v>
      </c>
      <c r="C2644" s="21" t="s">
        <v>4613</v>
      </c>
      <c r="D2644" s="108" t="s">
        <v>961</v>
      </c>
      <c r="E2644" s="21" t="s">
        <v>1196</v>
      </c>
      <c r="F2644" s="21" t="s">
        <v>2777</v>
      </c>
      <c r="G2644" s="21" t="s">
        <v>1189</v>
      </c>
    </row>
    <row r="2645" spans="1:7" ht="39.950000000000003" customHeight="1">
      <c r="A2645" s="93"/>
      <c r="B2645" s="21"/>
      <c r="C2645" s="21" t="s">
        <v>4613</v>
      </c>
      <c r="D2645" s="108" t="s">
        <v>961</v>
      </c>
      <c r="E2645" s="21" t="s">
        <v>4591</v>
      </c>
      <c r="F2645" s="21" t="s">
        <v>1205</v>
      </c>
      <c r="G2645" s="21" t="s">
        <v>2386</v>
      </c>
    </row>
    <row r="2646" spans="1:7" ht="39.950000000000003" customHeight="1">
      <c r="A2646" s="93"/>
      <c r="B2646" s="21" t="s">
        <v>4633</v>
      </c>
      <c r="C2646" s="21" t="s">
        <v>4613</v>
      </c>
      <c r="D2646" s="108" t="s">
        <v>961</v>
      </c>
      <c r="E2646" s="21" t="s">
        <v>1144</v>
      </c>
      <c r="F2646" s="21" t="s">
        <v>1943</v>
      </c>
      <c r="G2646" s="21" t="s">
        <v>2611</v>
      </c>
    </row>
    <row r="2647" spans="1:7" ht="39.950000000000003" customHeight="1">
      <c r="A2647" s="93"/>
      <c r="B2647" s="21" t="s">
        <v>4617</v>
      </c>
      <c r="C2647" s="21" t="s">
        <v>4613</v>
      </c>
      <c r="D2647" s="108" t="s">
        <v>961</v>
      </c>
      <c r="E2647" s="21" t="s">
        <v>4614</v>
      </c>
      <c r="F2647" s="21" t="s">
        <v>1061</v>
      </c>
      <c r="G2647" s="21" t="s">
        <v>883</v>
      </c>
    </row>
    <row r="2648" spans="1:7" ht="39.950000000000003" customHeight="1">
      <c r="A2648" s="93"/>
      <c r="B2648" s="21"/>
      <c r="C2648" s="21" t="s">
        <v>4613</v>
      </c>
      <c r="D2648" s="108" t="s">
        <v>961</v>
      </c>
      <c r="E2648" s="21" t="s">
        <v>1148</v>
      </c>
      <c r="F2648" s="21" t="s">
        <v>2777</v>
      </c>
      <c r="G2648" s="21" t="s">
        <v>1065</v>
      </c>
    </row>
    <row r="2649" spans="1:7" ht="39.950000000000003" customHeight="1">
      <c r="A2649" s="93"/>
      <c r="B2649" s="21" t="s">
        <v>4625</v>
      </c>
      <c r="C2649" s="21" t="s">
        <v>4613</v>
      </c>
      <c r="D2649" s="108" t="s">
        <v>961</v>
      </c>
      <c r="E2649" s="21" t="s">
        <v>4614</v>
      </c>
      <c r="F2649" s="21" t="s">
        <v>1124</v>
      </c>
      <c r="G2649" s="21" t="s">
        <v>4634</v>
      </c>
    </row>
    <row r="2650" spans="1:7" ht="39.950000000000003" customHeight="1">
      <c r="A2650" s="93"/>
      <c r="B2650" s="21" t="s">
        <v>4633</v>
      </c>
      <c r="C2650" s="21" t="s">
        <v>4613</v>
      </c>
      <c r="D2650" s="108" t="s">
        <v>961</v>
      </c>
      <c r="E2650" s="21" t="s">
        <v>4614</v>
      </c>
      <c r="F2650" s="21" t="s">
        <v>1943</v>
      </c>
      <c r="G2650" s="21" t="s">
        <v>1686</v>
      </c>
    </row>
    <row r="2651" spans="1:7" ht="39.950000000000003" customHeight="1">
      <c r="A2651" s="93"/>
      <c r="B2651" s="21" t="s">
        <v>4622</v>
      </c>
      <c r="C2651" s="21" t="s">
        <v>4613</v>
      </c>
      <c r="D2651" s="108" t="s">
        <v>961</v>
      </c>
      <c r="E2651" s="21" t="s">
        <v>1186</v>
      </c>
      <c r="F2651" s="21" t="s">
        <v>1144</v>
      </c>
      <c r="G2651" s="21" t="s">
        <v>1534</v>
      </c>
    </row>
    <row r="2652" spans="1:7" ht="39.950000000000003" customHeight="1">
      <c r="A2652" s="93" t="s">
        <v>4637</v>
      </c>
      <c r="B2652" s="21" t="s">
        <v>4638</v>
      </c>
      <c r="C2652" s="21" t="s">
        <v>4613</v>
      </c>
      <c r="D2652" s="108" t="s">
        <v>961</v>
      </c>
      <c r="E2652" s="21" t="s">
        <v>782</v>
      </c>
      <c r="F2652" s="21" t="s">
        <v>1050</v>
      </c>
      <c r="G2652" s="21" t="s">
        <v>1044</v>
      </c>
    </row>
    <row r="2653" spans="1:7" ht="39.950000000000003" customHeight="1">
      <c r="A2653" s="93" t="s">
        <v>4639</v>
      </c>
      <c r="B2653" s="21" t="s">
        <v>4640</v>
      </c>
      <c r="C2653" s="21" t="s">
        <v>4613</v>
      </c>
      <c r="D2653" s="108" t="s">
        <v>961</v>
      </c>
      <c r="E2653" s="21" t="s">
        <v>2906</v>
      </c>
      <c r="F2653" s="21" t="s">
        <v>2368</v>
      </c>
      <c r="G2653" s="21" t="s">
        <v>1732</v>
      </c>
    </row>
    <row r="2654" spans="1:7" ht="39.950000000000003" customHeight="1">
      <c r="A2654" s="93"/>
      <c r="B2654" s="21" t="s">
        <v>4641</v>
      </c>
      <c r="C2654" s="21" t="s">
        <v>4613</v>
      </c>
      <c r="D2654" s="108" t="s">
        <v>760</v>
      </c>
      <c r="E2654" s="21" t="s">
        <v>4636</v>
      </c>
      <c r="F2654" s="21" t="s">
        <v>1103</v>
      </c>
      <c r="G2654" s="21" t="s">
        <v>788</v>
      </c>
    </row>
    <row r="2655" spans="1:7" ht="39.950000000000003" customHeight="1">
      <c r="A2655" s="93" t="s">
        <v>4642</v>
      </c>
      <c r="B2655" s="21" t="s">
        <v>4643</v>
      </c>
      <c r="C2655" s="21" t="s">
        <v>4613</v>
      </c>
      <c r="D2655" s="108" t="s">
        <v>961</v>
      </c>
      <c r="E2655" s="21" t="s">
        <v>1011</v>
      </c>
      <c r="F2655" s="21" t="s">
        <v>1059</v>
      </c>
      <c r="G2655" s="21" t="s">
        <v>788</v>
      </c>
    </row>
    <row r="2656" spans="1:7" ht="39.950000000000003" customHeight="1">
      <c r="A2656" s="93" t="s">
        <v>4644</v>
      </c>
      <c r="B2656" s="21" t="s">
        <v>4641</v>
      </c>
      <c r="C2656" s="21" t="s">
        <v>4613</v>
      </c>
      <c r="D2656" s="108" t="s">
        <v>961</v>
      </c>
      <c r="E2656" s="21" t="s">
        <v>1641</v>
      </c>
      <c r="F2656" s="21" t="s">
        <v>2359</v>
      </c>
      <c r="G2656" s="21" t="s">
        <v>3840</v>
      </c>
    </row>
    <row r="2657" spans="1:7" ht="39.950000000000003" customHeight="1">
      <c r="A2657" s="93"/>
      <c r="B2657" s="21" t="s">
        <v>4643</v>
      </c>
      <c r="C2657" s="21" t="s">
        <v>4613</v>
      </c>
      <c r="D2657" s="108" t="s">
        <v>961</v>
      </c>
      <c r="E2657" s="21" t="s">
        <v>1610</v>
      </c>
      <c r="F2657" s="21" t="s">
        <v>1059</v>
      </c>
      <c r="G2657" s="21" t="s">
        <v>916</v>
      </c>
    </row>
    <row r="2658" spans="1:7" ht="39.950000000000003" customHeight="1">
      <c r="A2658" s="93"/>
      <c r="B2658" s="21" t="s">
        <v>4645</v>
      </c>
      <c r="C2658" s="21" t="s">
        <v>4613</v>
      </c>
      <c r="D2658" s="108" t="s">
        <v>961</v>
      </c>
      <c r="E2658" s="21" t="s">
        <v>942</v>
      </c>
      <c r="F2658" s="21" t="s">
        <v>993</v>
      </c>
      <c r="G2658" s="21" t="s">
        <v>2626</v>
      </c>
    </row>
    <row r="2659" spans="1:7" ht="39.950000000000003" customHeight="1">
      <c r="A2659" s="93"/>
      <c r="B2659" s="21" t="s">
        <v>4646</v>
      </c>
      <c r="C2659" s="21" t="s">
        <v>4613</v>
      </c>
      <c r="D2659" s="108" t="s">
        <v>961</v>
      </c>
      <c r="E2659" s="21" t="s">
        <v>1050</v>
      </c>
      <c r="F2659" s="21" t="s">
        <v>1064</v>
      </c>
      <c r="G2659" s="21" t="s">
        <v>1112</v>
      </c>
    </row>
    <row r="2660" spans="1:7" ht="39.950000000000003" customHeight="1">
      <c r="A2660" s="93"/>
      <c r="B2660" s="21" t="s">
        <v>4647</v>
      </c>
      <c r="C2660" s="21" t="s">
        <v>4613</v>
      </c>
      <c r="D2660" s="108" t="s">
        <v>961</v>
      </c>
      <c r="E2660" s="21" t="s">
        <v>881</v>
      </c>
      <c r="F2660" s="21" t="s">
        <v>1038</v>
      </c>
      <c r="G2660" s="21" t="s">
        <v>839</v>
      </c>
    </row>
    <row r="2661" spans="1:7" ht="39.950000000000003" customHeight="1">
      <c r="A2661" s="93"/>
      <c r="B2661" s="21" t="s">
        <v>4640</v>
      </c>
      <c r="C2661" s="21" t="s">
        <v>4613</v>
      </c>
      <c r="D2661" s="108" t="s">
        <v>961</v>
      </c>
      <c r="E2661" s="21" t="s">
        <v>1170</v>
      </c>
      <c r="F2661" s="21" t="s">
        <v>2368</v>
      </c>
      <c r="G2661" s="21" t="s">
        <v>1237</v>
      </c>
    </row>
    <row r="2662" spans="1:7" ht="39.950000000000003" customHeight="1">
      <c r="A2662" s="93"/>
      <c r="B2662" s="21" t="s">
        <v>4648</v>
      </c>
      <c r="C2662" s="21" t="s">
        <v>4613</v>
      </c>
      <c r="D2662" s="108" t="s">
        <v>961</v>
      </c>
      <c r="E2662" s="21" t="s">
        <v>1059</v>
      </c>
      <c r="F2662" s="21" t="s">
        <v>1176</v>
      </c>
      <c r="G2662" s="21" t="s">
        <v>2105</v>
      </c>
    </row>
    <row r="2663" spans="1:7" ht="39.950000000000003" customHeight="1">
      <c r="A2663" s="93" t="s">
        <v>4649</v>
      </c>
      <c r="B2663" s="21" t="s">
        <v>4648</v>
      </c>
      <c r="C2663" s="21" t="s">
        <v>4613</v>
      </c>
      <c r="D2663" s="108" t="s">
        <v>961</v>
      </c>
      <c r="E2663" s="21" t="s">
        <v>1610</v>
      </c>
      <c r="F2663" s="21" t="s">
        <v>782</v>
      </c>
      <c r="G2663" s="21" t="s">
        <v>4650</v>
      </c>
    </row>
    <row r="2664" spans="1:7" ht="39.950000000000003" customHeight="1">
      <c r="A2664" s="93" t="s">
        <v>4651</v>
      </c>
      <c r="B2664" s="21" t="s">
        <v>4652</v>
      </c>
      <c r="C2664" s="21" t="s">
        <v>4613</v>
      </c>
      <c r="D2664" s="108" t="s">
        <v>961</v>
      </c>
      <c r="E2664" s="21" t="s">
        <v>1176</v>
      </c>
      <c r="F2664" s="21" t="s">
        <v>4614</v>
      </c>
      <c r="G2664" s="21" t="s">
        <v>777</v>
      </c>
    </row>
    <row r="2665" spans="1:7" ht="39.950000000000003" customHeight="1">
      <c r="A2665" s="93" t="s">
        <v>4653</v>
      </c>
      <c r="B2665" s="21" t="s">
        <v>4654</v>
      </c>
      <c r="C2665" s="21" t="s">
        <v>4613</v>
      </c>
      <c r="D2665" s="108" t="s">
        <v>961</v>
      </c>
      <c r="E2665" s="21" t="s">
        <v>1658</v>
      </c>
      <c r="F2665" s="21" t="s">
        <v>2944</v>
      </c>
      <c r="G2665" s="21" t="s">
        <v>1109</v>
      </c>
    </row>
    <row r="2666" spans="1:7" ht="39.950000000000003" customHeight="1">
      <c r="A2666" s="93" t="s">
        <v>4655</v>
      </c>
      <c r="B2666" s="21" t="s">
        <v>4638</v>
      </c>
      <c r="C2666" s="21" t="s">
        <v>4613</v>
      </c>
      <c r="D2666" s="108" t="s">
        <v>961</v>
      </c>
      <c r="E2666" s="21" t="s">
        <v>1176</v>
      </c>
      <c r="F2666" s="21" t="s">
        <v>1088</v>
      </c>
      <c r="G2666" s="21" t="s">
        <v>2091</v>
      </c>
    </row>
    <row r="2667" spans="1:7" ht="39.950000000000003" customHeight="1">
      <c r="A2667" s="93"/>
      <c r="B2667" s="21" t="s">
        <v>4645</v>
      </c>
      <c r="C2667" s="21" t="s">
        <v>4613</v>
      </c>
      <c r="D2667" s="108" t="s">
        <v>760</v>
      </c>
      <c r="E2667" s="21" t="s">
        <v>782</v>
      </c>
      <c r="F2667" s="21" t="s">
        <v>1127</v>
      </c>
      <c r="G2667" s="21" t="s">
        <v>3092</v>
      </c>
    </row>
    <row r="2668" spans="1:7" ht="39.950000000000003" customHeight="1">
      <c r="A2668" s="93" t="s">
        <v>4656</v>
      </c>
      <c r="B2668" s="21" t="s">
        <v>4657</v>
      </c>
      <c r="C2668" s="21" t="s">
        <v>4613</v>
      </c>
      <c r="D2668" s="108" t="s">
        <v>760</v>
      </c>
      <c r="E2668" s="21" t="s">
        <v>1038</v>
      </c>
      <c r="F2668" s="21" t="s">
        <v>1050</v>
      </c>
      <c r="G2668" s="21" t="s">
        <v>839</v>
      </c>
    </row>
    <row r="2669" spans="1:7" ht="39.950000000000003" customHeight="1">
      <c r="A2669" s="93" t="s">
        <v>4658</v>
      </c>
      <c r="B2669" s="21" t="s">
        <v>4659</v>
      </c>
      <c r="C2669" s="21" t="s">
        <v>4613</v>
      </c>
      <c r="D2669" s="108" t="s">
        <v>760</v>
      </c>
      <c r="E2669" s="21" t="s">
        <v>1088</v>
      </c>
      <c r="F2669" s="21" t="s">
        <v>1202</v>
      </c>
      <c r="G2669" s="21" t="s">
        <v>4660</v>
      </c>
    </row>
    <row r="2670" spans="1:7" ht="39.950000000000003" customHeight="1">
      <c r="A2670" s="93"/>
      <c r="B2670" s="21" t="s">
        <v>4661</v>
      </c>
      <c r="C2670" s="21" t="s">
        <v>4613</v>
      </c>
      <c r="D2670" s="108" t="s">
        <v>760</v>
      </c>
      <c r="E2670" s="21" t="s">
        <v>1059</v>
      </c>
      <c r="F2670" s="21" t="s">
        <v>782</v>
      </c>
      <c r="G2670" s="21" t="s">
        <v>839</v>
      </c>
    </row>
    <row r="2671" spans="1:7" ht="39.950000000000003" customHeight="1">
      <c r="A2671" s="93"/>
      <c r="B2671" s="21" t="s">
        <v>4641</v>
      </c>
      <c r="C2671" s="21" t="s">
        <v>4613</v>
      </c>
      <c r="D2671" s="108" t="s">
        <v>760</v>
      </c>
      <c r="E2671" s="21" t="s">
        <v>780</v>
      </c>
      <c r="F2671" s="21" t="s">
        <v>1076</v>
      </c>
      <c r="G2671" s="21" t="s">
        <v>1109</v>
      </c>
    </row>
    <row r="2672" spans="1:7" ht="39.950000000000003" customHeight="1">
      <c r="A2672" s="93" t="s">
        <v>4662</v>
      </c>
      <c r="B2672" s="21" t="s">
        <v>4652</v>
      </c>
      <c r="C2672" s="21" t="s">
        <v>4613</v>
      </c>
      <c r="D2672" s="108" t="s">
        <v>760</v>
      </c>
      <c r="E2672" s="21" t="s">
        <v>1176</v>
      </c>
      <c r="F2672" s="21" t="s">
        <v>2093</v>
      </c>
      <c r="G2672" s="21" t="s">
        <v>1284</v>
      </c>
    </row>
    <row r="2673" spans="1:7" ht="39.950000000000003" customHeight="1">
      <c r="A2673" s="93"/>
      <c r="B2673" s="21" t="s">
        <v>4638</v>
      </c>
      <c r="C2673" s="21" t="s">
        <v>4613</v>
      </c>
      <c r="D2673" s="108" t="s">
        <v>760</v>
      </c>
      <c r="E2673" s="21" t="s">
        <v>1119</v>
      </c>
      <c r="F2673" s="21" t="s">
        <v>3026</v>
      </c>
      <c r="G2673" s="21" t="s">
        <v>1631</v>
      </c>
    </row>
    <row r="2674" spans="1:7" ht="39.950000000000003" customHeight="1">
      <c r="A2674" s="93"/>
      <c r="B2674" s="21" t="s">
        <v>4647</v>
      </c>
      <c r="C2674" s="21" t="s">
        <v>4613</v>
      </c>
      <c r="D2674" s="108" t="s">
        <v>760</v>
      </c>
      <c r="E2674" s="21" t="s">
        <v>782</v>
      </c>
      <c r="F2674" s="21" t="s">
        <v>881</v>
      </c>
      <c r="G2674" s="21" t="s">
        <v>3080</v>
      </c>
    </row>
    <row r="2675" spans="1:7" ht="39.950000000000003" customHeight="1">
      <c r="A2675" s="93" t="s">
        <v>4663</v>
      </c>
      <c r="B2675" s="21" t="s">
        <v>4664</v>
      </c>
      <c r="C2675" s="21" t="s">
        <v>4613</v>
      </c>
      <c r="D2675" s="108" t="s">
        <v>760</v>
      </c>
      <c r="E2675" s="21" t="s">
        <v>782</v>
      </c>
      <c r="F2675" s="21" t="s">
        <v>1011</v>
      </c>
      <c r="G2675" s="21" t="s">
        <v>883</v>
      </c>
    </row>
    <row r="2676" spans="1:7" ht="39.950000000000003" customHeight="1">
      <c r="A2676" s="93"/>
      <c r="B2676" s="21" t="s">
        <v>4665</v>
      </c>
      <c r="C2676" s="21" t="s">
        <v>4613</v>
      </c>
      <c r="D2676" s="108" t="s">
        <v>760</v>
      </c>
      <c r="E2676" s="21" t="s">
        <v>792</v>
      </c>
      <c r="F2676" s="21" t="s">
        <v>1050</v>
      </c>
      <c r="G2676" s="21" t="s">
        <v>3180</v>
      </c>
    </row>
    <row r="2677" spans="1:7" ht="39.950000000000003" customHeight="1">
      <c r="A2677" s="93" t="s">
        <v>4666</v>
      </c>
      <c r="B2677" s="21" t="s">
        <v>4667</v>
      </c>
      <c r="C2677" s="21" t="s">
        <v>4613</v>
      </c>
      <c r="D2677" s="108" t="s">
        <v>760</v>
      </c>
      <c r="E2677" s="21" t="s">
        <v>840</v>
      </c>
      <c r="F2677" s="21" t="s">
        <v>782</v>
      </c>
      <c r="G2677" s="21" t="s">
        <v>898</v>
      </c>
    </row>
    <row r="2678" spans="1:7" ht="39.950000000000003" customHeight="1">
      <c r="A2678" s="93"/>
      <c r="B2678" s="21" t="s">
        <v>4659</v>
      </c>
      <c r="C2678" s="21" t="s">
        <v>4613</v>
      </c>
      <c r="D2678" s="108" t="s">
        <v>760</v>
      </c>
      <c r="E2678" s="21" t="s">
        <v>1103</v>
      </c>
      <c r="F2678" s="21" t="s">
        <v>881</v>
      </c>
      <c r="G2678" s="21" t="s">
        <v>2345</v>
      </c>
    </row>
    <row r="2679" spans="1:7" ht="39.950000000000003" customHeight="1">
      <c r="A2679" s="93"/>
      <c r="B2679" s="21" t="s">
        <v>4668</v>
      </c>
      <c r="C2679" s="21" t="s">
        <v>4613</v>
      </c>
      <c r="D2679" s="108" t="s">
        <v>760</v>
      </c>
      <c r="E2679" s="21" t="s">
        <v>1103</v>
      </c>
      <c r="F2679" s="21" t="s">
        <v>1103</v>
      </c>
      <c r="G2679" s="21" t="s">
        <v>836</v>
      </c>
    </row>
    <row r="2680" spans="1:7" ht="39.950000000000003" customHeight="1">
      <c r="A2680" s="93" t="s">
        <v>4669</v>
      </c>
      <c r="B2680" s="21" t="s">
        <v>4640</v>
      </c>
      <c r="C2680" s="21" t="s">
        <v>4613</v>
      </c>
      <c r="D2680" s="108" t="s">
        <v>760</v>
      </c>
      <c r="E2680" s="21" t="s">
        <v>1050</v>
      </c>
      <c r="F2680" s="21" t="s">
        <v>2897</v>
      </c>
      <c r="G2680" s="21" t="s">
        <v>4670</v>
      </c>
    </row>
    <row r="2681" spans="1:7" ht="39.950000000000003" customHeight="1">
      <c r="A2681" s="93" t="s">
        <v>4671</v>
      </c>
      <c r="B2681" s="21" t="s">
        <v>4654</v>
      </c>
      <c r="C2681" s="21" t="s">
        <v>4613</v>
      </c>
      <c r="D2681" s="108" t="s">
        <v>760</v>
      </c>
      <c r="E2681" s="21" t="s">
        <v>2944</v>
      </c>
      <c r="F2681" s="21" t="s">
        <v>1053</v>
      </c>
      <c r="G2681" s="21" t="s">
        <v>1823</v>
      </c>
    </row>
    <row r="2682" spans="1:7" ht="39.950000000000003" customHeight="1">
      <c r="A2682" s="93" t="s">
        <v>4672</v>
      </c>
      <c r="B2682" s="21" t="s">
        <v>1377</v>
      </c>
      <c r="C2682" s="21" t="s">
        <v>4613</v>
      </c>
      <c r="D2682" s="108" t="s">
        <v>760</v>
      </c>
      <c r="E2682" s="21" t="s">
        <v>881</v>
      </c>
      <c r="F2682" s="21" t="s">
        <v>942</v>
      </c>
      <c r="G2682" s="21" t="s">
        <v>3036</v>
      </c>
    </row>
    <row r="2683" spans="1:7" ht="39.950000000000003" customHeight="1">
      <c r="A2683" s="93" t="s">
        <v>4673</v>
      </c>
      <c r="B2683" s="21" t="s">
        <v>4638</v>
      </c>
      <c r="C2683" s="21" t="s">
        <v>4613</v>
      </c>
      <c r="D2683" s="108" t="s">
        <v>760</v>
      </c>
      <c r="E2683" s="21" t="s">
        <v>1196</v>
      </c>
      <c r="F2683" s="21" t="s">
        <v>1737</v>
      </c>
      <c r="G2683" s="21" t="s">
        <v>2726</v>
      </c>
    </row>
    <row r="2684" spans="1:7" ht="39.950000000000003" customHeight="1">
      <c r="A2684" s="93" t="s">
        <v>4674</v>
      </c>
      <c r="B2684" s="21" t="s">
        <v>4640</v>
      </c>
      <c r="C2684" s="21" t="s">
        <v>4613</v>
      </c>
      <c r="D2684" s="108" t="s">
        <v>961</v>
      </c>
      <c r="E2684" s="21" t="s">
        <v>1170</v>
      </c>
      <c r="F2684" s="21" t="s">
        <v>782</v>
      </c>
      <c r="G2684" s="21" t="s">
        <v>1035</v>
      </c>
    </row>
    <row r="2685" spans="1:7" ht="39.950000000000003" customHeight="1">
      <c r="A2685" s="93"/>
      <c r="B2685" s="21" t="s">
        <v>4641</v>
      </c>
      <c r="C2685" s="21" t="s">
        <v>4613</v>
      </c>
      <c r="D2685" s="108" t="s">
        <v>760</v>
      </c>
      <c r="E2685" s="21" t="s">
        <v>1170</v>
      </c>
      <c r="F2685" s="21" t="s">
        <v>1041</v>
      </c>
      <c r="G2685" s="21" t="s">
        <v>1887</v>
      </c>
    </row>
    <row r="2686" spans="1:7" ht="39.950000000000003" customHeight="1">
      <c r="A2686" s="93" t="s">
        <v>4675</v>
      </c>
      <c r="B2686" s="21" t="s">
        <v>4641</v>
      </c>
      <c r="C2686" s="21" t="s">
        <v>4613</v>
      </c>
      <c r="D2686" s="108" t="s">
        <v>760</v>
      </c>
      <c r="E2686" s="21" t="s">
        <v>4676</v>
      </c>
      <c r="F2686" s="21" t="s">
        <v>4677</v>
      </c>
      <c r="G2686" s="21" t="s">
        <v>1062</v>
      </c>
    </row>
    <row r="2687" spans="1:7" ht="39.950000000000003" customHeight="1">
      <c r="A2687" s="93" t="s">
        <v>4678</v>
      </c>
      <c r="B2687" s="21" t="s">
        <v>4635</v>
      </c>
      <c r="C2687" s="21" t="s">
        <v>4613</v>
      </c>
      <c r="D2687" s="108" t="s">
        <v>760</v>
      </c>
      <c r="E2687" s="21" t="s">
        <v>3517</v>
      </c>
      <c r="F2687" s="21" t="s">
        <v>782</v>
      </c>
      <c r="G2687" s="21" t="s">
        <v>841</v>
      </c>
    </row>
    <row r="2688" spans="1:7" ht="39.950000000000003" customHeight="1">
      <c r="A2688" s="93" t="s">
        <v>4679</v>
      </c>
      <c r="B2688" s="21" t="s">
        <v>4667</v>
      </c>
      <c r="C2688" s="21" t="s">
        <v>4613</v>
      </c>
      <c r="D2688" s="108" t="s">
        <v>760</v>
      </c>
      <c r="E2688" s="21" t="s">
        <v>1202</v>
      </c>
      <c r="F2688" s="21" t="s">
        <v>834</v>
      </c>
      <c r="G2688" s="21" t="s">
        <v>4680</v>
      </c>
    </row>
    <row r="2689" spans="1:7" ht="39.950000000000003" customHeight="1">
      <c r="A2689" s="93" t="s">
        <v>4681</v>
      </c>
      <c r="B2689" s="21" t="s">
        <v>4661</v>
      </c>
      <c r="C2689" s="21" t="s">
        <v>4613</v>
      </c>
      <c r="D2689" s="108" t="s">
        <v>760</v>
      </c>
      <c r="E2689" s="21" t="s">
        <v>4636</v>
      </c>
      <c r="F2689" s="21" t="s">
        <v>1942</v>
      </c>
      <c r="G2689" s="21" t="s">
        <v>2572</v>
      </c>
    </row>
    <row r="2690" spans="1:7" ht="39.950000000000003" customHeight="1">
      <c r="A2690" s="93"/>
      <c r="B2690" s="21" t="s">
        <v>4659</v>
      </c>
      <c r="C2690" s="21" t="s">
        <v>4613</v>
      </c>
      <c r="D2690" s="108" t="s">
        <v>760</v>
      </c>
      <c r="E2690" s="21" t="s">
        <v>1088</v>
      </c>
      <c r="F2690" s="21" t="s">
        <v>803</v>
      </c>
      <c r="G2690" s="21" t="s">
        <v>788</v>
      </c>
    </row>
    <row r="2691" spans="1:7" ht="39.950000000000003" customHeight="1">
      <c r="A2691" s="93" t="s">
        <v>4682</v>
      </c>
      <c r="B2691" s="21" t="s">
        <v>4659</v>
      </c>
      <c r="C2691" s="21" t="s">
        <v>4613</v>
      </c>
      <c r="D2691" s="108" t="s">
        <v>760</v>
      </c>
      <c r="E2691" s="21" t="s">
        <v>1088</v>
      </c>
      <c r="F2691" s="21" t="s">
        <v>803</v>
      </c>
      <c r="G2691" s="21" t="s">
        <v>883</v>
      </c>
    </row>
    <row r="2692" spans="1:7" ht="39.950000000000003" customHeight="1">
      <c r="A2692" s="93"/>
      <c r="B2692" s="21" t="s">
        <v>4635</v>
      </c>
      <c r="C2692" s="21" t="s">
        <v>4613</v>
      </c>
      <c r="D2692" s="108" t="s">
        <v>760</v>
      </c>
      <c r="E2692" s="21" t="s">
        <v>3517</v>
      </c>
      <c r="F2692" s="21" t="s">
        <v>783</v>
      </c>
      <c r="G2692" s="21" t="s">
        <v>839</v>
      </c>
    </row>
    <row r="2693" spans="1:7" ht="39.950000000000003" customHeight="1">
      <c r="A2693" s="93"/>
      <c r="B2693" s="21" t="s">
        <v>4657</v>
      </c>
      <c r="C2693" s="21" t="s">
        <v>4613</v>
      </c>
      <c r="D2693" s="108" t="s">
        <v>760</v>
      </c>
      <c r="E2693" s="21" t="s">
        <v>942</v>
      </c>
      <c r="F2693" s="21" t="s">
        <v>2892</v>
      </c>
      <c r="G2693" s="21" t="s">
        <v>4683</v>
      </c>
    </row>
    <row r="2694" spans="1:7" ht="39.950000000000003" customHeight="1">
      <c r="A2694" s="93"/>
      <c r="B2694" s="21" t="s">
        <v>4646</v>
      </c>
      <c r="C2694" s="21" t="s">
        <v>4613</v>
      </c>
      <c r="D2694" s="108" t="s">
        <v>760</v>
      </c>
      <c r="E2694" s="21" t="s">
        <v>791</v>
      </c>
      <c r="F2694" s="21" t="s">
        <v>791</v>
      </c>
      <c r="G2694" s="21" t="s">
        <v>883</v>
      </c>
    </row>
    <row r="2695" spans="1:7" ht="39.950000000000003" customHeight="1">
      <c r="A2695" s="93"/>
      <c r="B2695" s="21" t="s">
        <v>4641</v>
      </c>
      <c r="C2695" s="21" t="s">
        <v>4613</v>
      </c>
      <c r="D2695" s="108" t="s">
        <v>760</v>
      </c>
      <c r="E2695" s="21" t="s">
        <v>1170</v>
      </c>
      <c r="F2695" s="21" t="s">
        <v>1213</v>
      </c>
      <c r="G2695" s="21" t="s">
        <v>1923</v>
      </c>
    </row>
    <row r="2696" spans="1:7" ht="39.950000000000003" customHeight="1">
      <c r="A2696" s="93"/>
      <c r="B2696" s="21" t="s">
        <v>4684</v>
      </c>
      <c r="C2696" s="21" t="s">
        <v>4613</v>
      </c>
      <c r="D2696" s="108" t="s">
        <v>760</v>
      </c>
      <c r="E2696" s="21" t="s">
        <v>1088</v>
      </c>
      <c r="F2696" s="21" t="s">
        <v>1059</v>
      </c>
      <c r="G2696" s="21" t="s">
        <v>864</v>
      </c>
    </row>
    <row r="2697" spans="1:7" ht="39.950000000000003" customHeight="1">
      <c r="A2697" s="93"/>
      <c r="B2697" s="21" t="s">
        <v>4648</v>
      </c>
      <c r="C2697" s="21" t="s">
        <v>4613</v>
      </c>
      <c r="D2697" s="108" t="s">
        <v>961</v>
      </c>
      <c r="E2697" s="21" t="s">
        <v>990</v>
      </c>
      <c r="F2697" s="21" t="s">
        <v>1942</v>
      </c>
      <c r="G2697" s="21" t="s">
        <v>1175</v>
      </c>
    </row>
    <row r="2698" spans="1:7" ht="39.950000000000003" customHeight="1">
      <c r="A2698" s="93"/>
      <c r="B2698" s="21" t="s">
        <v>4641</v>
      </c>
      <c r="C2698" s="21" t="s">
        <v>4613</v>
      </c>
      <c r="D2698" s="108" t="s">
        <v>961</v>
      </c>
      <c r="E2698" s="21" t="s">
        <v>780</v>
      </c>
      <c r="F2698" s="21" t="s">
        <v>1047</v>
      </c>
      <c r="G2698" s="21" t="s">
        <v>2451</v>
      </c>
    </row>
    <row r="2699" spans="1:7" ht="39.950000000000003" customHeight="1">
      <c r="A2699" s="93"/>
      <c r="B2699" s="21" t="s">
        <v>4657</v>
      </c>
      <c r="C2699" s="21" t="s">
        <v>4613</v>
      </c>
      <c r="D2699" s="108" t="s">
        <v>961</v>
      </c>
      <c r="E2699" s="21" t="s">
        <v>942</v>
      </c>
      <c r="F2699" s="21" t="s">
        <v>2892</v>
      </c>
      <c r="G2699" s="21" t="s">
        <v>864</v>
      </c>
    </row>
    <row r="2700" spans="1:7" ht="39.950000000000003" customHeight="1">
      <c r="A2700" s="93"/>
      <c r="B2700" s="21" t="s">
        <v>4659</v>
      </c>
      <c r="C2700" s="21" t="s">
        <v>4613</v>
      </c>
      <c r="D2700" s="108" t="s">
        <v>961</v>
      </c>
      <c r="E2700" s="21" t="s">
        <v>1059</v>
      </c>
      <c r="F2700" s="21" t="s">
        <v>1088</v>
      </c>
      <c r="G2700" s="21" t="s">
        <v>4054</v>
      </c>
    </row>
    <row r="2701" spans="1:7" ht="39.950000000000003" customHeight="1">
      <c r="A2701" s="93"/>
      <c r="B2701" s="21" t="s">
        <v>4659</v>
      </c>
      <c r="C2701" s="21" t="s">
        <v>4613</v>
      </c>
      <c r="D2701" s="108" t="s">
        <v>961</v>
      </c>
      <c r="E2701" s="21" t="s">
        <v>1088</v>
      </c>
      <c r="F2701" s="21" t="s">
        <v>803</v>
      </c>
      <c r="G2701" s="21" t="s">
        <v>3036</v>
      </c>
    </row>
    <row r="2702" spans="1:7" ht="39.950000000000003" customHeight="1">
      <c r="A2702" s="93"/>
      <c r="B2702" s="21" t="s">
        <v>4648</v>
      </c>
      <c r="C2702" s="21" t="s">
        <v>4613</v>
      </c>
      <c r="D2702" s="108" t="s">
        <v>961</v>
      </c>
      <c r="E2702" s="21" t="s">
        <v>1059</v>
      </c>
      <c r="F2702" s="21" t="s">
        <v>1176</v>
      </c>
      <c r="G2702" s="21" t="s">
        <v>839</v>
      </c>
    </row>
    <row r="2703" spans="1:7" ht="39.950000000000003" customHeight="1">
      <c r="A2703" s="93"/>
      <c r="B2703" s="21" t="s">
        <v>4661</v>
      </c>
      <c r="C2703" s="21" t="s">
        <v>4613</v>
      </c>
      <c r="D2703" s="108" t="s">
        <v>961</v>
      </c>
      <c r="E2703" s="21" t="s">
        <v>782</v>
      </c>
      <c r="F2703" s="21" t="s">
        <v>1127</v>
      </c>
      <c r="G2703" s="21" t="s">
        <v>878</v>
      </c>
    </row>
    <row r="2704" spans="1:7" ht="39.950000000000003" customHeight="1">
      <c r="A2704" s="93"/>
      <c r="B2704" s="21" t="s">
        <v>4661</v>
      </c>
      <c r="C2704" s="21" t="s">
        <v>4613</v>
      </c>
      <c r="D2704" s="108" t="s">
        <v>961</v>
      </c>
      <c r="E2704" s="21" t="s">
        <v>4636</v>
      </c>
      <c r="F2704" s="21" t="s">
        <v>782</v>
      </c>
      <c r="G2704" s="21" t="s">
        <v>1164</v>
      </c>
    </row>
    <row r="2705" spans="1:7" ht="39.950000000000003" customHeight="1">
      <c r="A2705" s="93"/>
      <c r="B2705" s="21" t="s">
        <v>4647</v>
      </c>
      <c r="C2705" s="21" t="s">
        <v>4613</v>
      </c>
      <c r="D2705" s="108" t="s">
        <v>961</v>
      </c>
      <c r="E2705" s="21" t="s">
        <v>4591</v>
      </c>
      <c r="F2705" s="21" t="s">
        <v>791</v>
      </c>
      <c r="G2705" s="21" t="s">
        <v>4685</v>
      </c>
    </row>
    <row r="2706" spans="1:7" ht="39.950000000000003" customHeight="1">
      <c r="A2706" s="93"/>
      <c r="B2706" s="21" t="s">
        <v>4684</v>
      </c>
      <c r="C2706" s="21" t="s">
        <v>4613</v>
      </c>
      <c r="D2706" s="108" t="s">
        <v>961</v>
      </c>
      <c r="E2706" s="21" t="s">
        <v>2906</v>
      </c>
      <c r="F2706" s="21" t="s">
        <v>782</v>
      </c>
      <c r="G2706" s="21" t="s">
        <v>4686</v>
      </c>
    </row>
    <row r="2707" spans="1:7" ht="39.950000000000003" customHeight="1">
      <c r="A2707" s="93"/>
      <c r="B2707" s="21" t="s">
        <v>4665</v>
      </c>
      <c r="C2707" s="21" t="s">
        <v>4613</v>
      </c>
      <c r="D2707" s="108" t="s">
        <v>961</v>
      </c>
      <c r="E2707" s="21" t="s">
        <v>782</v>
      </c>
      <c r="F2707" s="21" t="s">
        <v>1059</v>
      </c>
      <c r="G2707" s="21" t="s">
        <v>1783</v>
      </c>
    </row>
    <row r="2708" spans="1:7" ht="39.950000000000003" customHeight="1">
      <c r="A2708" s="93"/>
      <c r="B2708" s="21" t="s">
        <v>4684</v>
      </c>
      <c r="C2708" s="21" t="s">
        <v>4613</v>
      </c>
      <c r="D2708" s="108" t="s">
        <v>961</v>
      </c>
      <c r="E2708" s="21" t="s">
        <v>4636</v>
      </c>
      <c r="F2708" s="21" t="s">
        <v>1942</v>
      </c>
      <c r="G2708" s="21" t="s">
        <v>1686</v>
      </c>
    </row>
    <row r="2709" spans="1:7" ht="39.950000000000003" customHeight="1">
      <c r="A2709" s="93"/>
      <c r="B2709" s="21" t="s">
        <v>4668</v>
      </c>
      <c r="C2709" s="21" t="s">
        <v>4613</v>
      </c>
      <c r="D2709" s="108" t="s">
        <v>961</v>
      </c>
      <c r="E2709" s="21" t="s">
        <v>1103</v>
      </c>
      <c r="F2709" s="21" t="s">
        <v>4687</v>
      </c>
      <c r="G2709" s="21" t="s">
        <v>4688</v>
      </c>
    </row>
    <row r="2710" spans="1:7" ht="39.950000000000003" customHeight="1">
      <c r="A2710" s="93"/>
      <c r="B2710" s="21" t="s">
        <v>4657</v>
      </c>
      <c r="C2710" s="21" t="s">
        <v>4613</v>
      </c>
      <c r="D2710" s="108" t="s">
        <v>961</v>
      </c>
      <c r="E2710" s="21" t="s">
        <v>1038</v>
      </c>
      <c r="F2710" s="21" t="s">
        <v>1050</v>
      </c>
      <c r="G2710" s="21" t="s">
        <v>4689</v>
      </c>
    </row>
    <row r="2711" spans="1:7" ht="39.950000000000003" customHeight="1">
      <c r="A2711" s="93"/>
      <c r="B2711" s="21" t="s">
        <v>4645</v>
      </c>
      <c r="C2711" s="21" t="s">
        <v>4613</v>
      </c>
      <c r="D2711" s="108" t="s">
        <v>961</v>
      </c>
      <c r="E2711" s="21" t="s">
        <v>791</v>
      </c>
      <c r="F2711" s="21" t="s">
        <v>792</v>
      </c>
      <c r="G2711" s="21" t="s">
        <v>1359</v>
      </c>
    </row>
    <row r="2712" spans="1:7" ht="39.950000000000003" customHeight="1">
      <c r="A2712" s="93"/>
      <c r="B2712" s="21" t="s">
        <v>4635</v>
      </c>
      <c r="C2712" s="21" t="s">
        <v>4613</v>
      </c>
      <c r="D2712" s="108" t="s">
        <v>961</v>
      </c>
      <c r="E2712" s="21" t="s">
        <v>782</v>
      </c>
      <c r="F2712" s="21" t="s">
        <v>1127</v>
      </c>
      <c r="G2712" s="21" t="s">
        <v>2196</v>
      </c>
    </row>
    <row r="2713" spans="1:7" ht="39.950000000000003" customHeight="1">
      <c r="A2713" s="93"/>
      <c r="B2713" s="21" t="s">
        <v>4635</v>
      </c>
      <c r="C2713" s="21" t="s">
        <v>4613</v>
      </c>
      <c r="D2713" s="108" t="s">
        <v>961</v>
      </c>
      <c r="E2713" s="21" t="s">
        <v>1059</v>
      </c>
      <c r="F2713" s="21" t="s">
        <v>782</v>
      </c>
      <c r="G2713" s="21" t="s">
        <v>883</v>
      </c>
    </row>
    <row r="2714" spans="1:7" ht="39.950000000000003" customHeight="1">
      <c r="A2714" s="93"/>
      <c r="B2714" s="21" t="s">
        <v>4641</v>
      </c>
      <c r="C2714" s="21" t="s">
        <v>4613</v>
      </c>
      <c r="D2714" s="108" t="s">
        <v>961</v>
      </c>
      <c r="E2714" s="21" t="s">
        <v>4690</v>
      </c>
      <c r="F2714" s="21" t="s">
        <v>803</v>
      </c>
      <c r="G2714" s="21" t="s">
        <v>1069</v>
      </c>
    </row>
    <row r="2715" spans="1:7" ht="39.950000000000003" customHeight="1">
      <c r="A2715" s="21" t="s">
        <v>4691</v>
      </c>
      <c r="B2715" s="21" t="s">
        <v>4692</v>
      </c>
      <c r="C2715" s="21" t="s">
        <v>4693</v>
      </c>
      <c r="D2715" s="108" t="s">
        <v>760</v>
      </c>
      <c r="E2715" s="21" t="s">
        <v>1050</v>
      </c>
      <c r="F2715" s="21" t="s">
        <v>1144</v>
      </c>
      <c r="G2715" s="21" t="s">
        <v>4694</v>
      </c>
    </row>
    <row r="2716" spans="1:7" ht="39.950000000000003" customHeight="1">
      <c r="A2716" s="93"/>
      <c r="B2716" s="21"/>
      <c r="C2716" s="21" t="s">
        <v>4693</v>
      </c>
      <c r="D2716" s="108" t="s">
        <v>760</v>
      </c>
      <c r="E2716" s="21" t="s">
        <v>4695</v>
      </c>
      <c r="F2716" s="21" t="s">
        <v>770</v>
      </c>
      <c r="G2716" s="21" t="s">
        <v>1914</v>
      </c>
    </row>
    <row r="2717" spans="1:7" ht="39.950000000000003" customHeight="1">
      <c r="A2717" s="93" t="s">
        <v>4696</v>
      </c>
      <c r="B2717" s="21"/>
      <c r="C2717" s="21" t="s">
        <v>4693</v>
      </c>
      <c r="D2717" s="108" t="s">
        <v>760</v>
      </c>
      <c r="E2717" s="21" t="s">
        <v>4697</v>
      </c>
      <c r="F2717" s="21" t="s">
        <v>1645</v>
      </c>
      <c r="G2717" s="21" t="s">
        <v>4698</v>
      </c>
    </row>
    <row r="2718" spans="1:7" ht="39.950000000000003" customHeight="1">
      <c r="A2718" s="93" t="s">
        <v>4699</v>
      </c>
      <c r="B2718" s="21"/>
      <c r="C2718" s="21" t="s">
        <v>4693</v>
      </c>
      <c r="D2718" s="108" t="s">
        <v>760</v>
      </c>
      <c r="E2718" s="21" t="s">
        <v>4700</v>
      </c>
      <c r="F2718" s="21" t="s">
        <v>1072</v>
      </c>
      <c r="G2718" s="21" t="s">
        <v>878</v>
      </c>
    </row>
    <row r="2719" spans="1:7" ht="39.950000000000003" customHeight="1">
      <c r="A2719" s="93" t="s">
        <v>4701</v>
      </c>
      <c r="B2719" s="21"/>
      <c r="C2719" s="21" t="s">
        <v>4693</v>
      </c>
      <c r="D2719" s="108" t="s">
        <v>760</v>
      </c>
      <c r="E2719" s="21" t="s">
        <v>1088</v>
      </c>
      <c r="F2719" s="21" t="s">
        <v>780</v>
      </c>
      <c r="G2719" s="21" t="s">
        <v>4702</v>
      </c>
    </row>
    <row r="2720" spans="1:7" ht="39.950000000000003" customHeight="1">
      <c r="A2720" s="93" t="s">
        <v>4703</v>
      </c>
      <c r="B2720" s="21"/>
      <c r="C2720" s="21" t="s">
        <v>4693</v>
      </c>
      <c r="D2720" s="108" t="s">
        <v>760</v>
      </c>
      <c r="E2720" s="21" t="s">
        <v>4704</v>
      </c>
      <c r="F2720" s="21" t="s">
        <v>862</v>
      </c>
      <c r="G2720" s="21" t="s">
        <v>864</v>
      </c>
    </row>
    <row r="2721" spans="1:7" ht="39.950000000000003" customHeight="1">
      <c r="A2721" s="93" t="s">
        <v>4705</v>
      </c>
      <c r="B2721" s="21"/>
      <c r="C2721" s="21" t="s">
        <v>4693</v>
      </c>
      <c r="D2721" s="108" t="s">
        <v>760</v>
      </c>
      <c r="E2721" s="21" t="s">
        <v>1061</v>
      </c>
      <c r="F2721" s="21" t="s">
        <v>1202</v>
      </c>
      <c r="G2721" s="21" t="s">
        <v>767</v>
      </c>
    </row>
    <row r="2722" spans="1:7" ht="39.950000000000003" customHeight="1">
      <c r="A2722" s="93" t="s">
        <v>4706</v>
      </c>
      <c r="B2722" s="21"/>
      <c r="C2722" s="21" t="s">
        <v>4693</v>
      </c>
      <c r="D2722" s="108" t="s">
        <v>760</v>
      </c>
      <c r="E2722" s="21" t="s">
        <v>1202</v>
      </c>
      <c r="F2722" s="21" t="s">
        <v>1011</v>
      </c>
      <c r="G2722" s="21" t="s">
        <v>1359</v>
      </c>
    </row>
    <row r="2723" spans="1:7" ht="39.950000000000003" customHeight="1">
      <c r="A2723" s="93"/>
      <c r="B2723" s="21"/>
      <c r="C2723" s="21" t="s">
        <v>4693</v>
      </c>
      <c r="D2723" s="108" t="s">
        <v>760</v>
      </c>
      <c r="E2723" s="21" t="s">
        <v>4707</v>
      </c>
      <c r="F2723" s="21" t="s">
        <v>1169</v>
      </c>
      <c r="G2723" s="21" t="s">
        <v>4708</v>
      </c>
    </row>
    <row r="2724" spans="1:7" ht="39.950000000000003" customHeight="1">
      <c r="A2724" s="93" t="s">
        <v>4709</v>
      </c>
      <c r="B2724" s="21"/>
      <c r="C2724" s="21" t="s">
        <v>4693</v>
      </c>
      <c r="D2724" s="108" t="s">
        <v>760</v>
      </c>
      <c r="E2724" s="21" t="s">
        <v>4710</v>
      </c>
      <c r="F2724" s="21" t="s">
        <v>4534</v>
      </c>
      <c r="G2724" s="21" t="s">
        <v>1914</v>
      </c>
    </row>
    <row r="2725" spans="1:7" ht="39.950000000000003" customHeight="1">
      <c r="A2725" s="93" t="s">
        <v>4711</v>
      </c>
      <c r="B2725" s="21"/>
      <c r="C2725" s="21" t="s">
        <v>4693</v>
      </c>
      <c r="D2725" s="108" t="s">
        <v>760</v>
      </c>
      <c r="E2725" s="21" t="s">
        <v>1047</v>
      </c>
      <c r="F2725" s="21" t="s">
        <v>1265</v>
      </c>
      <c r="G2725" s="21" t="s">
        <v>1010</v>
      </c>
    </row>
    <row r="2726" spans="1:7" ht="39.950000000000003" customHeight="1">
      <c r="A2726" s="93"/>
      <c r="B2726" s="21"/>
      <c r="C2726" s="21" t="s">
        <v>4693</v>
      </c>
      <c r="D2726" s="108" t="s">
        <v>760</v>
      </c>
      <c r="E2726" s="21" t="s">
        <v>2545</v>
      </c>
      <c r="F2726" s="21" t="s">
        <v>4180</v>
      </c>
      <c r="G2726" s="21" t="s">
        <v>1439</v>
      </c>
    </row>
    <row r="2727" spans="1:7" ht="39.950000000000003" customHeight="1">
      <c r="A2727" s="93" t="s">
        <v>4712</v>
      </c>
      <c r="B2727" s="21"/>
      <c r="C2727" s="21" t="s">
        <v>4693</v>
      </c>
      <c r="D2727" s="108" t="s">
        <v>760</v>
      </c>
      <c r="E2727" s="21" t="s">
        <v>1178</v>
      </c>
      <c r="F2727" s="21" t="s">
        <v>4713</v>
      </c>
      <c r="G2727" s="21" t="s">
        <v>839</v>
      </c>
    </row>
    <row r="2728" spans="1:7" ht="39.950000000000003" customHeight="1">
      <c r="A2728" s="93" t="s">
        <v>4714</v>
      </c>
      <c r="B2728" s="21"/>
      <c r="C2728" s="21" t="s">
        <v>4693</v>
      </c>
      <c r="D2728" s="108" t="s">
        <v>760</v>
      </c>
      <c r="E2728" s="21" t="s">
        <v>1610</v>
      </c>
      <c r="F2728" s="21" t="s">
        <v>4180</v>
      </c>
      <c r="G2728" s="21" t="s">
        <v>812</v>
      </c>
    </row>
    <row r="2729" spans="1:7" ht="39.950000000000003" customHeight="1">
      <c r="A2729" s="93"/>
      <c r="B2729" s="21"/>
      <c r="C2729" s="21" t="s">
        <v>4693</v>
      </c>
      <c r="D2729" s="108" t="s">
        <v>760</v>
      </c>
      <c r="E2729" s="21" t="s">
        <v>4707</v>
      </c>
      <c r="F2729" s="21" t="s">
        <v>1542</v>
      </c>
      <c r="G2729" s="21" t="s">
        <v>3840</v>
      </c>
    </row>
    <row r="2730" spans="1:7" ht="39.950000000000003" customHeight="1">
      <c r="A2730" s="93"/>
      <c r="B2730" s="21"/>
      <c r="C2730" s="21" t="s">
        <v>4693</v>
      </c>
      <c r="D2730" s="108" t="s">
        <v>760</v>
      </c>
      <c r="E2730" s="21" t="s">
        <v>3379</v>
      </c>
      <c r="F2730" s="21" t="s">
        <v>1170</v>
      </c>
      <c r="G2730" s="21" t="s">
        <v>2629</v>
      </c>
    </row>
    <row r="2731" spans="1:7" ht="39.950000000000003" customHeight="1">
      <c r="A2731" s="93" t="s">
        <v>4715</v>
      </c>
      <c r="B2731" s="21"/>
      <c r="C2731" s="21" t="s">
        <v>4693</v>
      </c>
      <c r="D2731" s="108" t="s">
        <v>760</v>
      </c>
      <c r="E2731" s="21" t="s">
        <v>4700</v>
      </c>
      <c r="F2731" s="21" t="s">
        <v>1119</v>
      </c>
      <c r="G2731" s="21" t="s">
        <v>2993</v>
      </c>
    </row>
    <row r="2732" spans="1:7" ht="39.950000000000003" customHeight="1">
      <c r="A2732" s="93"/>
      <c r="B2732" s="21"/>
      <c r="C2732" s="21" t="s">
        <v>4693</v>
      </c>
      <c r="D2732" s="108" t="s">
        <v>760</v>
      </c>
      <c r="E2732" s="21" t="s">
        <v>1096</v>
      </c>
      <c r="F2732" s="21" t="s">
        <v>1068</v>
      </c>
      <c r="G2732" s="21" t="s">
        <v>1152</v>
      </c>
    </row>
    <row r="2733" spans="1:7" ht="39.950000000000003" customHeight="1">
      <c r="A2733" s="93"/>
      <c r="B2733" s="21" t="s">
        <v>4716</v>
      </c>
      <c r="C2733" s="21" t="s">
        <v>4693</v>
      </c>
      <c r="D2733" s="108" t="s">
        <v>760</v>
      </c>
      <c r="E2733" s="21" t="s">
        <v>1281</v>
      </c>
      <c r="F2733" s="21" t="s">
        <v>4717</v>
      </c>
      <c r="G2733" s="21" t="s">
        <v>1672</v>
      </c>
    </row>
    <row r="2734" spans="1:7" ht="39.950000000000003" customHeight="1">
      <c r="A2734" s="93"/>
      <c r="B2734" s="21"/>
      <c r="C2734" s="21" t="s">
        <v>4693</v>
      </c>
      <c r="D2734" s="108" t="s">
        <v>760</v>
      </c>
      <c r="E2734" s="21" t="s">
        <v>2678</v>
      </c>
      <c r="F2734" s="21" t="s">
        <v>4534</v>
      </c>
      <c r="G2734" s="21" t="s">
        <v>1841</v>
      </c>
    </row>
    <row r="2735" spans="1:7" ht="39.950000000000003" customHeight="1">
      <c r="A2735" s="93"/>
      <c r="B2735" s="21"/>
      <c r="C2735" s="21" t="s">
        <v>4693</v>
      </c>
      <c r="D2735" s="108" t="s">
        <v>760</v>
      </c>
      <c r="E2735" s="21" t="s">
        <v>1888</v>
      </c>
      <c r="F2735" s="21" t="s">
        <v>811</v>
      </c>
      <c r="G2735" s="21" t="s">
        <v>1035</v>
      </c>
    </row>
    <row r="2736" spans="1:7" ht="39.950000000000003" customHeight="1">
      <c r="A2736" s="93" t="s">
        <v>4718</v>
      </c>
      <c r="B2736" s="21"/>
      <c r="C2736" s="21" t="s">
        <v>4693</v>
      </c>
      <c r="D2736" s="108" t="s">
        <v>760</v>
      </c>
      <c r="E2736" s="21" t="s">
        <v>4707</v>
      </c>
      <c r="F2736" s="21" t="s">
        <v>1072</v>
      </c>
      <c r="G2736" s="21" t="s">
        <v>798</v>
      </c>
    </row>
    <row r="2737" spans="1:7" ht="39.950000000000003" customHeight="1">
      <c r="A2737" s="242" t="s">
        <v>4719</v>
      </c>
      <c r="B2737" s="172"/>
      <c r="C2737" s="21" t="s">
        <v>4693</v>
      </c>
      <c r="D2737" s="170" t="s">
        <v>760</v>
      </c>
      <c r="E2737" s="172" t="s">
        <v>4720</v>
      </c>
      <c r="F2737" s="172" t="s">
        <v>4534</v>
      </c>
      <c r="G2737" s="172" t="s">
        <v>4721</v>
      </c>
    </row>
    <row r="2738" spans="1:7" ht="39.950000000000003" customHeight="1">
      <c r="A2738" s="242"/>
      <c r="B2738" s="172"/>
      <c r="C2738" s="21" t="s">
        <v>4693</v>
      </c>
      <c r="D2738" s="170" t="s">
        <v>760</v>
      </c>
      <c r="E2738" s="172" t="s">
        <v>803</v>
      </c>
      <c r="F2738" s="172" t="s">
        <v>829</v>
      </c>
      <c r="G2738" s="172" t="s">
        <v>841</v>
      </c>
    </row>
    <row r="2739" spans="1:7" ht="39.950000000000003" customHeight="1">
      <c r="A2739" s="242"/>
      <c r="B2739" s="172"/>
      <c r="C2739" s="21" t="s">
        <v>4693</v>
      </c>
      <c r="D2739" s="170" t="s">
        <v>760</v>
      </c>
      <c r="E2739" s="172" t="s">
        <v>1133</v>
      </c>
      <c r="F2739" s="172" t="s">
        <v>4722</v>
      </c>
      <c r="G2739" s="172" t="s">
        <v>827</v>
      </c>
    </row>
    <row r="2740" spans="1:7" ht="39.950000000000003" customHeight="1">
      <c r="A2740" s="93"/>
      <c r="B2740" s="21"/>
      <c r="C2740" s="21" t="s">
        <v>4693</v>
      </c>
      <c r="D2740" s="108" t="s">
        <v>760</v>
      </c>
      <c r="E2740" s="21" t="s">
        <v>4723</v>
      </c>
      <c r="F2740" s="21" t="s">
        <v>4528</v>
      </c>
      <c r="G2740" s="21" t="s">
        <v>1793</v>
      </c>
    </row>
    <row r="2741" spans="1:7" ht="39.950000000000003" customHeight="1">
      <c r="A2741" s="93"/>
      <c r="B2741" s="21"/>
      <c r="C2741" s="21" t="s">
        <v>4693</v>
      </c>
      <c r="D2741" s="108" t="s">
        <v>760</v>
      </c>
      <c r="E2741" s="21" t="s">
        <v>4710</v>
      </c>
      <c r="F2741" s="21" t="s">
        <v>4534</v>
      </c>
      <c r="G2741" s="21" t="s">
        <v>4724</v>
      </c>
    </row>
    <row r="2742" spans="1:7" ht="39.950000000000003" customHeight="1">
      <c r="A2742" s="93"/>
      <c r="B2742" s="21"/>
      <c r="C2742" s="21" t="s">
        <v>4693</v>
      </c>
      <c r="D2742" s="343" t="s">
        <v>760</v>
      </c>
      <c r="E2742" s="21" t="s">
        <v>3918</v>
      </c>
      <c r="F2742" s="21" t="s">
        <v>1265</v>
      </c>
      <c r="G2742" s="21" t="s">
        <v>1154</v>
      </c>
    </row>
    <row r="2743" spans="1:7" ht="39.950000000000003" customHeight="1">
      <c r="A2743" s="93" t="s">
        <v>4725</v>
      </c>
      <c r="B2743" s="21" t="s">
        <v>4692</v>
      </c>
      <c r="C2743" s="21" t="s">
        <v>4693</v>
      </c>
      <c r="D2743" s="108" t="s">
        <v>760</v>
      </c>
      <c r="E2743" s="21" t="s">
        <v>4722</v>
      </c>
      <c r="F2743" s="21" t="s">
        <v>1108</v>
      </c>
      <c r="G2743" s="21" t="s">
        <v>1282</v>
      </c>
    </row>
    <row r="2744" spans="1:7" ht="39.950000000000003" customHeight="1">
      <c r="A2744" s="93"/>
      <c r="B2744" s="21"/>
      <c r="C2744" s="21" t="s">
        <v>4693</v>
      </c>
      <c r="D2744" s="108" t="s">
        <v>760</v>
      </c>
      <c r="E2744" s="21" t="s">
        <v>4726</v>
      </c>
      <c r="F2744" s="21" t="s">
        <v>4727</v>
      </c>
      <c r="G2744" s="21" t="s">
        <v>1589</v>
      </c>
    </row>
    <row r="2745" spans="1:7" ht="39.950000000000003" customHeight="1">
      <c r="A2745" s="93"/>
      <c r="B2745" s="21" t="s">
        <v>4728</v>
      </c>
      <c r="C2745" s="21" t="s">
        <v>4693</v>
      </c>
      <c r="D2745" s="108" t="s">
        <v>760</v>
      </c>
      <c r="E2745" s="21" t="s">
        <v>2412</v>
      </c>
      <c r="F2745" s="21" t="s">
        <v>1213</v>
      </c>
      <c r="G2745" s="21" t="s">
        <v>2196</v>
      </c>
    </row>
    <row r="2746" spans="1:7" ht="39.950000000000003" customHeight="1">
      <c r="A2746" s="93" t="s">
        <v>4729</v>
      </c>
      <c r="B2746" s="21" t="s">
        <v>4716</v>
      </c>
      <c r="C2746" s="21" t="s">
        <v>4693</v>
      </c>
      <c r="D2746" s="108" t="s">
        <v>760</v>
      </c>
      <c r="E2746" s="21" t="s">
        <v>909</v>
      </c>
      <c r="F2746" s="21" t="s">
        <v>4534</v>
      </c>
      <c r="G2746" s="21" t="s">
        <v>1727</v>
      </c>
    </row>
    <row r="2747" spans="1:7" ht="39.950000000000003" customHeight="1">
      <c r="A2747" s="93"/>
      <c r="B2747" s="21" t="s">
        <v>4728</v>
      </c>
      <c r="C2747" s="21" t="s">
        <v>4693</v>
      </c>
      <c r="D2747" s="108" t="s">
        <v>764</v>
      </c>
      <c r="E2747" s="21" t="s">
        <v>881</v>
      </c>
      <c r="F2747" s="21" t="s">
        <v>4730</v>
      </c>
      <c r="G2747" s="21" t="s">
        <v>1909</v>
      </c>
    </row>
    <row r="2748" spans="1:7" ht="39.950000000000003" customHeight="1">
      <c r="A2748" s="93"/>
      <c r="B2748" s="21"/>
      <c r="C2748" s="21" t="s">
        <v>4693</v>
      </c>
      <c r="D2748" s="108" t="s">
        <v>760</v>
      </c>
      <c r="E2748" s="21" t="s">
        <v>4239</v>
      </c>
      <c r="F2748" s="21" t="s">
        <v>4534</v>
      </c>
      <c r="G2748" s="21" t="s">
        <v>1932</v>
      </c>
    </row>
    <row r="2749" spans="1:7" ht="39.950000000000003" customHeight="1">
      <c r="A2749" s="93"/>
      <c r="B2749" s="21" t="s">
        <v>4728</v>
      </c>
      <c r="C2749" s="21" t="s">
        <v>4693</v>
      </c>
      <c r="D2749" s="108" t="s">
        <v>760</v>
      </c>
      <c r="E2749" s="21" t="s">
        <v>769</v>
      </c>
      <c r="F2749" s="21" t="s">
        <v>1119</v>
      </c>
      <c r="G2749" s="21" t="s">
        <v>1284</v>
      </c>
    </row>
    <row r="2750" spans="1:7" ht="39.950000000000003" customHeight="1">
      <c r="A2750" s="93"/>
      <c r="B2750" s="21" t="s">
        <v>4716</v>
      </c>
      <c r="C2750" s="21" t="s">
        <v>4693</v>
      </c>
      <c r="D2750" s="108" t="s">
        <v>760</v>
      </c>
      <c r="E2750" s="21" t="s">
        <v>3635</v>
      </c>
      <c r="F2750" s="21" t="s">
        <v>4534</v>
      </c>
      <c r="G2750" s="21" t="s">
        <v>4731</v>
      </c>
    </row>
    <row r="2751" spans="1:7" ht="39.950000000000003" customHeight="1">
      <c r="A2751" s="93"/>
      <c r="B2751" s="21" t="s">
        <v>4732</v>
      </c>
      <c r="C2751" s="21" t="s">
        <v>4693</v>
      </c>
      <c r="D2751" s="108" t="s">
        <v>760</v>
      </c>
      <c r="E2751" s="21" t="s">
        <v>2897</v>
      </c>
      <c r="F2751" s="21" t="s">
        <v>4534</v>
      </c>
      <c r="G2751" s="21" t="s">
        <v>3840</v>
      </c>
    </row>
    <row r="2752" spans="1:7" ht="39.950000000000003" customHeight="1">
      <c r="A2752" s="93"/>
      <c r="B2752" s="21"/>
      <c r="C2752" s="21" t="s">
        <v>4693</v>
      </c>
      <c r="D2752" s="108" t="s">
        <v>760</v>
      </c>
      <c r="E2752" s="21" t="s">
        <v>1645</v>
      </c>
      <c r="F2752" s="21" t="s">
        <v>806</v>
      </c>
      <c r="G2752" s="21" t="s">
        <v>801</v>
      </c>
    </row>
    <row r="2753" spans="1:7" ht="39.950000000000003" customHeight="1">
      <c r="A2753" s="93"/>
      <c r="B2753" s="21"/>
      <c r="C2753" s="21" t="s">
        <v>4693</v>
      </c>
      <c r="D2753" s="108" t="s">
        <v>760</v>
      </c>
      <c r="E2753" s="21" t="s">
        <v>1133</v>
      </c>
      <c r="F2753" s="21" t="s">
        <v>4534</v>
      </c>
      <c r="G2753" s="21" t="s">
        <v>4733</v>
      </c>
    </row>
    <row r="2754" spans="1:7" ht="39.950000000000003" customHeight="1">
      <c r="A2754" s="93"/>
      <c r="B2754" s="21" t="s">
        <v>4728</v>
      </c>
      <c r="C2754" s="21" t="s">
        <v>4693</v>
      </c>
      <c r="D2754" s="108" t="s">
        <v>760</v>
      </c>
      <c r="E2754" s="21" t="s">
        <v>4239</v>
      </c>
      <c r="F2754" s="21" t="s">
        <v>1050</v>
      </c>
      <c r="G2754" s="21" t="s">
        <v>1575</v>
      </c>
    </row>
    <row r="2755" spans="1:7" ht="39.950000000000003" customHeight="1">
      <c r="A2755" s="93"/>
      <c r="B2755" s="21"/>
      <c r="C2755" s="21" t="s">
        <v>4693</v>
      </c>
      <c r="D2755" s="108" t="s">
        <v>760</v>
      </c>
      <c r="E2755" s="21" t="s">
        <v>4734</v>
      </c>
      <c r="F2755" s="21" t="s">
        <v>2866</v>
      </c>
      <c r="G2755" s="21" t="s">
        <v>978</v>
      </c>
    </row>
    <row r="2756" spans="1:7" ht="39.950000000000003" customHeight="1">
      <c r="A2756" s="93"/>
      <c r="B2756" s="21" t="s">
        <v>4692</v>
      </c>
      <c r="C2756" s="21" t="s">
        <v>4693</v>
      </c>
      <c r="D2756" s="108" t="s">
        <v>760</v>
      </c>
      <c r="E2756" s="21" t="s">
        <v>1149</v>
      </c>
      <c r="F2756" s="21" t="s">
        <v>829</v>
      </c>
      <c r="G2756" s="21" t="s">
        <v>978</v>
      </c>
    </row>
    <row r="2757" spans="1:7" ht="39.950000000000003" customHeight="1">
      <c r="A2757" s="93"/>
      <c r="B2757" s="21"/>
      <c r="C2757" s="21" t="s">
        <v>4693</v>
      </c>
      <c r="D2757" s="108" t="s">
        <v>760</v>
      </c>
      <c r="E2757" s="21" t="s">
        <v>1904</v>
      </c>
      <c r="F2757" s="21" t="s">
        <v>806</v>
      </c>
      <c r="G2757" s="21" t="s">
        <v>1060</v>
      </c>
    </row>
    <row r="2758" spans="1:7" ht="39.950000000000003" customHeight="1">
      <c r="A2758" s="93"/>
      <c r="B2758" s="21" t="s">
        <v>4728</v>
      </c>
      <c r="C2758" s="21" t="s">
        <v>4693</v>
      </c>
      <c r="D2758" s="108" t="s">
        <v>760</v>
      </c>
      <c r="E2758" s="21" t="s">
        <v>1169</v>
      </c>
      <c r="F2758" s="21" t="s">
        <v>1103</v>
      </c>
      <c r="G2758" s="21" t="s">
        <v>812</v>
      </c>
    </row>
    <row r="2759" spans="1:7" ht="39.950000000000003" customHeight="1">
      <c r="A2759" s="93"/>
      <c r="B2759" s="21" t="s">
        <v>4735</v>
      </c>
      <c r="C2759" s="93" t="s">
        <v>4760</v>
      </c>
      <c r="D2759" s="108"/>
      <c r="E2759" s="21" t="s">
        <v>867</v>
      </c>
      <c r="F2759" s="21" t="s">
        <v>1758</v>
      </c>
      <c r="G2759" s="21" t="s">
        <v>989</v>
      </c>
    </row>
    <row r="2760" spans="1:7" ht="39.950000000000003" customHeight="1">
      <c r="A2760" s="93"/>
      <c r="B2760" s="21"/>
      <c r="C2760" s="93" t="s">
        <v>4760</v>
      </c>
      <c r="D2760" s="108"/>
      <c r="E2760" s="21" t="s">
        <v>867</v>
      </c>
      <c r="F2760" s="21" t="s">
        <v>970</v>
      </c>
      <c r="G2760" s="21" t="s">
        <v>771</v>
      </c>
    </row>
    <row r="2761" spans="1:7" ht="39.950000000000003" customHeight="1">
      <c r="A2761" s="93"/>
      <c r="B2761" s="21" t="s">
        <v>4736</v>
      </c>
      <c r="C2761" s="93" t="s">
        <v>4760</v>
      </c>
      <c r="D2761" s="108"/>
      <c r="E2761" s="21" t="s">
        <v>1265</v>
      </c>
      <c r="F2761" s="21" t="s">
        <v>1396</v>
      </c>
      <c r="G2761" s="21" t="s">
        <v>2042</v>
      </c>
    </row>
    <row r="2762" spans="1:7" ht="39.950000000000003" customHeight="1">
      <c r="A2762" s="93"/>
      <c r="B2762" s="21" t="s">
        <v>4735</v>
      </c>
      <c r="C2762" s="93" t="s">
        <v>4760</v>
      </c>
      <c r="D2762" s="108"/>
      <c r="E2762" s="21" t="s">
        <v>1092</v>
      </c>
      <c r="F2762" s="21" t="s">
        <v>1389</v>
      </c>
      <c r="G2762" s="21" t="s">
        <v>1295</v>
      </c>
    </row>
    <row r="2763" spans="1:7" ht="39.950000000000003" customHeight="1">
      <c r="A2763" s="93"/>
      <c r="B2763" s="21"/>
      <c r="C2763" s="93" t="s">
        <v>4760</v>
      </c>
      <c r="D2763" s="108"/>
      <c r="E2763" s="21" t="s">
        <v>894</v>
      </c>
      <c r="F2763" s="21" t="s">
        <v>909</v>
      </c>
      <c r="G2763" s="21" t="s">
        <v>4340</v>
      </c>
    </row>
    <row r="2764" spans="1:7" ht="39.950000000000003" customHeight="1">
      <c r="A2764" s="93"/>
      <c r="B2764" s="21"/>
      <c r="C2764" s="93" t="s">
        <v>4760</v>
      </c>
      <c r="D2764" s="108"/>
      <c r="E2764" s="21" t="s">
        <v>3761</v>
      </c>
      <c r="F2764" s="21" t="s">
        <v>1092</v>
      </c>
      <c r="G2764" s="21" t="s">
        <v>807</v>
      </c>
    </row>
    <row r="2765" spans="1:7" ht="39.950000000000003" customHeight="1">
      <c r="A2765" s="93"/>
      <c r="B2765" s="21"/>
      <c r="C2765" s="93" t="s">
        <v>4760</v>
      </c>
      <c r="D2765" s="108"/>
      <c r="E2765" s="21" t="s">
        <v>1955</v>
      </c>
      <c r="F2765" s="21" t="s">
        <v>881</v>
      </c>
      <c r="G2765" s="21" t="s">
        <v>2091</v>
      </c>
    </row>
    <row r="2766" spans="1:7" ht="39.950000000000003" customHeight="1">
      <c r="A2766" s="93"/>
      <c r="B2766" s="21"/>
      <c r="C2766" s="93" t="s">
        <v>4760</v>
      </c>
      <c r="D2766" s="108"/>
      <c r="E2766" s="21" t="s">
        <v>1851</v>
      </c>
      <c r="F2766" s="21" t="s">
        <v>1385</v>
      </c>
      <c r="G2766" s="21" t="s">
        <v>1152</v>
      </c>
    </row>
    <row r="2767" spans="1:7" ht="39.950000000000003" customHeight="1">
      <c r="A2767" s="93"/>
      <c r="B2767" s="21"/>
      <c r="C2767" s="93" t="s">
        <v>4760</v>
      </c>
      <c r="D2767" s="108"/>
      <c r="E2767" s="21" t="s">
        <v>847</v>
      </c>
      <c r="F2767" s="21" t="s">
        <v>1385</v>
      </c>
      <c r="G2767" s="21" t="s">
        <v>1892</v>
      </c>
    </row>
    <row r="2768" spans="1:7" ht="39.950000000000003" customHeight="1">
      <c r="A2768" s="93" t="s">
        <v>4737</v>
      </c>
      <c r="B2768" s="21"/>
      <c r="C2768" s="93" t="s">
        <v>4760</v>
      </c>
      <c r="D2768" s="108"/>
      <c r="E2768" s="21" t="s">
        <v>881</v>
      </c>
      <c r="F2768" s="21" t="s">
        <v>3499</v>
      </c>
      <c r="G2768" s="21" t="s">
        <v>4738</v>
      </c>
    </row>
    <row r="2769" spans="1:7" ht="39.950000000000003" customHeight="1">
      <c r="A2769" s="93"/>
      <c r="B2769" s="21"/>
      <c r="C2769" s="93" t="s">
        <v>4760</v>
      </c>
      <c r="D2769" s="108"/>
      <c r="E2769" s="21" t="s">
        <v>902</v>
      </c>
      <c r="F2769" s="21" t="s">
        <v>4739</v>
      </c>
      <c r="G2769" s="21" t="s">
        <v>805</v>
      </c>
    </row>
    <row r="2770" spans="1:7" ht="39.950000000000003" customHeight="1">
      <c r="A2770" s="93"/>
      <c r="B2770" s="21"/>
      <c r="C2770" s="93" t="s">
        <v>4760</v>
      </c>
      <c r="D2770" s="108"/>
      <c r="E2770" s="21" t="s">
        <v>1385</v>
      </c>
      <c r="F2770" s="21" t="s">
        <v>1041</v>
      </c>
      <c r="G2770" s="21" t="s">
        <v>883</v>
      </c>
    </row>
    <row r="2771" spans="1:7" ht="39.950000000000003" customHeight="1">
      <c r="A2771" s="93"/>
      <c r="B2771" s="21"/>
      <c r="C2771" s="93" t="s">
        <v>4760</v>
      </c>
      <c r="D2771" s="108"/>
      <c r="E2771" s="21" t="s">
        <v>1373</v>
      </c>
      <c r="F2771" s="21" t="s">
        <v>1149</v>
      </c>
      <c r="G2771" s="21" t="s">
        <v>4740</v>
      </c>
    </row>
    <row r="2772" spans="1:7" ht="39.950000000000003" customHeight="1">
      <c r="A2772" s="93"/>
      <c r="B2772" s="21" t="s">
        <v>4736</v>
      </c>
      <c r="C2772" s="93" t="s">
        <v>4760</v>
      </c>
      <c r="D2772" s="108"/>
      <c r="E2772" s="21" t="s">
        <v>4741</v>
      </c>
      <c r="F2772" s="21" t="s">
        <v>1196</v>
      </c>
      <c r="G2772" s="21" t="s">
        <v>916</v>
      </c>
    </row>
    <row r="2773" spans="1:7" ht="39.950000000000003" customHeight="1">
      <c r="A2773" s="93"/>
      <c r="B2773" s="21" t="s">
        <v>4742</v>
      </c>
      <c r="C2773" s="93" t="s">
        <v>4760</v>
      </c>
      <c r="D2773" s="108"/>
      <c r="E2773" s="21" t="s">
        <v>1050</v>
      </c>
      <c r="F2773" s="21" t="s">
        <v>780</v>
      </c>
      <c r="G2773" s="21" t="s">
        <v>1035</v>
      </c>
    </row>
    <row r="2774" spans="1:7" ht="39.950000000000003" customHeight="1">
      <c r="A2774" s="93"/>
      <c r="B2774" s="21"/>
      <c r="C2774" s="93" t="s">
        <v>4760</v>
      </c>
      <c r="D2774" s="108"/>
      <c r="E2774" s="21" t="s">
        <v>1955</v>
      </c>
      <c r="F2774" s="21" t="s">
        <v>1205</v>
      </c>
      <c r="G2774" s="21" t="s">
        <v>1343</v>
      </c>
    </row>
    <row r="2775" spans="1:7" ht="39.950000000000003" customHeight="1">
      <c r="A2775" s="93"/>
      <c r="B2775" s="21" t="s">
        <v>4736</v>
      </c>
      <c r="C2775" s="93" t="s">
        <v>4760</v>
      </c>
      <c r="D2775" s="108"/>
      <c r="E2775" s="21" t="s">
        <v>881</v>
      </c>
      <c r="F2775" s="21" t="s">
        <v>1396</v>
      </c>
      <c r="G2775" s="21" t="s">
        <v>1010</v>
      </c>
    </row>
    <row r="2776" spans="1:7" ht="39.950000000000003" customHeight="1">
      <c r="A2776" s="93"/>
      <c r="B2776" s="21"/>
      <c r="C2776" s="93" t="s">
        <v>4760</v>
      </c>
      <c r="D2776" s="108"/>
      <c r="E2776" s="21" t="s">
        <v>1144</v>
      </c>
      <c r="F2776" s="21" t="s">
        <v>1064</v>
      </c>
      <c r="G2776" s="21" t="s">
        <v>4743</v>
      </c>
    </row>
    <row r="2777" spans="1:7" ht="39.950000000000003" customHeight="1">
      <c r="A2777" s="93"/>
      <c r="B2777" s="21" t="s">
        <v>1856</v>
      </c>
      <c r="C2777" s="93" t="s">
        <v>4760</v>
      </c>
      <c r="D2777" s="108"/>
      <c r="E2777" s="21" t="s">
        <v>1955</v>
      </c>
      <c r="F2777" s="21" t="s">
        <v>993</v>
      </c>
      <c r="G2777" s="21" t="s">
        <v>3180</v>
      </c>
    </row>
    <row r="2778" spans="1:7" ht="39.950000000000003" customHeight="1">
      <c r="A2778" s="93"/>
      <c r="B2778" s="21" t="s">
        <v>4744</v>
      </c>
      <c r="C2778" s="93" t="s">
        <v>4760</v>
      </c>
      <c r="D2778" s="108"/>
      <c r="E2778" s="21" t="s">
        <v>4745</v>
      </c>
      <c r="F2778" s="21" t="s">
        <v>914</v>
      </c>
      <c r="G2778" s="21" t="s">
        <v>788</v>
      </c>
    </row>
    <row r="2779" spans="1:7" ht="39.950000000000003" customHeight="1">
      <c r="A2779" s="93"/>
      <c r="B2779" s="21" t="s">
        <v>4735</v>
      </c>
      <c r="C2779" s="93" t="s">
        <v>4760</v>
      </c>
      <c r="D2779" s="108"/>
      <c r="E2779" s="21" t="s">
        <v>4746</v>
      </c>
      <c r="F2779" s="21" t="s">
        <v>1061</v>
      </c>
      <c r="G2779" s="21" t="s">
        <v>916</v>
      </c>
    </row>
    <row r="2780" spans="1:7" ht="39.950000000000003" customHeight="1">
      <c r="A2780" s="93"/>
      <c r="B2780" s="21"/>
      <c r="C2780" s="93" t="s">
        <v>4760</v>
      </c>
      <c r="D2780" s="108"/>
      <c r="E2780" s="21" t="s">
        <v>1265</v>
      </c>
      <c r="F2780" s="21" t="s">
        <v>993</v>
      </c>
      <c r="G2780" s="21" t="s">
        <v>1305</v>
      </c>
    </row>
    <row r="2781" spans="1:7" ht="39.950000000000003" customHeight="1">
      <c r="A2781" s="93"/>
      <c r="B2781" s="21" t="s">
        <v>4735</v>
      </c>
      <c r="C2781" s="93" t="s">
        <v>4760</v>
      </c>
      <c r="D2781" s="108"/>
      <c r="E2781" s="21" t="s">
        <v>4746</v>
      </c>
      <c r="F2781" s="21" t="s">
        <v>1061</v>
      </c>
      <c r="G2781" s="21" t="s">
        <v>916</v>
      </c>
    </row>
    <row r="2782" spans="1:7" ht="39.950000000000003" customHeight="1">
      <c r="A2782" s="93"/>
      <c r="B2782" s="21" t="s">
        <v>4742</v>
      </c>
      <c r="C2782" s="93" t="s">
        <v>4760</v>
      </c>
      <c r="D2782" s="108"/>
      <c r="E2782" s="21" t="s">
        <v>4745</v>
      </c>
      <c r="F2782" s="21" t="s">
        <v>4747</v>
      </c>
      <c r="G2782" s="21" t="s">
        <v>1194</v>
      </c>
    </row>
    <row r="2783" spans="1:7" ht="39.950000000000003" customHeight="1">
      <c r="A2783" s="93"/>
      <c r="B2783" s="21" t="s">
        <v>4748</v>
      </c>
      <c r="C2783" s="93" t="s">
        <v>4760</v>
      </c>
      <c r="D2783" s="108"/>
      <c r="E2783" s="21" t="s">
        <v>923</v>
      </c>
      <c r="F2783" s="21" t="s">
        <v>780</v>
      </c>
      <c r="G2783" s="21" t="s">
        <v>1120</v>
      </c>
    </row>
    <row r="2784" spans="1:7" ht="39.950000000000003" customHeight="1">
      <c r="A2784" s="93"/>
      <c r="B2784" s="21" t="s">
        <v>4736</v>
      </c>
      <c r="C2784" s="93" t="s">
        <v>4760</v>
      </c>
      <c r="D2784" s="108"/>
      <c r="E2784" s="21" t="s">
        <v>4749</v>
      </c>
      <c r="F2784" s="21" t="s">
        <v>881</v>
      </c>
      <c r="G2784" s="21" t="s">
        <v>916</v>
      </c>
    </row>
    <row r="2785" spans="1:7" ht="39.950000000000003" customHeight="1">
      <c r="A2785" s="93"/>
      <c r="B2785" s="21" t="s">
        <v>4750</v>
      </c>
      <c r="C2785" s="93" t="s">
        <v>4760</v>
      </c>
      <c r="D2785" s="108"/>
      <c r="E2785" s="21" t="s">
        <v>795</v>
      </c>
      <c r="F2785" s="21" t="s">
        <v>1103</v>
      </c>
      <c r="G2785" s="21" t="s">
        <v>2091</v>
      </c>
    </row>
    <row r="2786" spans="1:7" ht="39.950000000000003" customHeight="1">
      <c r="A2786" s="93"/>
      <c r="B2786" s="21"/>
      <c r="C2786" s="93" t="s">
        <v>4760</v>
      </c>
      <c r="D2786" s="108"/>
      <c r="E2786" s="21" t="s">
        <v>1373</v>
      </c>
      <c r="F2786" s="21" t="s">
        <v>1149</v>
      </c>
      <c r="G2786" s="21" t="s">
        <v>1386</v>
      </c>
    </row>
    <row r="2787" spans="1:7" ht="39.950000000000003" customHeight="1">
      <c r="A2787" s="93"/>
      <c r="B2787" s="21" t="s">
        <v>4750</v>
      </c>
      <c r="C2787" s="93" t="s">
        <v>4760</v>
      </c>
      <c r="D2787" s="108"/>
      <c r="E2787" s="21" t="s">
        <v>1385</v>
      </c>
      <c r="F2787" s="21" t="s">
        <v>780</v>
      </c>
      <c r="G2787" s="21" t="s">
        <v>839</v>
      </c>
    </row>
    <row r="2788" spans="1:7" ht="39.950000000000003" customHeight="1">
      <c r="A2788" s="93"/>
      <c r="B2788" s="21"/>
      <c r="C2788" s="93" t="s">
        <v>4760</v>
      </c>
      <c r="D2788" s="108"/>
      <c r="E2788" s="21" t="s">
        <v>1041</v>
      </c>
      <c r="F2788" s="21" t="s">
        <v>3761</v>
      </c>
      <c r="G2788" s="21" t="s">
        <v>1175</v>
      </c>
    </row>
    <row r="2789" spans="1:7" ht="39.950000000000003" customHeight="1">
      <c r="A2789" s="93"/>
      <c r="B2789" s="21" t="s">
        <v>4750</v>
      </c>
      <c r="C2789" s="93" t="s">
        <v>4760</v>
      </c>
      <c r="D2789" s="108"/>
      <c r="E2789" s="21" t="s">
        <v>792</v>
      </c>
      <c r="F2789" s="21" t="s">
        <v>1103</v>
      </c>
      <c r="G2789" s="21" t="s">
        <v>4533</v>
      </c>
    </row>
    <row r="2790" spans="1:7" ht="39.950000000000003" customHeight="1">
      <c r="A2790" s="93"/>
      <c r="B2790" s="21" t="s">
        <v>4751</v>
      </c>
      <c r="C2790" s="93" t="s">
        <v>4760</v>
      </c>
      <c r="D2790" s="108"/>
      <c r="E2790" s="21" t="s">
        <v>1127</v>
      </c>
      <c r="F2790" s="21" t="s">
        <v>1955</v>
      </c>
      <c r="G2790" s="21" t="s">
        <v>1874</v>
      </c>
    </row>
    <row r="2791" spans="1:7" ht="39.950000000000003" customHeight="1">
      <c r="A2791" s="93"/>
      <c r="B2791" s="21" t="s">
        <v>4751</v>
      </c>
      <c r="C2791" s="93" t="s">
        <v>4760</v>
      </c>
      <c r="D2791" s="108"/>
      <c r="E2791" s="21" t="s">
        <v>1143</v>
      </c>
      <c r="F2791" s="21" t="s">
        <v>1955</v>
      </c>
      <c r="G2791" s="21" t="s">
        <v>4752</v>
      </c>
    </row>
    <row r="2792" spans="1:7" ht="39.950000000000003" customHeight="1">
      <c r="A2792" s="93"/>
      <c r="B2792" s="21"/>
      <c r="C2792" s="93" t="s">
        <v>4760</v>
      </c>
      <c r="D2792" s="108"/>
      <c r="E2792" s="21" t="s">
        <v>1108</v>
      </c>
      <c r="F2792" s="21" t="s">
        <v>1143</v>
      </c>
      <c r="G2792" s="21" t="s">
        <v>1060</v>
      </c>
    </row>
    <row r="2793" spans="1:7" ht="39.950000000000003" customHeight="1">
      <c r="A2793" s="93"/>
      <c r="B2793" s="21" t="s">
        <v>4753</v>
      </c>
      <c r="C2793" s="93" t="s">
        <v>4760</v>
      </c>
      <c r="D2793" s="108"/>
      <c r="E2793" s="21" t="s">
        <v>4747</v>
      </c>
      <c r="F2793" s="21" t="s">
        <v>1011</v>
      </c>
      <c r="G2793" s="21" t="s">
        <v>1751</v>
      </c>
    </row>
    <row r="2794" spans="1:7" ht="39.950000000000003" customHeight="1">
      <c r="A2794" s="93"/>
      <c r="B2794" s="21" t="s">
        <v>4753</v>
      </c>
      <c r="C2794" s="93" t="s">
        <v>4760</v>
      </c>
      <c r="D2794" s="108"/>
      <c r="E2794" s="21" t="s">
        <v>867</v>
      </c>
      <c r="F2794" s="21" t="s">
        <v>1758</v>
      </c>
      <c r="G2794" s="21" t="s">
        <v>1534</v>
      </c>
    </row>
    <row r="2795" spans="1:7" ht="39.950000000000003" customHeight="1">
      <c r="A2795" s="93"/>
      <c r="B2795" s="21" t="s">
        <v>4751</v>
      </c>
      <c r="C2795" s="93" t="s">
        <v>4760</v>
      </c>
      <c r="D2795" s="108"/>
      <c r="E2795" s="21" t="s">
        <v>928</v>
      </c>
      <c r="F2795" s="21" t="s">
        <v>941</v>
      </c>
      <c r="G2795" s="21" t="s">
        <v>846</v>
      </c>
    </row>
    <row r="2796" spans="1:7" ht="39.950000000000003" customHeight="1">
      <c r="A2796" s="93"/>
      <c r="B2796" s="21" t="s">
        <v>4735</v>
      </c>
      <c r="C2796" s="93" t="s">
        <v>4760</v>
      </c>
      <c r="D2796" s="108"/>
      <c r="E2796" s="21" t="s">
        <v>1265</v>
      </c>
      <c r="F2796" s="21" t="s">
        <v>993</v>
      </c>
      <c r="G2796" s="21" t="s">
        <v>1356</v>
      </c>
    </row>
    <row r="2797" spans="1:7" ht="39.950000000000003" customHeight="1">
      <c r="A2797" s="93"/>
      <c r="B2797" s="21" t="s">
        <v>4736</v>
      </c>
      <c r="C2797" s="93" t="s">
        <v>4760</v>
      </c>
      <c r="D2797" s="108"/>
      <c r="E2797" s="21" t="s">
        <v>881</v>
      </c>
      <c r="F2797" s="21" t="s">
        <v>1396</v>
      </c>
      <c r="G2797" s="21" t="s">
        <v>2629</v>
      </c>
    </row>
    <row r="2798" spans="1:7" ht="39.950000000000003" customHeight="1">
      <c r="A2798" s="93"/>
      <c r="B2798" s="21"/>
      <c r="C2798" s="93" t="s">
        <v>4760</v>
      </c>
      <c r="D2798" s="108"/>
      <c r="E2798" s="21" t="s">
        <v>824</v>
      </c>
      <c r="F2798" s="21" t="s">
        <v>1147</v>
      </c>
      <c r="G2798" s="21" t="s">
        <v>1772</v>
      </c>
    </row>
    <row r="2799" spans="1:7" ht="39.950000000000003" customHeight="1">
      <c r="A2799" s="93"/>
      <c r="B2799" s="21" t="s">
        <v>4753</v>
      </c>
      <c r="C2799" s="93" t="s">
        <v>4760</v>
      </c>
      <c r="D2799" s="108"/>
      <c r="E2799" s="21" t="s">
        <v>1143</v>
      </c>
      <c r="F2799" s="21" t="s">
        <v>1955</v>
      </c>
      <c r="G2799" s="21" t="s">
        <v>1751</v>
      </c>
    </row>
    <row r="2800" spans="1:7" ht="39.950000000000003" customHeight="1">
      <c r="A2800" s="93"/>
      <c r="B2800" s="21" t="s">
        <v>4744</v>
      </c>
      <c r="C2800" s="93" t="s">
        <v>4760</v>
      </c>
      <c r="D2800" s="108"/>
      <c r="E2800" s="21" t="s">
        <v>1396</v>
      </c>
      <c r="F2800" s="21" t="s">
        <v>909</v>
      </c>
      <c r="G2800" s="21" t="s">
        <v>4754</v>
      </c>
    </row>
    <row r="2801" spans="1:7" ht="39.950000000000003" customHeight="1">
      <c r="A2801" s="93"/>
      <c r="B2801" s="21" t="s">
        <v>4751</v>
      </c>
      <c r="C2801" s="93" t="s">
        <v>4760</v>
      </c>
      <c r="D2801" s="108"/>
      <c r="E2801" s="21" t="s">
        <v>1511</v>
      </c>
      <c r="F2801" s="21" t="s">
        <v>914</v>
      </c>
      <c r="G2801" s="21" t="s">
        <v>1125</v>
      </c>
    </row>
    <row r="2802" spans="1:7" ht="39.950000000000003" customHeight="1">
      <c r="A2802" s="93"/>
      <c r="B2802" s="21" t="s">
        <v>4755</v>
      </c>
      <c r="C2802" s="93" t="s">
        <v>4760</v>
      </c>
      <c r="D2802" s="108"/>
      <c r="E2802" s="21" t="s">
        <v>1429</v>
      </c>
      <c r="F2802" s="21" t="s">
        <v>1758</v>
      </c>
      <c r="G2802" s="21" t="s">
        <v>4756</v>
      </c>
    </row>
    <row r="2803" spans="1:7" ht="39.950000000000003" customHeight="1">
      <c r="A2803" s="93"/>
      <c r="B2803" s="21"/>
      <c r="C2803" s="93" t="s">
        <v>4760</v>
      </c>
      <c r="D2803" s="108"/>
      <c r="E2803" s="21" t="s">
        <v>1020</v>
      </c>
      <c r="F2803" s="21" t="s">
        <v>909</v>
      </c>
      <c r="G2803" s="21" t="s">
        <v>1823</v>
      </c>
    </row>
    <row r="2804" spans="1:7" ht="39.950000000000003" customHeight="1">
      <c r="A2804" s="93"/>
      <c r="B2804" s="21" t="s">
        <v>4751</v>
      </c>
      <c r="C2804" s="93" t="s">
        <v>4760</v>
      </c>
      <c r="D2804" s="108"/>
      <c r="E2804" s="21" t="s">
        <v>1955</v>
      </c>
      <c r="F2804" s="21" t="s">
        <v>3047</v>
      </c>
      <c r="G2804" s="21" t="s">
        <v>1090</v>
      </c>
    </row>
    <row r="2805" spans="1:7" ht="39.950000000000003" customHeight="1">
      <c r="A2805" s="93"/>
      <c r="B2805" s="21"/>
      <c r="C2805" s="93" t="s">
        <v>4760</v>
      </c>
      <c r="D2805" s="108"/>
      <c r="E2805" s="21" t="s">
        <v>1351</v>
      </c>
      <c r="F2805" s="21" t="s">
        <v>3001</v>
      </c>
      <c r="G2805" s="21" t="s">
        <v>1152</v>
      </c>
    </row>
    <row r="2806" spans="1:7" ht="39.950000000000003" customHeight="1">
      <c r="A2806" s="93"/>
      <c r="B2806" s="21"/>
      <c r="C2806" s="93" t="s">
        <v>4760</v>
      </c>
      <c r="D2806" s="108"/>
      <c r="E2806" s="21" t="s">
        <v>1385</v>
      </c>
      <c r="F2806" s="21" t="s">
        <v>3955</v>
      </c>
      <c r="G2806" s="21" t="s">
        <v>788</v>
      </c>
    </row>
    <row r="2807" spans="1:7" ht="39.950000000000003" customHeight="1">
      <c r="A2807" s="93"/>
      <c r="B2807" s="21"/>
      <c r="C2807" s="93" t="s">
        <v>4760</v>
      </c>
      <c r="D2807" s="108"/>
      <c r="E2807" s="21" t="s">
        <v>993</v>
      </c>
      <c r="F2807" s="21" t="s">
        <v>1011</v>
      </c>
      <c r="G2807" s="21" t="s">
        <v>1444</v>
      </c>
    </row>
    <row r="2808" spans="1:7" ht="39.950000000000003" customHeight="1">
      <c r="A2808" s="93"/>
      <c r="B2808" s="21"/>
      <c r="C2808" s="93" t="s">
        <v>4760</v>
      </c>
      <c r="D2808" s="108"/>
      <c r="E2808" s="21" t="s">
        <v>881</v>
      </c>
      <c r="F2808" s="21" t="s">
        <v>1429</v>
      </c>
      <c r="G2808" s="21" t="s">
        <v>1152</v>
      </c>
    </row>
    <row r="2809" spans="1:7" ht="39.950000000000003" customHeight="1">
      <c r="A2809" s="93"/>
      <c r="B2809" s="21"/>
      <c r="C2809" s="93" t="s">
        <v>4760</v>
      </c>
      <c r="D2809" s="108"/>
      <c r="E2809" s="21" t="s">
        <v>1984</v>
      </c>
      <c r="F2809" s="21" t="s">
        <v>1392</v>
      </c>
      <c r="G2809" s="21" t="s">
        <v>771</v>
      </c>
    </row>
    <row r="2810" spans="1:7" ht="39.950000000000003" customHeight="1">
      <c r="A2810" s="93"/>
      <c r="B2810" s="21"/>
      <c r="C2810" s="93" t="s">
        <v>4760</v>
      </c>
      <c r="D2810" s="108"/>
      <c r="E2810" s="21" t="s">
        <v>1758</v>
      </c>
      <c r="F2810" s="21" t="s">
        <v>1302</v>
      </c>
      <c r="G2810" s="21" t="s">
        <v>4757</v>
      </c>
    </row>
    <row r="2811" spans="1:7" ht="39.950000000000003" customHeight="1">
      <c r="A2811" s="93"/>
      <c r="B2811" s="21"/>
      <c r="C2811" s="93" t="s">
        <v>4760</v>
      </c>
      <c r="D2811" s="108"/>
      <c r="E2811" s="21" t="s">
        <v>4758</v>
      </c>
      <c r="F2811" s="21" t="s">
        <v>2866</v>
      </c>
      <c r="G2811" s="21" t="s">
        <v>2727</v>
      </c>
    </row>
    <row r="2812" spans="1:7" ht="39.950000000000003" customHeight="1">
      <c r="A2812" s="93"/>
      <c r="B2812" s="21"/>
      <c r="C2812" s="93" t="s">
        <v>4760</v>
      </c>
      <c r="D2812" s="108"/>
      <c r="E2812" s="21" t="s">
        <v>1388</v>
      </c>
      <c r="F2812" s="21" t="s">
        <v>1389</v>
      </c>
      <c r="G2812" s="21" t="s">
        <v>788</v>
      </c>
    </row>
    <row r="2813" spans="1:7" ht="39.950000000000003" customHeight="1">
      <c r="A2813" s="93"/>
      <c r="B2813" s="21"/>
      <c r="C2813" s="93" t="s">
        <v>4760</v>
      </c>
      <c r="D2813" s="108"/>
      <c r="E2813" s="21" t="s">
        <v>1774</v>
      </c>
      <c r="F2813" s="21" t="s">
        <v>1053</v>
      </c>
      <c r="G2813" s="21" t="s">
        <v>4759</v>
      </c>
    </row>
    <row r="2814" spans="1:7" ht="39.950000000000003" customHeight="1">
      <c r="A2814" s="93"/>
      <c r="B2814" s="21" t="s">
        <v>4762</v>
      </c>
      <c r="C2814" s="93" t="s">
        <v>4760</v>
      </c>
      <c r="D2814" s="108" t="s">
        <v>760</v>
      </c>
      <c r="E2814" s="21" t="s">
        <v>4763</v>
      </c>
      <c r="F2814" s="21" t="s">
        <v>928</v>
      </c>
      <c r="G2814" s="21" t="s">
        <v>1444</v>
      </c>
    </row>
    <row r="2815" spans="1:7" ht="39.950000000000003" customHeight="1">
      <c r="A2815" s="93"/>
      <c r="B2815" s="21" t="s">
        <v>4764</v>
      </c>
      <c r="C2815" s="93" t="s">
        <v>4760</v>
      </c>
      <c r="D2815" s="108" t="s">
        <v>760</v>
      </c>
      <c r="E2815" s="21" t="s">
        <v>1180</v>
      </c>
      <c r="F2815" s="21" t="s">
        <v>1180</v>
      </c>
      <c r="G2815" s="21" t="s">
        <v>4022</v>
      </c>
    </row>
    <row r="2816" spans="1:7" ht="39.950000000000003" customHeight="1">
      <c r="A2816" s="93"/>
      <c r="B2816" s="21" t="s">
        <v>4762</v>
      </c>
      <c r="C2816" s="93" t="s">
        <v>4760</v>
      </c>
      <c r="D2816" s="108" t="s">
        <v>760</v>
      </c>
      <c r="E2816" s="21" t="s">
        <v>4765</v>
      </c>
      <c r="F2816" s="21" t="s">
        <v>1202</v>
      </c>
      <c r="G2816" s="21" t="s">
        <v>4766</v>
      </c>
    </row>
    <row r="2817" spans="1:7" ht="39.950000000000003" customHeight="1">
      <c r="A2817" s="93"/>
      <c r="B2817" s="21" t="s">
        <v>4767</v>
      </c>
      <c r="C2817" s="93" t="s">
        <v>4760</v>
      </c>
      <c r="D2817" s="108" t="s">
        <v>760</v>
      </c>
      <c r="E2817" s="21" t="s">
        <v>1053</v>
      </c>
      <c r="F2817" s="21" t="s">
        <v>4528</v>
      </c>
      <c r="G2817" s="21" t="s">
        <v>778</v>
      </c>
    </row>
    <row r="2818" spans="1:7" ht="39.950000000000003" customHeight="1">
      <c r="A2818" s="93"/>
      <c r="B2818" s="21" t="s">
        <v>4764</v>
      </c>
      <c r="C2818" s="93" t="s">
        <v>4760</v>
      </c>
      <c r="D2818" s="108" t="s">
        <v>760</v>
      </c>
      <c r="E2818" s="21" t="s">
        <v>885</v>
      </c>
      <c r="F2818" s="21" t="s">
        <v>1385</v>
      </c>
      <c r="G2818" s="21" t="s">
        <v>916</v>
      </c>
    </row>
    <row r="2819" spans="1:7" ht="39.950000000000003" customHeight="1">
      <c r="A2819" s="93"/>
      <c r="B2819" s="21" t="s">
        <v>4764</v>
      </c>
      <c r="C2819" s="93" t="s">
        <v>4760</v>
      </c>
      <c r="D2819" s="108" t="s">
        <v>760</v>
      </c>
      <c r="E2819" s="21" t="s">
        <v>885</v>
      </c>
      <c r="F2819" s="21" t="s">
        <v>1047</v>
      </c>
      <c r="G2819" s="21" t="s">
        <v>1245</v>
      </c>
    </row>
    <row r="2820" spans="1:7" ht="39.950000000000003" customHeight="1">
      <c r="A2820" s="93"/>
      <c r="B2820" s="21" t="s">
        <v>4768</v>
      </c>
      <c r="C2820" s="93" t="s">
        <v>4760</v>
      </c>
      <c r="D2820" s="108" t="s">
        <v>760</v>
      </c>
      <c r="E2820" s="21" t="s">
        <v>1045</v>
      </c>
      <c r="F2820" s="21" t="s">
        <v>1011</v>
      </c>
      <c r="G2820" s="21" t="s">
        <v>2118</v>
      </c>
    </row>
    <row r="2821" spans="1:7" ht="39.950000000000003" customHeight="1">
      <c r="A2821" s="93"/>
      <c r="B2821" s="21" t="s">
        <v>4769</v>
      </c>
      <c r="C2821" s="93" t="s">
        <v>4760</v>
      </c>
      <c r="D2821" s="108" t="s">
        <v>760</v>
      </c>
      <c r="E2821" s="21" t="s">
        <v>4770</v>
      </c>
      <c r="F2821" s="21" t="s">
        <v>840</v>
      </c>
      <c r="G2821" s="21" t="s">
        <v>1192</v>
      </c>
    </row>
    <row r="2822" spans="1:7" ht="39.950000000000003" customHeight="1">
      <c r="A2822" s="93"/>
      <c r="B2822" s="21" t="s">
        <v>4755</v>
      </c>
      <c r="C2822" s="93" t="s">
        <v>4760</v>
      </c>
      <c r="D2822" s="108" t="s">
        <v>760</v>
      </c>
      <c r="E2822" s="21" t="s">
        <v>4771</v>
      </c>
      <c r="F2822" s="21" t="s">
        <v>1088</v>
      </c>
      <c r="G2822" s="21" t="s">
        <v>4772</v>
      </c>
    </row>
    <row r="2823" spans="1:7" ht="39.950000000000003" customHeight="1">
      <c r="A2823" s="93"/>
      <c r="B2823" s="21" t="s">
        <v>4773</v>
      </c>
      <c r="C2823" s="93" t="s">
        <v>4760</v>
      </c>
      <c r="D2823" s="108" t="s">
        <v>760</v>
      </c>
      <c r="E2823" s="21" t="s">
        <v>881</v>
      </c>
      <c r="F2823" s="21" t="s">
        <v>881</v>
      </c>
      <c r="G2823" s="21" t="s">
        <v>1359</v>
      </c>
    </row>
    <row r="2824" spans="1:7" ht="39.950000000000003" customHeight="1">
      <c r="A2824" s="93"/>
      <c r="B2824" s="21" t="s">
        <v>4774</v>
      </c>
      <c r="C2824" s="93" t="s">
        <v>4760</v>
      </c>
      <c r="D2824" s="108" t="s">
        <v>760</v>
      </c>
      <c r="E2824" s="21" t="s">
        <v>1886</v>
      </c>
      <c r="F2824" s="21" t="s">
        <v>862</v>
      </c>
      <c r="G2824" s="21" t="s">
        <v>771</v>
      </c>
    </row>
    <row r="2825" spans="1:7" ht="39.950000000000003" customHeight="1">
      <c r="A2825" s="93"/>
      <c r="B2825" s="21" t="s">
        <v>4775</v>
      </c>
      <c r="C2825" s="93" t="s">
        <v>4760</v>
      </c>
      <c r="D2825" s="108" t="s">
        <v>760</v>
      </c>
      <c r="E2825" s="21" t="s">
        <v>1942</v>
      </c>
      <c r="F2825" s="21" t="s">
        <v>1576</v>
      </c>
      <c r="G2825" s="21" t="s">
        <v>1534</v>
      </c>
    </row>
    <row r="2826" spans="1:7" ht="39.950000000000003" customHeight="1">
      <c r="A2826" s="93"/>
      <c r="B2826" s="21" t="s">
        <v>4776</v>
      </c>
      <c r="C2826" s="93" t="s">
        <v>4760</v>
      </c>
      <c r="D2826" s="108" t="s">
        <v>760</v>
      </c>
      <c r="E2826" s="21" t="s">
        <v>1759</v>
      </c>
      <c r="F2826" s="21" t="s">
        <v>1213</v>
      </c>
      <c r="G2826" s="21" t="s">
        <v>1381</v>
      </c>
    </row>
    <row r="2827" spans="1:7" ht="39.950000000000003" customHeight="1">
      <c r="A2827" s="93"/>
      <c r="B2827" s="21" t="s">
        <v>4762</v>
      </c>
      <c r="C2827" s="93" t="s">
        <v>4760</v>
      </c>
      <c r="D2827" s="108" t="s">
        <v>760</v>
      </c>
      <c r="E2827" s="21" t="s">
        <v>4777</v>
      </c>
      <c r="F2827" s="21" t="s">
        <v>1092</v>
      </c>
      <c r="G2827" s="21" t="s">
        <v>992</v>
      </c>
    </row>
    <row r="2828" spans="1:7" ht="39.950000000000003" customHeight="1">
      <c r="A2828" s="93"/>
      <c r="B2828" s="21" t="s">
        <v>4778</v>
      </c>
      <c r="C2828" s="93" t="s">
        <v>4760</v>
      </c>
      <c r="D2828" s="108" t="s">
        <v>760</v>
      </c>
      <c r="E2828" s="21" t="s">
        <v>4779</v>
      </c>
      <c r="F2828" s="21" t="s">
        <v>829</v>
      </c>
      <c r="G2828" s="21" t="s">
        <v>788</v>
      </c>
    </row>
    <row r="2829" spans="1:7" ht="39.950000000000003" customHeight="1">
      <c r="A2829" s="93"/>
      <c r="B2829" s="21" t="s">
        <v>4780</v>
      </c>
      <c r="C2829" s="93" t="s">
        <v>4760</v>
      </c>
      <c r="D2829" s="108" t="s">
        <v>760</v>
      </c>
      <c r="E2829" s="21" t="s">
        <v>885</v>
      </c>
      <c r="F2829" s="21" t="s">
        <v>1047</v>
      </c>
      <c r="G2829" s="21" t="s">
        <v>4781</v>
      </c>
    </row>
    <row r="2830" spans="1:7" ht="39.950000000000003" customHeight="1">
      <c r="A2830" s="93"/>
      <c r="B2830" s="21" t="s">
        <v>4782</v>
      </c>
      <c r="C2830" s="93" t="s">
        <v>4760</v>
      </c>
      <c r="D2830" s="108" t="s">
        <v>760</v>
      </c>
      <c r="E2830" s="21" t="s">
        <v>1381</v>
      </c>
      <c r="F2830" s="21" t="s">
        <v>3004</v>
      </c>
      <c r="G2830" s="21" t="s">
        <v>3005</v>
      </c>
    </row>
    <row r="2831" spans="1:7" ht="39.950000000000003" customHeight="1">
      <c r="A2831" s="93"/>
      <c r="B2831" s="21" t="s">
        <v>4762</v>
      </c>
      <c r="C2831" s="93" t="s">
        <v>4760</v>
      </c>
      <c r="D2831" s="108" t="s">
        <v>760</v>
      </c>
      <c r="E2831" s="21" t="s">
        <v>1851</v>
      </c>
      <c r="F2831" s="21" t="s">
        <v>1049</v>
      </c>
      <c r="G2831" s="21" t="s">
        <v>1114</v>
      </c>
    </row>
    <row r="2832" spans="1:7" ht="39.950000000000003" customHeight="1">
      <c r="A2832" s="93"/>
      <c r="B2832" s="21" t="s">
        <v>4775</v>
      </c>
      <c r="C2832" s="93" t="s">
        <v>4760</v>
      </c>
      <c r="D2832" s="108" t="s">
        <v>760</v>
      </c>
      <c r="E2832" s="21" t="s">
        <v>1408</v>
      </c>
      <c r="F2832" s="21" t="s">
        <v>1494</v>
      </c>
      <c r="G2832" s="21" t="s">
        <v>916</v>
      </c>
    </row>
    <row r="2833" spans="1:7" ht="39.950000000000003" customHeight="1">
      <c r="A2833" s="93"/>
      <c r="B2833" s="21" t="s">
        <v>4783</v>
      </c>
      <c r="C2833" s="93" t="s">
        <v>4760</v>
      </c>
      <c r="D2833" s="108" t="s">
        <v>760</v>
      </c>
      <c r="E2833" s="21" t="s">
        <v>4784</v>
      </c>
      <c r="F2833" s="21" t="s">
        <v>1717</v>
      </c>
      <c r="G2833" s="21" t="s">
        <v>4785</v>
      </c>
    </row>
    <row r="2834" spans="1:7" ht="39.950000000000003" customHeight="1">
      <c r="A2834" s="93"/>
      <c r="B2834" s="21" t="s">
        <v>4786</v>
      </c>
      <c r="C2834" s="93" t="s">
        <v>4760</v>
      </c>
      <c r="D2834" s="108" t="s">
        <v>760</v>
      </c>
      <c r="E2834" s="21" t="s">
        <v>4787</v>
      </c>
      <c r="F2834" s="21" t="s">
        <v>942</v>
      </c>
      <c r="G2834" s="21" t="s">
        <v>1062</v>
      </c>
    </row>
    <row r="2835" spans="1:7" ht="39.950000000000003" customHeight="1">
      <c r="A2835" s="93"/>
      <c r="B2835" s="21" t="s">
        <v>4788</v>
      </c>
      <c r="C2835" s="93" t="s">
        <v>4760</v>
      </c>
      <c r="D2835" s="108" t="s">
        <v>760</v>
      </c>
      <c r="E2835" s="21" t="s">
        <v>885</v>
      </c>
      <c r="F2835" s="21" t="s">
        <v>963</v>
      </c>
      <c r="G2835" s="21" t="s">
        <v>1035</v>
      </c>
    </row>
    <row r="2836" spans="1:7" ht="39.950000000000003" customHeight="1">
      <c r="A2836" s="93"/>
      <c r="B2836" s="21" t="s">
        <v>4762</v>
      </c>
      <c r="C2836" s="93" t="s">
        <v>4760</v>
      </c>
      <c r="D2836" s="108" t="s">
        <v>760</v>
      </c>
      <c r="E2836" s="21" t="s">
        <v>782</v>
      </c>
      <c r="F2836" s="21" t="s">
        <v>4789</v>
      </c>
      <c r="G2836" s="21" t="s">
        <v>771</v>
      </c>
    </row>
    <row r="2837" spans="1:7" ht="39.950000000000003" customHeight="1">
      <c r="A2837" s="93"/>
      <c r="B2837" s="21" t="s">
        <v>4790</v>
      </c>
      <c r="C2837" s="93" t="s">
        <v>4760</v>
      </c>
      <c r="D2837" s="108" t="s">
        <v>760</v>
      </c>
      <c r="E2837" s="21" t="s">
        <v>766</v>
      </c>
      <c r="F2837" s="21" t="s">
        <v>1011</v>
      </c>
      <c r="G2837" s="21" t="s">
        <v>4791</v>
      </c>
    </row>
    <row r="2838" spans="1:7" ht="39.950000000000003" customHeight="1">
      <c r="A2838" s="93"/>
      <c r="B2838" s="21" t="s">
        <v>4786</v>
      </c>
      <c r="C2838" s="93" t="s">
        <v>4760</v>
      </c>
      <c r="D2838" s="108" t="s">
        <v>760</v>
      </c>
      <c r="E2838" s="21" t="s">
        <v>1047</v>
      </c>
      <c r="F2838" s="21" t="s">
        <v>780</v>
      </c>
      <c r="G2838" s="21" t="s">
        <v>4792</v>
      </c>
    </row>
    <row r="2839" spans="1:7" ht="39.950000000000003" customHeight="1">
      <c r="A2839" s="93"/>
      <c r="B2839" s="21" t="s">
        <v>4786</v>
      </c>
      <c r="C2839" s="93" t="s">
        <v>4760</v>
      </c>
      <c r="D2839" s="108" t="s">
        <v>760</v>
      </c>
      <c r="E2839" s="21" t="s">
        <v>942</v>
      </c>
      <c r="F2839" s="21" t="s">
        <v>1404</v>
      </c>
      <c r="G2839" s="21" t="s">
        <v>788</v>
      </c>
    </row>
    <row r="2840" spans="1:7" ht="39.950000000000003" customHeight="1">
      <c r="A2840" s="93"/>
      <c r="B2840" s="21" t="s">
        <v>4793</v>
      </c>
      <c r="C2840" s="93" t="s">
        <v>4760</v>
      </c>
      <c r="D2840" s="108" t="s">
        <v>760</v>
      </c>
      <c r="E2840" s="21" t="s">
        <v>1553</v>
      </c>
      <c r="F2840" s="21" t="s">
        <v>1049</v>
      </c>
      <c r="G2840" s="21" t="s">
        <v>1267</v>
      </c>
    </row>
    <row r="2841" spans="1:7" ht="39.950000000000003" customHeight="1">
      <c r="A2841" s="93"/>
      <c r="B2841" s="21" t="s">
        <v>4786</v>
      </c>
      <c r="C2841" s="93" t="s">
        <v>4760</v>
      </c>
      <c r="D2841" s="108" t="s">
        <v>760</v>
      </c>
      <c r="E2841" s="21" t="s">
        <v>868</v>
      </c>
      <c r="F2841" s="21" t="s">
        <v>1011</v>
      </c>
      <c r="G2841" s="21" t="s">
        <v>4794</v>
      </c>
    </row>
    <row r="2842" spans="1:7" ht="39.950000000000003" customHeight="1">
      <c r="A2842" s="93"/>
      <c r="B2842" s="21" t="s">
        <v>4774</v>
      </c>
      <c r="C2842" s="93" t="s">
        <v>4760</v>
      </c>
      <c r="D2842" s="108" t="s">
        <v>760</v>
      </c>
      <c r="E2842" s="21" t="s">
        <v>1848</v>
      </c>
      <c r="F2842" s="21" t="s">
        <v>1139</v>
      </c>
      <c r="G2842" s="21" t="s">
        <v>807</v>
      </c>
    </row>
    <row r="2843" spans="1:7" ht="39.950000000000003" customHeight="1">
      <c r="A2843" s="93"/>
      <c r="B2843" s="21" t="s">
        <v>4790</v>
      </c>
      <c r="C2843" s="93" t="s">
        <v>4760</v>
      </c>
      <c r="D2843" s="108" t="s">
        <v>760</v>
      </c>
      <c r="E2843" s="21" t="s">
        <v>881</v>
      </c>
      <c r="F2843" s="21" t="s">
        <v>1103</v>
      </c>
      <c r="G2843" s="21" t="s">
        <v>4795</v>
      </c>
    </row>
    <row r="2844" spans="1:7" ht="39.950000000000003" customHeight="1">
      <c r="A2844" s="93" t="s">
        <v>4796</v>
      </c>
      <c r="B2844" s="21" t="s">
        <v>4786</v>
      </c>
      <c r="C2844" s="93" t="s">
        <v>4760</v>
      </c>
      <c r="D2844" s="108" t="s">
        <v>760</v>
      </c>
      <c r="E2844" s="21" t="s">
        <v>1149</v>
      </c>
      <c r="F2844" s="21" t="s">
        <v>1149</v>
      </c>
      <c r="G2844" s="21" t="s">
        <v>4797</v>
      </c>
    </row>
    <row r="2845" spans="1:7" ht="39.950000000000003" customHeight="1">
      <c r="A2845" s="93"/>
      <c r="B2845" s="21" t="s">
        <v>4786</v>
      </c>
      <c r="C2845" s="93" t="s">
        <v>4760</v>
      </c>
      <c r="D2845" s="108" t="s">
        <v>760</v>
      </c>
      <c r="E2845" s="21" t="s">
        <v>1103</v>
      </c>
      <c r="F2845" s="21" t="s">
        <v>885</v>
      </c>
      <c r="G2845" s="21" t="s">
        <v>4798</v>
      </c>
    </row>
    <row r="2846" spans="1:7" ht="39.950000000000003" customHeight="1">
      <c r="A2846" s="93"/>
      <c r="B2846" s="21" t="s">
        <v>4783</v>
      </c>
      <c r="C2846" s="93" t="s">
        <v>4760</v>
      </c>
      <c r="D2846" s="108" t="s">
        <v>760</v>
      </c>
      <c r="E2846" s="21" t="s">
        <v>862</v>
      </c>
      <c r="F2846" s="21" t="s">
        <v>1103</v>
      </c>
      <c r="G2846" s="21" t="s">
        <v>4799</v>
      </c>
    </row>
    <row r="2847" spans="1:7" ht="39.950000000000003" customHeight="1">
      <c r="A2847" s="93"/>
      <c r="B2847" s="21" t="s">
        <v>4780</v>
      </c>
      <c r="C2847" s="93" t="s">
        <v>4760</v>
      </c>
      <c r="D2847" s="108" t="s">
        <v>760</v>
      </c>
      <c r="E2847" s="21" t="s">
        <v>840</v>
      </c>
      <c r="F2847" s="21" t="s">
        <v>1047</v>
      </c>
      <c r="G2847" s="21" t="s">
        <v>1359</v>
      </c>
    </row>
    <row r="2848" spans="1:7" ht="39.950000000000003" customHeight="1">
      <c r="A2848" s="93"/>
      <c r="B2848" s="21" t="s">
        <v>4800</v>
      </c>
      <c r="C2848" s="93" t="s">
        <v>4760</v>
      </c>
      <c r="D2848" s="108" t="s">
        <v>760</v>
      </c>
      <c r="E2848" s="21" t="s">
        <v>1949</v>
      </c>
      <c r="F2848" s="21" t="s">
        <v>1950</v>
      </c>
      <c r="G2848" s="21" t="s">
        <v>1215</v>
      </c>
    </row>
    <row r="2849" spans="1:7" ht="39.950000000000003" customHeight="1">
      <c r="A2849" s="93"/>
      <c r="B2849" s="21" t="s">
        <v>4801</v>
      </c>
      <c r="C2849" s="93" t="s">
        <v>4760</v>
      </c>
      <c r="D2849" s="108" t="s">
        <v>760</v>
      </c>
      <c r="E2849" s="21" t="s">
        <v>942</v>
      </c>
      <c r="F2849" s="21" t="s">
        <v>942</v>
      </c>
      <c r="G2849" s="21" t="s">
        <v>1007</v>
      </c>
    </row>
    <row r="2850" spans="1:7" ht="39.950000000000003" customHeight="1">
      <c r="A2850" s="93"/>
      <c r="B2850" s="21" t="s">
        <v>4778</v>
      </c>
      <c r="C2850" s="93" t="s">
        <v>4760</v>
      </c>
      <c r="D2850" s="108" t="s">
        <v>760</v>
      </c>
      <c r="E2850" s="21" t="s">
        <v>1848</v>
      </c>
      <c r="F2850" s="21" t="s">
        <v>2839</v>
      </c>
      <c r="G2850" s="21" t="s">
        <v>839</v>
      </c>
    </row>
    <row r="2851" spans="1:7" ht="39.950000000000003" customHeight="1">
      <c r="A2851" s="93"/>
      <c r="B2851" s="21" t="s">
        <v>4802</v>
      </c>
      <c r="C2851" s="93" t="s">
        <v>4760</v>
      </c>
      <c r="D2851" s="108" t="s">
        <v>760</v>
      </c>
      <c r="E2851" s="21" t="s">
        <v>780</v>
      </c>
      <c r="F2851" s="21" t="s">
        <v>909</v>
      </c>
      <c r="G2851" s="21" t="s">
        <v>804</v>
      </c>
    </row>
    <row r="2852" spans="1:7" ht="39.950000000000003" customHeight="1">
      <c r="A2852" s="93"/>
      <c r="B2852" s="21" t="s">
        <v>4801</v>
      </c>
      <c r="C2852" s="93" t="s">
        <v>4760</v>
      </c>
      <c r="D2852" s="108" t="s">
        <v>760</v>
      </c>
      <c r="E2852" s="21" t="s">
        <v>1214</v>
      </c>
      <c r="F2852" s="21" t="s">
        <v>1319</v>
      </c>
      <c r="G2852" s="21" t="s">
        <v>4492</v>
      </c>
    </row>
    <row r="2853" spans="1:7" ht="39.950000000000003" customHeight="1">
      <c r="A2853" s="93"/>
      <c r="B2853" s="21" t="s">
        <v>4800</v>
      </c>
      <c r="C2853" s="93" t="s">
        <v>4760</v>
      </c>
      <c r="D2853" s="108" t="s">
        <v>760</v>
      </c>
      <c r="E2853" s="21" t="s">
        <v>782</v>
      </c>
      <c r="F2853" s="21" t="s">
        <v>4803</v>
      </c>
      <c r="G2853" s="21" t="s">
        <v>788</v>
      </c>
    </row>
    <row r="2854" spans="1:7" ht="39.950000000000003" customHeight="1">
      <c r="A2854" s="93" t="s">
        <v>4804</v>
      </c>
      <c r="B2854" s="21" t="s">
        <v>4805</v>
      </c>
      <c r="C2854" s="93" t="s">
        <v>4760</v>
      </c>
      <c r="D2854" s="108" t="s">
        <v>760</v>
      </c>
      <c r="E2854" s="21" t="s">
        <v>942</v>
      </c>
      <c r="F2854" s="21" t="s">
        <v>993</v>
      </c>
      <c r="G2854" s="21" t="s">
        <v>883</v>
      </c>
    </row>
    <row r="2855" spans="1:7" ht="39.950000000000003" customHeight="1">
      <c r="A2855" s="93"/>
      <c r="B2855" s="21"/>
      <c r="C2855" s="93" t="s">
        <v>4760</v>
      </c>
      <c r="D2855" s="108" t="s">
        <v>760</v>
      </c>
      <c r="E2855" s="21" t="s">
        <v>1956</v>
      </c>
      <c r="F2855" s="21" t="s">
        <v>1115</v>
      </c>
      <c r="G2855" s="21" t="s">
        <v>788</v>
      </c>
    </row>
    <row r="2856" spans="1:7" ht="39.950000000000003" customHeight="1">
      <c r="A2856" s="93"/>
      <c r="B2856" s="21"/>
      <c r="C2856" s="93" t="s">
        <v>4760</v>
      </c>
      <c r="D2856" s="108" t="s">
        <v>760</v>
      </c>
      <c r="E2856" s="21" t="s">
        <v>1956</v>
      </c>
      <c r="F2856" s="21" t="s">
        <v>1103</v>
      </c>
      <c r="G2856" s="21" t="s">
        <v>2820</v>
      </c>
    </row>
    <row r="2857" spans="1:7" ht="39.950000000000003" customHeight="1">
      <c r="A2857" s="93"/>
      <c r="B2857" s="21"/>
      <c r="C2857" s="93" t="s">
        <v>4760</v>
      </c>
      <c r="D2857" s="108" t="s">
        <v>760</v>
      </c>
      <c r="E2857" s="21" t="s">
        <v>824</v>
      </c>
      <c r="F2857" s="21" t="s">
        <v>834</v>
      </c>
      <c r="G2857" s="21" t="s">
        <v>1914</v>
      </c>
    </row>
    <row r="2858" spans="1:7" ht="39.950000000000003" customHeight="1">
      <c r="A2858" s="93"/>
      <c r="B2858" s="21"/>
      <c r="C2858" s="93" t="s">
        <v>4760</v>
      </c>
      <c r="D2858" s="108" t="s">
        <v>760</v>
      </c>
      <c r="E2858" s="21" t="s">
        <v>4806</v>
      </c>
      <c r="F2858" s="21" t="s">
        <v>4614</v>
      </c>
      <c r="G2858" s="21" t="s">
        <v>2125</v>
      </c>
    </row>
    <row r="2859" spans="1:7" ht="39.950000000000003" customHeight="1">
      <c r="A2859" s="93"/>
      <c r="B2859" s="21"/>
      <c r="C2859" s="93" t="s">
        <v>4760</v>
      </c>
      <c r="D2859" s="108" t="s">
        <v>760</v>
      </c>
      <c r="E2859" s="21" t="s">
        <v>4807</v>
      </c>
      <c r="F2859" s="21" t="s">
        <v>2777</v>
      </c>
      <c r="G2859" s="21" t="s">
        <v>771</v>
      </c>
    </row>
    <row r="2860" spans="1:7" ht="39.950000000000003" customHeight="1">
      <c r="A2860" s="93"/>
      <c r="B2860" s="21" t="s">
        <v>4762</v>
      </c>
      <c r="C2860" s="93" t="s">
        <v>4760</v>
      </c>
      <c r="D2860" s="108" t="s">
        <v>760</v>
      </c>
      <c r="E2860" s="21" t="s">
        <v>1097</v>
      </c>
      <c r="F2860" s="21" t="s">
        <v>942</v>
      </c>
      <c r="G2860" s="21" t="s">
        <v>771</v>
      </c>
    </row>
    <row r="2861" spans="1:7" ht="39.950000000000003" customHeight="1">
      <c r="A2861" s="93"/>
      <c r="B2861" s="21"/>
      <c r="C2861" s="93" t="s">
        <v>4760</v>
      </c>
      <c r="D2861" s="108" t="s">
        <v>760</v>
      </c>
      <c r="E2861" s="21" t="s">
        <v>942</v>
      </c>
      <c r="F2861" s="21" t="s">
        <v>1163</v>
      </c>
      <c r="G2861" s="21" t="s">
        <v>1215</v>
      </c>
    </row>
    <row r="2862" spans="1:7" ht="39.950000000000003" customHeight="1">
      <c r="A2862" s="93"/>
      <c r="B2862" s="21"/>
      <c r="C2862" s="93" t="s">
        <v>4760</v>
      </c>
      <c r="D2862" s="108" t="s">
        <v>760</v>
      </c>
      <c r="E2862" s="21" t="s">
        <v>783</v>
      </c>
      <c r="F2862" s="21" t="s">
        <v>990</v>
      </c>
      <c r="G2862" s="21" t="s">
        <v>1007</v>
      </c>
    </row>
    <row r="2863" spans="1:7" ht="39.950000000000003" customHeight="1">
      <c r="A2863" s="93"/>
      <c r="B2863" s="21"/>
      <c r="C2863" s="93" t="s">
        <v>4760</v>
      </c>
      <c r="D2863" s="108" t="s">
        <v>760</v>
      </c>
      <c r="E2863" s="21" t="s">
        <v>1103</v>
      </c>
      <c r="F2863" s="21" t="s">
        <v>840</v>
      </c>
      <c r="G2863" s="21" t="s">
        <v>788</v>
      </c>
    </row>
    <row r="2864" spans="1:7" ht="39.950000000000003" customHeight="1">
      <c r="A2864" s="93"/>
      <c r="B2864" s="21"/>
      <c r="C2864" s="93" t="s">
        <v>4760</v>
      </c>
      <c r="D2864" s="108" t="s">
        <v>760</v>
      </c>
      <c r="E2864" s="21" t="s">
        <v>1103</v>
      </c>
      <c r="F2864" s="21" t="s">
        <v>824</v>
      </c>
      <c r="G2864" s="21" t="s">
        <v>1035</v>
      </c>
    </row>
    <row r="2865" spans="1:7" ht="39.950000000000003" customHeight="1">
      <c r="A2865" s="93"/>
      <c r="B2865" s="21"/>
      <c r="C2865" s="93" t="s">
        <v>4760</v>
      </c>
      <c r="D2865" s="108" t="s">
        <v>760</v>
      </c>
      <c r="E2865" s="21" t="s">
        <v>1144</v>
      </c>
      <c r="F2865" s="21" t="s">
        <v>1040</v>
      </c>
      <c r="G2865" s="21" t="s">
        <v>4798</v>
      </c>
    </row>
    <row r="2866" spans="1:7" ht="39.950000000000003" customHeight="1">
      <c r="A2866" s="93"/>
      <c r="B2866" s="21"/>
      <c r="C2866" s="93" t="s">
        <v>4760</v>
      </c>
      <c r="D2866" s="108" t="s">
        <v>760</v>
      </c>
      <c r="E2866" s="21" t="s">
        <v>1103</v>
      </c>
      <c r="F2866" s="21" t="s">
        <v>1955</v>
      </c>
      <c r="G2866" s="21" t="s">
        <v>1120</v>
      </c>
    </row>
    <row r="2867" spans="1:7" ht="39.950000000000003" customHeight="1">
      <c r="A2867" s="93"/>
      <c r="B2867" s="21"/>
      <c r="C2867" s="93" t="s">
        <v>4760</v>
      </c>
      <c r="D2867" s="108" t="s">
        <v>760</v>
      </c>
      <c r="E2867" s="21" t="s">
        <v>782</v>
      </c>
      <c r="F2867" s="21" t="s">
        <v>780</v>
      </c>
      <c r="G2867" s="21" t="s">
        <v>883</v>
      </c>
    </row>
    <row r="2868" spans="1:7" ht="39.950000000000003" customHeight="1">
      <c r="A2868" s="93"/>
      <c r="B2868" s="21"/>
      <c r="C2868" s="93" t="s">
        <v>4760</v>
      </c>
      <c r="D2868" s="108" t="s">
        <v>760</v>
      </c>
      <c r="E2868" s="21" t="s">
        <v>4417</v>
      </c>
      <c r="F2868" s="21" t="s">
        <v>4383</v>
      </c>
      <c r="G2868" s="21" t="s">
        <v>1751</v>
      </c>
    </row>
    <row r="2869" spans="1:7" ht="39.950000000000003" customHeight="1">
      <c r="A2869" s="93"/>
      <c r="B2869" s="21"/>
      <c r="C2869" s="93" t="s">
        <v>4760</v>
      </c>
      <c r="D2869" s="108" t="s">
        <v>760</v>
      </c>
      <c r="E2869" s="21" t="s">
        <v>1124</v>
      </c>
      <c r="F2869" s="21" t="s">
        <v>1229</v>
      </c>
      <c r="G2869" s="21" t="s">
        <v>883</v>
      </c>
    </row>
    <row r="2870" spans="1:7" ht="39.950000000000003" customHeight="1">
      <c r="A2870" s="93"/>
      <c r="B2870" s="21"/>
      <c r="C2870" s="93" t="s">
        <v>4760</v>
      </c>
      <c r="D2870" s="108" t="s">
        <v>760</v>
      </c>
      <c r="E2870" s="21" t="s">
        <v>4552</v>
      </c>
      <c r="F2870" s="21" t="s">
        <v>1848</v>
      </c>
      <c r="G2870" s="21" t="s">
        <v>767</v>
      </c>
    </row>
    <row r="2871" spans="1:7" ht="39.950000000000003" customHeight="1">
      <c r="A2871" s="93"/>
      <c r="B2871" s="21"/>
      <c r="C2871" s="93" t="s">
        <v>4760</v>
      </c>
      <c r="D2871" s="108" t="s">
        <v>760</v>
      </c>
      <c r="E2871" s="21" t="s">
        <v>782</v>
      </c>
      <c r="F2871" s="21" t="s">
        <v>1088</v>
      </c>
      <c r="G2871" s="21" t="s">
        <v>1215</v>
      </c>
    </row>
    <row r="2872" spans="1:7" ht="39.950000000000003" customHeight="1">
      <c r="A2872" s="93"/>
      <c r="B2872" s="21"/>
      <c r="C2872" s="93" t="s">
        <v>4760</v>
      </c>
      <c r="D2872" s="108" t="s">
        <v>760</v>
      </c>
      <c r="E2872" s="21" t="s">
        <v>1088</v>
      </c>
      <c r="F2872" s="21" t="s">
        <v>1970</v>
      </c>
      <c r="G2872" s="21" t="s">
        <v>883</v>
      </c>
    </row>
    <row r="2873" spans="1:7" ht="39.950000000000003" customHeight="1">
      <c r="A2873" s="93"/>
      <c r="B2873" s="21"/>
      <c r="C2873" s="93" t="s">
        <v>4760</v>
      </c>
      <c r="D2873" s="108" t="s">
        <v>760</v>
      </c>
      <c r="E2873" s="21" t="s">
        <v>881</v>
      </c>
      <c r="F2873" s="21" t="s">
        <v>4434</v>
      </c>
      <c r="G2873" s="21" t="s">
        <v>883</v>
      </c>
    </row>
    <row r="2874" spans="1:7" ht="39.950000000000003" customHeight="1">
      <c r="A2874" s="93"/>
      <c r="B2874" s="21"/>
      <c r="C2874" s="93" t="s">
        <v>4760</v>
      </c>
      <c r="D2874" s="108" t="s">
        <v>760</v>
      </c>
      <c r="E2874" s="21" t="s">
        <v>780</v>
      </c>
      <c r="F2874" s="21" t="s">
        <v>1302</v>
      </c>
      <c r="G2874" s="21" t="s">
        <v>1458</v>
      </c>
    </row>
    <row r="2875" spans="1:7" ht="39.950000000000003" customHeight="1">
      <c r="A2875" s="93"/>
      <c r="B2875" s="21"/>
      <c r="C2875" s="93" t="s">
        <v>4760</v>
      </c>
      <c r="D2875" s="108" t="s">
        <v>760</v>
      </c>
      <c r="E2875" s="21" t="s">
        <v>2897</v>
      </c>
      <c r="F2875" s="21" t="s">
        <v>885</v>
      </c>
      <c r="G2875" s="21" t="s">
        <v>2940</v>
      </c>
    </row>
    <row r="2876" spans="1:7" ht="39.950000000000003" customHeight="1">
      <c r="A2876" s="93"/>
      <c r="B2876" s="21"/>
      <c r="C2876" s="93" t="s">
        <v>4760</v>
      </c>
      <c r="D2876" s="108" t="s">
        <v>760</v>
      </c>
      <c r="E2876" s="21" t="s">
        <v>1641</v>
      </c>
      <c r="F2876" s="21" t="s">
        <v>1956</v>
      </c>
      <c r="G2876" s="21" t="s">
        <v>778</v>
      </c>
    </row>
    <row r="2877" spans="1:7" ht="39.950000000000003" customHeight="1">
      <c r="A2877" s="93"/>
      <c r="B2877" s="21"/>
      <c r="C2877" s="93" t="s">
        <v>4760</v>
      </c>
      <c r="D2877" s="108" t="s">
        <v>760</v>
      </c>
      <c r="E2877" s="21" t="s">
        <v>782</v>
      </c>
      <c r="F2877" s="21" t="s">
        <v>1149</v>
      </c>
      <c r="G2877" s="21" t="s">
        <v>1366</v>
      </c>
    </row>
    <row r="2878" spans="1:7" ht="39.950000000000003" customHeight="1">
      <c r="A2878" s="93"/>
      <c r="B2878" s="21"/>
      <c r="C2878" s="93" t="s">
        <v>4760</v>
      </c>
      <c r="D2878" s="108" t="s">
        <v>760</v>
      </c>
      <c r="E2878" s="21" t="s">
        <v>782</v>
      </c>
      <c r="F2878" s="21" t="s">
        <v>1092</v>
      </c>
      <c r="G2878" s="21" t="s">
        <v>4809</v>
      </c>
    </row>
    <row r="2879" spans="1:7" ht="39.950000000000003" customHeight="1">
      <c r="A2879" s="93"/>
      <c r="B2879" s="21"/>
      <c r="C2879" s="93" t="s">
        <v>4760</v>
      </c>
      <c r="D2879" s="108" t="s">
        <v>760</v>
      </c>
      <c r="E2879" s="21" t="s">
        <v>1047</v>
      </c>
      <c r="F2879" s="21" t="s">
        <v>1553</v>
      </c>
      <c r="G2879" s="21" t="s">
        <v>771</v>
      </c>
    </row>
    <row r="2880" spans="1:7" ht="39.950000000000003" customHeight="1">
      <c r="A2880" s="93"/>
      <c r="B2880" s="21"/>
      <c r="C2880" s="93" t="s">
        <v>4760</v>
      </c>
      <c r="D2880" s="108" t="s">
        <v>760</v>
      </c>
      <c r="E2880" s="21" t="s">
        <v>1180</v>
      </c>
      <c r="F2880" s="21" t="s">
        <v>1103</v>
      </c>
      <c r="G2880" s="21" t="s">
        <v>4809</v>
      </c>
    </row>
    <row r="2881" spans="1:7" ht="39.950000000000003" customHeight="1">
      <c r="A2881" s="93"/>
      <c r="B2881" s="21"/>
      <c r="C2881" s="93" t="s">
        <v>4760</v>
      </c>
      <c r="D2881" s="108" t="s">
        <v>760</v>
      </c>
      <c r="E2881" s="21" t="s">
        <v>1392</v>
      </c>
      <c r="F2881" s="21" t="s">
        <v>881</v>
      </c>
      <c r="G2881" s="21" t="s">
        <v>1035</v>
      </c>
    </row>
    <row r="2882" spans="1:7" ht="39.950000000000003" customHeight="1">
      <c r="A2882" s="93"/>
      <c r="B2882" s="21"/>
      <c r="C2882" s="93" t="s">
        <v>4760</v>
      </c>
      <c r="D2882" s="108" t="s">
        <v>760</v>
      </c>
      <c r="E2882" s="21" t="s">
        <v>2478</v>
      </c>
      <c r="F2882" s="21" t="s">
        <v>1127</v>
      </c>
      <c r="G2882" s="21" t="s">
        <v>1751</v>
      </c>
    </row>
    <row r="2883" spans="1:7" ht="39.950000000000003" customHeight="1">
      <c r="A2883" s="93"/>
      <c r="B2883" s="21"/>
      <c r="C2883" s="93" t="s">
        <v>4760</v>
      </c>
      <c r="D2883" s="108" t="s">
        <v>760</v>
      </c>
      <c r="E2883" s="21" t="s">
        <v>795</v>
      </c>
      <c r="F2883" s="21" t="s">
        <v>1127</v>
      </c>
      <c r="G2883" s="21" t="s">
        <v>1421</v>
      </c>
    </row>
    <row r="2884" spans="1:7" ht="39.950000000000003" customHeight="1">
      <c r="A2884" s="93"/>
      <c r="B2884" s="21"/>
      <c r="C2884" s="93" t="s">
        <v>4760</v>
      </c>
      <c r="D2884" s="108" t="s">
        <v>760</v>
      </c>
      <c r="E2884" s="21" t="s">
        <v>839</v>
      </c>
      <c r="F2884" s="21" t="s">
        <v>784</v>
      </c>
      <c r="G2884" s="21" t="s">
        <v>1050</v>
      </c>
    </row>
    <row r="2885" spans="1:7" ht="39.950000000000003" customHeight="1">
      <c r="A2885" s="93"/>
      <c r="B2885" s="21"/>
      <c r="C2885" s="93" t="s">
        <v>4760</v>
      </c>
      <c r="D2885" s="108" t="s">
        <v>760</v>
      </c>
      <c r="E2885" s="21" t="s">
        <v>1103</v>
      </c>
      <c r="F2885" s="21" t="s">
        <v>4765</v>
      </c>
      <c r="G2885" s="21" t="s">
        <v>807</v>
      </c>
    </row>
    <row r="2886" spans="1:7" ht="39.950000000000003" customHeight="1">
      <c r="A2886" s="93"/>
      <c r="B2886" s="21"/>
      <c r="C2886" s="93" t="s">
        <v>4760</v>
      </c>
      <c r="D2886" s="108" t="s">
        <v>760</v>
      </c>
      <c r="E2886" s="21" t="s">
        <v>1124</v>
      </c>
      <c r="F2886" s="21" t="s">
        <v>942</v>
      </c>
      <c r="G2886" s="21" t="s">
        <v>1111</v>
      </c>
    </row>
    <row r="2887" spans="1:7" ht="39.950000000000003" customHeight="1">
      <c r="A2887" s="93"/>
      <c r="B2887" s="21"/>
      <c r="C2887" s="93" t="s">
        <v>4760</v>
      </c>
      <c r="D2887" s="108" t="s">
        <v>760</v>
      </c>
      <c r="E2887" s="21" t="s">
        <v>1205</v>
      </c>
      <c r="F2887" s="21" t="s">
        <v>1103</v>
      </c>
      <c r="G2887" s="21" t="s">
        <v>1896</v>
      </c>
    </row>
    <row r="2888" spans="1:7" ht="39.950000000000003" customHeight="1">
      <c r="A2888" s="93"/>
      <c r="B2888" s="21"/>
      <c r="C2888" s="93" t="s">
        <v>4760</v>
      </c>
      <c r="D2888" s="108" t="s">
        <v>760</v>
      </c>
      <c r="E2888" s="21" t="s">
        <v>885</v>
      </c>
      <c r="F2888" s="21" t="s">
        <v>824</v>
      </c>
      <c r="G2888" s="21" t="s">
        <v>2118</v>
      </c>
    </row>
    <row r="2889" spans="1:7" ht="39.950000000000003" customHeight="1">
      <c r="A2889" s="93"/>
      <c r="B2889" s="21"/>
      <c r="C2889" s="93" t="s">
        <v>4760</v>
      </c>
      <c r="D2889" s="108" t="s">
        <v>760</v>
      </c>
      <c r="E2889" s="21" t="s">
        <v>1176</v>
      </c>
      <c r="F2889" s="21" t="s">
        <v>1047</v>
      </c>
      <c r="G2889" s="21" t="s">
        <v>4810</v>
      </c>
    </row>
    <row r="2890" spans="1:7" ht="39.950000000000003" customHeight="1">
      <c r="A2890" s="93"/>
      <c r="B2890" s="21"/>
      <c r="C2890" s="93" t="s">
        <v>4760</v>
      </c>
      <c r="D2890" s="108" t="s">
        <v>760</v>
      </c>
      <c r="E2890" s="21" t="s">
        <v>1385</v>
      </c>
      <c r="F2890" s="21" t="s">
        <v>4434</v>
      </c>
      <c r="G2890" s="21" t="s">
        <v>4811</v>
      </c>
    </row>
    <row r="2891" spans="1:7" ht="39.950000000000003" customHeight="1">
      <c r="A2891" s="93"/>
      <c r="B2891" s="21"/>
      <c r="C2891" s="93" t="s">
        <v>4760</v>
      </c>
      <c r="D2891" s="108" t="s">
        <v>760</v>
      </c>
      <c r="E2891" s="21" t="s">
        <v>1553</v>
      </c>
      <c r="F2891" s="21" t="s">
        <v>1616</v>
      </c>
      <c r="G2891" s="21" t="s">
        <v>1420</v>
      </c>
    </row>
    <row r="2892" spans="1:7" ht="39.950000000000003" customHeight="1">
      <c r="A2892" s="93"/>
      <c r="B2892" s="21"/>
      <c r="C2892" s="93" t="s">
        <v>4760</v>
      </c>
      <c r="D2892" s="108" t="s">
        <v>760</v>
      </c>
      <c r="E2892" s="21" t="s">
        <v>1092</v>
      </c>
      <c r="F2892" s="21" t="s">
        <v>1848</v>
      </c>
      <c r="G2892" s="21" t="s">
        <v>1664</v>
      </c>
    </row>
    <row r="2893" spans="1:7" ht="39.950000000000003" customHeight="1">
      <c r="A2893" s="93"/>
      <c r="B2893" s="21"/>
      <c r="C2893" s="93" t="s">
        <v>4760</v>
      </c>
      <c r="D2893" s="108" t="s">
        <v>760</v>
      </c>
      <c r="E2893" s="21" t="s">
        <v>1553</v>
      </c>
      <c r="F2893" s="21" t="s">
        <v>1545</v>
      </c>
      <c r="G2893" s="21" t="s">
        <v>2993</v>
      </c>
    </row>
    <row r="2894" spans="1:7" ht="39.950000000000003" customHeight="1">
      <c r="A2894" s="93"/>
      <c r="B2894" s="21"/>
      <c r="C2894" s="93" t="s">
        <v>4760</v>
      </c>
      <c r="D2894" s="108" t="s">
        <v>760</v>
      </c>
      <c r="E2894" s="21" t="s">
        <v>780</v>
      </c>
      <c r="F2894" s="21" t="s">
        <v>1038</v>
      </c>
      <c r="G2894" s="21" t="s">
        <v>818</v>
      </c>
    </row>
    <row r="2895" spans="1:7" ht="39.950000000000003" customHeight="1">
      <c r="A2895" s="93"/>
      <c r="B2895" s="21"/>
      <c r="C2895" s="93" t="s">
        <v>4760</v>
      </c>
      <c r="D2895" s="108" t="s">
        <v>760</v>
      </c>
      <c r="E2895" s="21" t="s">
        <v>1196</v>
      </c>
      <c r="F2895" s="21" t="s">
        <v>782</v>
      </c>
      <c r="G2895" s="21" t="s">
        <v>4812</v>
      </c>
    </row>
    <row r="2896" spans="1:7" ht="39.950000000000003" customHeight="1">
      <c r="A2896" s="93"/>
      <c r="B2896" s="21"/>
      <c r="C2896" s="93" t="s">
        <v>4760</v>
      </c>
      <c r="D2896" s="108" t="s">
        <v>760</v>
      </c>
      <c r="E2896" s="21" t="s">
        <v>769</v>
      </c>
      <c r="F2896" s="21" t="s">
        <v>840</v>
      </c>
      <c r="G2896" s="21" t="s">
        <v>1352</v>
      </c>
    </row>
    <row r="2897" spans="1:7" ht="39.950000000000003" customHeight="1">
      <c r="A2897" s="93"/>
      <c r="B2897" s="21"/>
      <c r="C2897" s="93" t="s">
        <v>4760</v>
      </c>
      <c r="D2897" s="108" t="s">
        <v>760</v>
      </c>
      <c r="E2897" s="21" t="s">
        <v>815</v>
      </c>
      <c r="F2897" s="21" t="s">
        <v>1971</v>
      </c>
      <c r="G2897" s="21" t="s">
        <v>1664</v>
      </c>
    </row>
    <row r="2898" spans="1:7" ht="39.950000000000003" customHeight="1">
      <c r="A2898" s="93"/>
      <c r="B2898" s="21" t="s">
        <v>4813</v>
      </c>
      <c r="C2898" s="93" t="s">
        <v>4760</v>
      </c>
      <c r="D2898" s="108" t="s">
        <v>760</v>
      </c>
      <c r="E2898" s="21" t="s">
        <v>1553</v>
      </c>
      <c r="F2898" s="21" t="s">
        <v>1205</v>
      </c>
      <c r="G2898" s="21" t="s">
        <v>778</v>
      </c>
    </row>
    <row r="2899" spans="1:7" ht="39.950000000000003" customHeight="1">
      <c r="A2899" s="93"/>
      <c r="B2899" s="21"/>
      <c r="C2899" s="93" t="s">
        <v>4760</v>
      </c>
      <c r="D2899" s="108" t="s">
        <v>760</v>
      </c>
      <c r="E2899" s="21" t="s">
        <v>1385</v>
      </c>
      <c r="F2899" s="21" t="s">
        <v>3499</v>
      </c>
      <c r="G2899" s="21" t="s">
        <v>4791</v>
      </c>
    </row>
    <row r="2900" spans="1:7" ht="39.950000000000003" customHeight="1">
      <c r="A2900" s="93"/>
      <c r="B2900" s="21"/>
      <c r="C2900" s="93" t="s">
        <v>4760</v>
      </c>
      <c r="D2900" s="108" t="s">
        <v>760</v>
      </c>
      <c r="E2900" s="21" t="s">
        <v>1385</v>
      </c>
      <c r="F2900" s="21" t="s">
        <v>942</v>
      </c>
      <c r="G2900" s="21" t="s">
        <v>3180</v>
      </c>
    </row>
    <row r="2901" spans="1:7" ht="39.950000000000003" customHeight="1">
      <c r="A2901" s="93"/>
      <c r="B2901" s="21"/>
      <c r="C2901" s="93" t="s">
        <v>4760</v>
      </c>
      <c r="D2901" s="108" t="s">
        <v>760</v>
      </c>
      <c r="E2901" s="21" t="s">
        <v>4496</v>
      </c>
      <c r="F2901" s="21" t="s">
        <v>1494</v>
      </c>
      <c r="G2901" s="21" t="s">
        <v>1305</v>
      </c>
    </row>
    <row r="2902" spans="1:7" ht="39.950000000000003" customHeight="1">
      <c r="A2902" s="93"/>
      <c r="B2902" s="21"/>
      <c r="C2902" s="93" t="s">
        <v>4760</v>
      </c>
      <c r="D2902" s="108" t="s">
        <v>760</v>
      </c>
      <c r="E2902" s="21" t="s">
        <v>4417</v>
      </c>
      <c r="F2902" s="21" t="s">
        <v>963</v>
      </c>
      <c r="G2902" s="21" t="s">
        <v>1112</v>
      </c>
    </row>
    <row r="2903" spans="1:7" ht="39.950000000000003" customHeight="1">
      <c r="A2903" s="93"/>
      <c r="B2903" s="21"/>
      <c r="C2903" s="93" t="s">
        <v>4760</v>
      </c>
      <c r="D2903" s="108" t="s">
        <v>760</v>
      </c>
      <c r="E2903" s="21" t="s">
        <v>1006</v>
      </c>
      <c r="F2903" s="21" t="s">
        <v>1103</v>
      </c>
      <c r="G2903" s="21" t="s">
        <v>4005</v>
      </c>
    </row>
    <row r="2904" spans="1:7" ht="39.950000000000003" customHeight="1">
      <c r="A2904" s="93" t="s">
        <v>4814</v>
      </c>
      <c r="B2904" s="21" t="s">
        <v>4775</v>
      </c>
      <c r="C2904" s="93" t="s">
        <v>4760</v>
      </c>
      <c r="D2904" s="108" t="s">
        <v>760</v>
      </c>
      <c r="E2904" s="21" t="s">
        <v>1061</v>
      </c>
      <c r="F2904" s="21" t="s">
        <v>1219</v>
      </c>
      <c r="G2904" s="21" t="s">
        <v>1693</v>
      </c>
    </row>
    <row r="2905" spans="1:7" ht="39.950000000000003" customHeight="1">
      <c r="A2905" s="93"/>
      <c r="B2905" s="21"/>
      <c r="C2905" s="93" t="s">
        <v>4760</v>
      </c>
      <c r="D2905" s="108" t="s">
        <v>760</v>
      </c>
      <c r="E2905" s="21" t="s">
        <v>1176</v>
      </c>
      <c r="F2905" s="21" t="s">
        <v>783</v>
      </c>
      <c r="G2905" s="21" t="s">
        <v>4816</v>
      </c>
    </row>
    <row r="2906" spans="1:7" ht="39.950000000000003" customHeight="1">
      <c r="A2906" s="93"/>
      <c r="B2906" s="21"/>
      <c r="C2906" s="93" t="s">
        <v>4760</v>
      </c>
      <c r="D2906" s="108" t="s">
        <v>760</v>
      </c>
      <c r="E2906" s="21" t="s">
        <v>1006</v>
      </c>
      <c r="F2906" s="21" t="s">
        <v>1169</v>
      </c>
      <c r="G2906" s="21" t="s">
        <v>818</v>
      </c>
    </row>
    <row r="2907" spans="1:7" ht="39.950000000000003" customHeight="1">
      <c r="A2907" s="93"/>
      <c r="B2907" s="21"/>
      <c r="C2907" s="93" t="s">
        <v>4760</v>
      </c>
      <c r="D2907" s="108" t="s">
        <v>760</v>
      </c>
      <c r="E2907" s="21" t="s">
        <v>1744</v>
      </c>
      <c r="F2907" s="21" t="s">
        <v>4817</v>
      </c>
      <c r="G2907" s="21" t="s">
        <v>1200</v>
      </c>
    </row>
    <row r="2908" spans="1:7" ht="39.950000000000003" customHeight="1">
      <c r="A2908" s="93"/>
      <c r="B2908" s="21"/>
      <c r="C2908" s="93" t="s">
        <v>4760</v>
      </c>
      <c r="D2908" s="108" t="s">
        <v>760</v>
      </c>
      <c r="E2908" s="21" t="s">
        <v>4697</v>
      </c>
      <c r="F2908" s="21" t="s">
        <v>902</v>
      </c>
      <c r="G2908" s="21" t="s">
        <v>1242</v>
      </c>
    </row>
    <row r="2909" spans="1:7" ht="39.950000000000003" customHeight="1">
      <c r="A2909" s="93"/>
      <c r="B2909" s="21"/>
      <c r="C2909" s="93" t="s">
        <v>4760</v>
      </c>
      <c r="D2909" s="108" t="s">
        <v>760</v>
      </c>
      <c r="E2909" s="21" t="s">
        <v>4818</v>
      </c>
      <c r="F2909" s="21" t="s">
        <v>1582</v>
      </c>
      <c r="G2909" s="21" t="s">
        <v>4819</v>
      </c>
    </row>
    <row r="2910" spans="1:7" ht="39.950000000000003" customHeight="1">
      <c r="A2910" s="93"/>
      <c r="B2910" s="21"/>
      <c r="C2910" s="93" t="s">
        <v>4760</v>
      </c>
      <c r="D2910" s="108" t="s">
        <v>760</v>
      </c>
      <c r="E2910" s="21" t="s">
        <v>1047</v>
      </c>
      <c r="F2910" s="21" t="s">
        <v>795</v>
      </c>
      <c r="G2910" s="21" t="s">
        <v>1916</v>
      </c>
    </row>
    <row r="2911" spans="1:7" ht="39.950000000000003" customHeight="1">
      <c r="A2911" s="93"/>
      <c r="B2911" s="21"/>
      <c r="C2911" s="93" t="s">
        <v>4760</v>
      </c>
      <c r="D2911" s="108" t="s">
        <v>760</v>
      </c>
      <c r="E2911" s="21" t="s">
        <v>840</v>
      </c>
      <c r="F2911" s="21" t="s">
        <v>1103</v>
      </c>
      <c r="G2911" s="21" t="s">
        <v>3176</v>
      </c>
    </row>
    <row r="2912" spans="1:7" ht="39.950000000000003" customHeight="1">
      <c r="A2912" s="93"/>
      <c r="B2912" s="21"/>
      <c r="C2912" s="93" t="s">
        <v>4760</v>
      </c>
      <c r="D2912" s="108" t="s">
        <v>760</v>
      </c>
      <c r="E2912" s="21" t="s">
        <v>963</v>
      </c>
      <c r="F2912" s="21" t="s">
        <v>881</v>
      </c>
      <c r="G2912" s="21" t="s">
        <v>788</v>
      </c>
    </row>
    <row r="2913" spans="1:7" ht="39.950000000000003" customHeight="1">
      <c r="A2913" s="93" t="s">
        <v>4820</v>
      </c>
      <c r="B2913" s="21"/>
      <c r="C2913" s="93" t="s">
        <v>4760</v>
      </c>
      <c r="D2913" s="108" t="s">
        <v>760</v>
      </c>
      <c r="E2913" s="21" t="s">
        <v>1958</v>
      </c>
      <c r="F2913" s="21" t="s">
        <v>1213</v>
      </c>
      <c r="G2913" s="21" t="s">
        <v>4822</v>
      </c>
    </row>
    <row r="2914" spans="1:7" ht="39.950000000000003" customHeight="1">
      <c r="A2914" s="93"/>
      <c r="B2914" s="21"/>
      <c r="C2914" s="93" t="s">
        <v>4760</v>
      </c>
      <c r="D2914" s="108" t="s">
        <v>760</v>
      </c>
      <c r="E2914" s="21" t="s">
        <v>963</v>
      </c>
      <c r="F2914" s="21" t="s">
        <v>881</v>
      </c>
      <c r="G2914" s="21" t="s">
        <v>1916</v>
      </c>
    </row>
    <row r="2915" spans="1:7" ht="39.950000000000003" customHeight="1">
      <c r="A2915" s="93"/>
      <c r="B2915" s="21"/>
      <c r="C2915" s="93" t="s">
        <v>4760</v>
      </c>
      <c r="D2915" s="108" t="s">
        <v>760</v>
      </c>
      <c r="E2915" s="21" t="s">
        <v>1088</v>
      </c>
      <c r="F2915" s="21" t="s">
        <v>2197</v>
      </c>
      <c r="G2915" s="21" t="s">
        <v>4823</v>
      </c>
    </row>
    <row r="2916" spans="1:7" ht="39.950000000000003" customHeight="1">
      <c r="A2916" s="93"/>
      <c r="B2916" s="21"/>
      <c r="C2916" s="93" t="s">
        <v>4760</v>
      </c>
      <c r="D2916" s="108" t="s">
        <v>760</v>
      </c>
      <c r="E2916" s="21" t="s">
        <v>905</v>
      </c>
      <c r="F2916" s="21" t="s">
        <v>761</v>
      </c>
      <c r="G2916" s="21" t="s">
        <v>1394</v>
      </c>
    </row>
    <row r="2917" spans="1:7" ht="39.950000000000003" customHeight="1">
      <c r="A2917" s="93" t="s">
        <v>4824</v>
      </c>
      <c r="B2917" s="21" t="s">
        <v>4813</v>
      </c>
      <c r="C2917" s="93" t="s">
        <v>4760</v>
      </c>
      <c r="D2917" s="108" t="s">
        <v>760</v>
      </c>
      <c r="E2917" s="21" t="s">
        <v>1381</v>
      </c>
      <c r="F2917" s="21" t="s">
        <v>2368</v>
      </c>
      <c r="G2917" s="21" t="s">
        <v>1514</v>
      </c>
    </row>
    <row r="2918" spans="1:7" ht="39.950000000000003" customHeight="1">
      <c r="A2918" s="93"/>
      <c r="B2918" s="21"/>
      <c r="C2918" s="93" t="s">
        <v>4760</v>
      </c>
      <c r="D2918" s="108" t="s">
        <v>760</v>
      </c>
      <c r="E2918" s="21" t="s">
        <v>824</v>
      </c>
      <c r="F2918" s="21" t="s">
        <v>1139</v>
      </c>
      <c r="G2918" s="21" t="s">
        <v>4523</v>
      </c>
    </row>
    <row r="2919" spans="1:7" ht="39.950000000000003" customHeight="1">
      <c r="A2919" s="93"/>
      <c r="B2919" s="21"/>
      <c r="C2919" s="93" t="s">
        <v>4760</v>
      </c>
      <c r="D2919" s="108" t="s">
        <v>760</v>
      </c>
      <c r="E2919" s="21" t="s">
        <v>1047</v>
      </c>
      <c r="F2919" s="21" t="s">
        <v>4555</v>
      </c>
      <c r="G2919" s="21" t="s">
        <v>1109</v>
      </c>
    </row>
    <row r="2920" spans="1:7" ht="39.950000000000003" customHeight="1">
      <c r="A2920" s="93"/>
      <c r="B2920" s="21" t="s">
        <v>4762</v>
      </c>
      <c r="C2920" s="93" t="s">
        <v>4760</v>
      </c>
      <c r="D2920" s="108" t="s">
        <v>760</v>
      </c>
      <c r="E2920" s="21" t="s">
        <v>782</v>
      </c>
      <c r="F2920" s="21" t="s">
        <v>1011</v>
      </c>
      <c r="G2920" s="21" t="s">
        <v>883</v>
      </c>
    </row>
    <row r="2921" spans="1:7" ht="39.950000000000003" customHeight="1">
      <c r="A2921" s="93"/>
      <c r="B2921" s="21"/>
      <c r="C2921" s="93" t="s">
        <v>4760</v>
      </c>
      <c r="D2921" s="108" t="s">
        <v>760</v>
      </c>
      <c r="E2921" s="21" t="s">
        <v>1103</v>
      </c>
      <c r="F2921" s="21" t="s">
        <v>840</v>
      </c>
      <c r="G2921" s="21" t="s">
        <v>1520</v>
      </c>
    </row>
    <row r="2922" spans="1:7" ht="39.950000000000003" customHeight="1">
      <c r="A2922" s="93"/>
      <c r="B2922" s="21"/>
      <c r="C2922" s="93" t="s">
        <v>4760</v>
      </c>
      <c r="D2922" s="108" t="s">
        <v>760</v>
      </c>
      <c r="E2922" s="21" t="s">
        <v>1955</v>
      </c>
      <c r="F2922" s="21" t="s">
        <v>1174</v>
      </c>
      <c r="G2922" s="21" t="s">
        <v>1220</v>
      </c>
    </row>
    <row r="2923" spans="1:7" ht="39.950000000000003" customHeight="1">
      <c r="A2923" s="93"/>
      <c r="B2923" s="21"/>
      <c r="C2923" s="93" t="s">
        <v>4760</v>
      </c>
      <c r="D2923" s="108" t="s">
        <v>760</v>
      </c>
      <c r="E2923" s="21" t="s">
        <v>829</v>
      </c>
      <c r="F2923" s="21" t="s">
        <v>2695</v>
      </c>
      <c r="G2923" s="21" t="s">
        <v>1914</v>
      </c>
    </row>
    <row r="2924" spans="1:7" ht="39.950000000000003" customHeight="1">
      <c r="A2924" s="93"/>
      <c r="B2924" s="21"/>
      <c r="C2924" s="93" t="s">
        <v>4760</v>
      </c>
      <c r="D2924" s="108" t="s">
        <v>760</v>
      </c>
      <c r="E2924" s="21" t="s">
        <v>811</v>
      </c>
      <c r="F2924" s="21" t="s">
        <v>4825</v>
      </c>
      <c r="G2924" s="21" t="s">
        <v>788</v>
      </c>
    </row>
    <row r="2925" spans="1:7" ht="39.950000000000003" customHeight="1">
      <c r="A2925" s="93"/>
      <c r="B2925" s="21"/>
      <c r="C2925" s="93" t="s">
        <v>4760</v>
      </c>
      <c r="D2925" s="108" t="s">
        <v>760</v>
      </c>
      <c r="E2925" s="21" t="s">
        <v>881</v>
      </c>
      <c r="F2925" s="21" t="s">
        <v>1127</v>
      </c>
      <c r="G2925" s="21" t="s">
        <v>3073</v>
      </c>
    </row>
    <row r="2926" spans="1:7" ht="39.950000000000003" customHeight="1">
      <c r="A2926" s="93"/>
      <c r="B2926" s="21" t="s">
        <v>4774</v>
      </c>
      <c r="C2926" s="93" t="s">
        <v>4760</v>
      </c>
      <c r="D2926" s="108" t="s">
        <v>760</v>
      </c>
      <c r="E2926" s="21" t="s">
        <v>840</v>
      </c>
      <c r="F2926" s="21" t="s">
        <v>2906</v>
      </c>
      <c r="G2926" s="21" t="s">
        <v>4826</v>
      </c>
    </row>
    <row r="2927" spans="1:7" ht="39.950000000000003" customHeight="1">
      <c r="A2927" s="93"/>
      <c r="B2927" s="21" t="s">
        <v>4762</v>
      </c>
      <c r="C2927" s="93" t="s">
        <v>4760</v>
      </c>
      <c r="D2927" s="108" t="s">
        <v>760</v>
      </c>
      <c r="E2927" s="21" t="s">
        <v>1127</v>
      </c>
      <c r="F2927" s="21" t="s">
        <v>1034</v>
      </c>
      <c r="G2927" s="21" t="s">
        <v>2411</v>
      </c>
    </row>
    <row r="2928" spans="1:7" ht="39.950000000000003" customHeight="1">
      <c r="A2928" s="93"/>
      <c r="B2928" s="21"/>
      <c r="C2928" s="93" t="s">
        <v>4760</v>
      </c>
      <c r="D2928" s="108" t="s">
        <v>760</v>
      </c>
      <c r="E2928" s="21" t="s">
        <v>4789</v>
      </c>
      <c r="F2928" s="21" t="s">
        <v>4827</v>
      </c>
      <c r="G2928" s="21" t="s">
        <v>1035</v>
      </c>
    </row>
    <row r="2929" spans="1:7" ht="39.950000000000003" customHeight="1">
      <c r="A2929" s="93"/>
      <c r="B2929" s="21" t="s">
        <v>4828</v>
      </c>
      <c r="C2929" s="93" t="s">
        <v>4760</v>
      </c>
      <c r="D2929" s="108" t="s">
        <v>760</v>
      </c>
      <c r="E2929" s="21" t="s">
        <v>4829</v>
      </c>
      <c r="F2929" s="21" t="s">
        <v>1213</v>
      </c>
      <c r="G2929" s="21" t="s">
        <v>2383</v>
      </c>
    </row>
    <row r="2930" spans="1:7" ht="39.950000000000003" customHeight="1">
      <c r="A2930" s="93"/>
      <c r="B2930" s="21" t="s">
        <v>4805</v>
      </c>
      <c r="C2930" s="93" t="s">
        <v>4760</v>
      </c>
      <c r="D2930" s="108" t="s">
        <v>760</v>
      </c>
      <c r="E2930" s="21" t="s">
        <v>1176</v>
      </c>
      <c r="F2930" s="21" t="s">
        <v>1127</v>
      </c>
      <c r="G2930" s="21" t="s">
        <v>2835</v>
      </c>
    </row>
    <row r="2931" spans="1:7" ht="39.950000000000003" customHeight="1">
      <c r="A2931" s="93"/>
      <c r="B2931" s="21" t="s">
        <v>4776</v>
      </c>
      <c r="C2931" s="93" t="s">
        <v>4760</v>
      </c>
      <c r="D2931" s="108" t="s">
        <v>760</v>
      </c>
      <c r="E2931" s="21" t="s">
        <v>4830</v>
      </c>
      <c r="F2931" s="21" t="s">
        <v>795</v>
      </c>
      <c r="G2931" s="21" t="s">
        <v>796</v>
      </c>
    </row>
    <row r="2932" spans="1:7" ht="39.950000000000003" customHeight="1">
      <c r="A2932" s="93"/>
      <c r="B2932" s="21" t="s">
        <v>4831</v>
      </c>
      <c r="C2932" s="93" t="s">
        <v>4760</v>
      </c>
      <c r="D2932" s="108" t="s">
        <v>760</v>
      </c>
      <c r="E2932" s="21" t="s">
        <v>1553</v>
      </c>
      <c r="F2932" s="21" t="s">
        <v>1169</v>
      </c>
      <c r="G2932" s="21" t="s">
        <v>883</v>
      </c>
    </row>
    <row r="2933" spans="1:7" ht="39.950000000000003" customHeight="1">
      <c r="A2933" s="93"/>
      <c r="B2933" s="21" t="s">
        <v>4832</v>
      </c>
      <c r="C2933" s="93" t="s">
        <v>4760</v>
      </c>
      <c r="D2933" s="108" t="s">
        <v>760</v>
      </c>
      <c r="E2933" s="21" t="s">
        <v>3508</v>
      </c>
      <c r="F2933" s="21" t="s">
        <v>1302</v>
      </c>
      <c r="G2933" s="21" t="s">
        <v>982</v>
      </c>
    </row>
    <row r="2934" spans="1:7" ht="39.950000000000003" customHeight="1">
      <c r="A2934" s="93"/>
      <c r="B2934" s="21" t="s">
        <v>4832</v>
      </c>
      <c r="C2934" s="93" t="s">
        <v>4760</v>
      </c>
      <c r="D2934" s="108" t="s">
        <v>760</v>
      </c>
      <c r="E2934" s="21" t="s">
        <v>1103</v>
      </c>
      <c r="F2934" s="21" t="s">
        <v>2285</v>
      </c>
      <c r="G2934" s="21" t="s">
        <v>1112</v>
      </c>
    </row>
    <row r="2935" spans="1:7" ht="39.950000000000003" customHeight="1">
      <c r="A2935" s="93"/>
      <c r="B2935" s="21" t="s">
        <v>4762</v>
      </c>
      <c r="C2935" s="93" t="s">
        <v>4760</v>
      </c>
      <c r="D2935" s="108" t="s">
        <v>760</v>
      </c>
      <c r="E2935" s="21" t="s">
        <v>783</v>
      </c>
      <c r="F2935" s="21" t="s">
        <v>1511</v>
      </c>
      <c r="G2935" s="21" t="s">
        <v>4833</v>
      </c>
    </row>
    <row r="2936" spans="1:7" ht="39.950000000000003" customHeight="1">
      <c r="A2936" s="93"/>
      <c r="B2936" s="21"/>
      <c r="C2936" s="93" t="s">
        <v>4760</v>
      </c>
      <c r="D2936" s="108" t="s">
        <v>760</v>
      </c>
      <c r="E2936" s="21" t="s">
        <v>4602</v>
      </c>
      <c r="F2936" s="21" t="s">
        <v>2695</v>
      </c>
      <c r="G2936" s="21" t="s">
        <v>4834</v>
      </c>
    </row>
    <row r="2937" spans="1:7" ht="39.950000000000003" customHeight="1">
      <c r="A2937" s="93"/>
      <c r="B2937" s="21" t="s">
        <v>4764</v>
      </c>
      <c r="C2937" s="93" t="s">
        <v>4760</v>
      </c>
      <c r="D2937" s="108" t="s">
        <v>760</v>
      </c>
      <c r="E2937" s="21" t="s">
        <v>2285</v>
      </c>
      <c r="F2937" s="21" t="s">
        <v>834</v>
      </c>
      <c r="G2937" s="21" t="s">
        <v>4724</v>
      </c>
    </row>
    <row r="2938" spans="1:7" ht="39.950000000000003" customHeight="1">
      <c r="A2938" s="93"/>
      <c r="B2938" s="21" t="s">
        <v>4793</v>
      </c>
      <c r="C2938" s="93" t="s">
        <v>4760</v>
      </c>
      <c r="D2938" s="108" t="s">
        <v>760</v>
      </c>
      <c r="E2938" s="21" t="s">
        <v>963</v>
      </c>
      <c r="F2938" s="21" t="s">
        <v>1124</v>
      </c>
      <c r="G2938" s="21" t="s">
        <v>2335</v>
      </c>
    </row>
    <row r="2939" spans="1:7" ht="39.950000000000003" customHeight="1">
      <c r="A2939" s="93"/>
      <c r="B2939" s="21" t="s">
        <v>4768</v>
      </c>
      <c r="C2939" s="93" t="s">
        <v>4760</v>
      </c>
      <c r="D2939" s="108" t="s">
        <v>760</v>
      </c>
      <c r="E2939" s="21" t="s">
        <v>1202</v>
      </c>
      <c r="F2939" s="21" t="s">
        <v>1059</v>
      </c>
      <c r="G2939" s="21" t="s">
        <v>1200</v>
      </c>
    </row>
    <row r="2940" spans="1:7" ht="39.950000000000003" customHeight="1">
      <c r="A2940" s="93"/>
      <c r="B2940" s="21" t="s">
        <v>4788</v>
      </c>
      <c r="C2940" s="93" t="s">
        <v>4760</v>
      </c>
      <c r="D2940" s="108" t="s">
        <v>760</v>
      </c>
      <c r="E2940" s="21" t="s">
        <v>1970</v>
      </c>
      <c r="F2940" s="21" t="s">
        <v>1385</v>
      </c>
      <c r="G2940" s="21" t="s">
        <v>1667</v>
      </c>
    </row>
    <row r="2941" spans="1:7" ht="39.950000000000003" customHeight="1">
      <c r="A2941" s="93"/>
      <c r="B2941" s="21" t="s">
        <v>4831</v>
      </c>
      <c r="C2941" s="93" t="s">
        <v>4760</v>
      </c>
      <c r="D2941" s="108" t="s">
        <v>760</v>
      </c>
      <c r="E2941" s="21" t="s">
        <v>1955</v>
      </c>
      <c r="F2941" s="21" t="s">
        <v>885</v>
      </c>
      <c r="G2941" s="21" t="s">
        <v>1968</v>
      </c>
    </row>
    <row r="2942" spans="1:7" ht="39.950000000000003" customHeight="1">
      <c r="A2942" s="93"/>
      <c r="B2942" s="21" t="s">
        <v>4775</v>
      </c>
      <c r="C2942" s="93" t="s">
        <v>4760</v>
      </c>
      <c r="D2942" s="108" t="s">
        <v>760</v>
      </c>
      <c r="E2942" s="21" t="s">
        <v>840</v>
      </c>
      <c r="F2942" s="21" t="s">
        <v>1059</v>
      </c>
      <c r="G2942" s="21" t="s">
        <v>4835</v>
      </c>
    </row>
    <row r="2943" spans="1:7" ht="39.950000000000003" customHeight="1">
      <c r="A2943" s="93"/>
      <c r="B2943" s="21" t="s">
        <v>4762</v>
      </c>
      <c r="C2943" s="93" t="s">
        <v>4760</v>
      </c>
      <c r="D2943" s="108" t="s">
        <v>760</v>
      </c>
      <c r="E2943" s="21" t="s">
        <v>2983</v>
      </c>
      <c r="F2943" s="21" t="s">
        <v>2710</v>
      </c>
      <c r="G2943" s="21" t="s">
        <v>4836</v>
      </c>
    </row>
    <row r="2944" spans="1:7" ht="39.950000000000003" customHeight="1">
      <c r="A2944" s="93"/>
      <c r="B2944" s="21" t="s">
        <v>4837</v>
      </c>
      <c r="C2944" s="93" t="s">
        <v>4760</v>
      </c>
      <c r="D2944" s="108" t="s">
        <v>760</v>
      </c>
      <c r="E2944" s="21" t="s">
        <v>1143</v>
      </c>
      <c r="F2944" s="21" t="s">
        <v>1553</v>
      </c>
      <c r="G2944" s="21" t="s">
        <v>916</v>
      </c>
    </row>
    <row r="2945" spans="1:7" ht="39.950000000000003" customHeight="1">
      <c r="A2945" s="93"/>
      <c r="B2945" s="21" t="s">
        <v>4800</v>
      </c>
      <c r="C2945" s="93" t="s">
        <v>4760</v>
      </c>
      <c r="D2945" s="108" t="s">
        <v>760</v>
      </c>
      <c r="E2945" s="21" t="s">
        <v>1176</v>
      </c>
      <c r="F2945" s="21" t="s">
        <v>1108</v>
      </c>
      <c r="G2945" s="21" t="s">
        <v>4838</v>
      </c>
    </row>
    <row r="2946" spans="1:7" ht="39.950000000000003" customHeight="1">
      <c r="A2946" s="93"/>
      <c r="B2946" s="21" t="s">
        <v>4805</v>
      </c>
      <c r="C2946" s="93" t="s">
        <v>4760</v>
      </c>
      <c r="D2946" s="108" t="s">
        <v>760</v>
      </c>
      <c r="E2946" s="21" t="s">
        <v>1955</v>
      </c>
      <c r="F2946" s="21" t="s">
        <v>792</v>
      </c>
      <c r="G2946" s="21" t="s">
        <v>2819</v>
      </c>
    </row>
    <row r="2947" spans="1:7" ht="39.950000000000003" customHeight="1">
      <c r="A2947" s="93"/>
      <c r="B2947" s="21" t="s">
        <v>4776</v>
      </c>
      <c r="C2947" s="93" t="s">
        <v>4760</v>
      </c>
      <c r="D2947" s="108" t="s">
        <v>760</v>
      </c>
      <c r="E2947" s="21" t="s">
        <v>2723</v>
      </c>
      <c r="F2947" s="21" t="s">
        <v>1103</v>
      </c>
      <c r="G2947" s="21" t="s">
        <v>4839</v>
      </c>
    </row>
    <row r="2948" spans="1:7" ht="39.950000000000003" customHeight="1">
      <c r="A2948" s="93"/>
      <c r="B2948" s="21" t="s">
        <v>4776</v>
      </c>
      <c r="C2948" s="93" t="s">
        <v>4760</v>
      </c>
      <c r="D2948" s="108" t="s">
        <v>760</v>
      </c>
      <c r="E2948" s="21" t="s">
        <v>885</v>
      </c>
      <c r="F2948" s="21" t="s">
        <v>806</v>
      </c>
      <c r="G2948" s="21" t="s">
        <v>1892</v>
      </c>
    </row>
    <row r="2949" spans="1:7" ht="39.950000000000003" customHeight="1">
      <c r="A2949" s="93"/>
      <c r="B2949" s="21" t="s">
        <v>4802</v>
      </c>
      <c r="C2949" s="93" t="s">
        <v>4760</v>
      </c>
      <c r="D2949" s="108" t="s">
        <v>760</v>
      </c>
      <c r="E2949" s="21" t="s">
        <v>1006</v>
      </c>
      <c r="F2949" s="21" t="s">
        <v>834</v>
      </c>
      <c r="G2949" s="21" t="s">
        <v>3176</v>
      </c>
    </row>
    <row r="2950" spans="1:7" ht="39.950000000000003" customHeight="1">
      <c r="A2950" s="93"/>
      <c r="B2950" s="21" t="s">
        <v>4773</v>
      </c>
      <c r="C2950" s="93" t="s">
        <v>4760</v>
      </c>
      <c r="D2950" s="108" t="s">
        <v>760</v>
      </c>
      <c r="E2950" s="21" t="s">
        <v>4840</v>
      </c>
      <c r="F2950" s="21" t="s">
        <v>783</v>
      </c>
      <c r="G2950" s="21" t="s">
        <v>2641</v>
      </c>
    </row>
    <row r="2951" spans="1:7" ht="39.950000000000003" customHeight="1">
      <c r="A2951" s="93"/>
      <c r="B2951" s="21" t="s">
        <v>4841</v>
      </c>
      <c r="C2951" s="93" t="s">
        <v>4760</v>
      </c>
      <c r="D2951" s="108" t="s">
        <v>760</v>
      </c>
      <c r="E2951" s="21" t="s">
        <v>881</v>
      </c>
      <c r="F2951" s="21" t="s">
        <v>1385</v>
      </c>
      <c r="G2951" s="21" t="s">
        <v>788</v>
      </c>
    </row>
    <row r="2952" spans="1:7" ht="39.950000000000003" customHeight="1">
      <c r="A2952" s="93"/>
      <c r="B2952" s="21" t="s">
        <v>4768</v>
      </c>
      <c r="C2952" s="93" t="s">
        <v>4760</v>
      </c>
      <c r="D2952" s="108" t="s">
        <v>760</v>
      </c>
      <c r="E2952" s="21" t="s">
        <v>1068</v>
      </c>
      <c r="F2952" s="21" t="s">
        <v>1576</v>
      </c>
      <c r="G2952" s="21" t="s">
        <v>1215</v>
      </c>
    </row>
    <row r="2953" spans="1:7" ht="39.950000000000003" customHeight="1">
      <c r="A2953" s="93"/>
      <c r="B2953" s="21" t="s">
        <v>4788</v>
      </c>
      <c r="C2953" s="93" t="s">
        <v>4760</v>
      </c>
      <c r="D2953" s="108" t="s">
        <v>760</v>
      </c>
      <c r="E2953" s="21" t="s">
        <v>4462</v>
      </c>
      <c r="F2953" s="21" t="s">
        <v>1103</v>
      </c>
      <c r="G2953" s="21" t="s">
        <v>1107</v>
      </c>
    </row>
    <row r="2954" spans="1:7" ht="39.950000000000003" customHeight="1">
      <c r="A2954" s="93"/>
      <c r="B2954" s="21" t="s">
        <v>4774</v>
      </c>
      <c r="C2954" s="93" t="s">
        <v>4760</v>
      </c>
      <c r="D2954" s="108" t="s">
        <v>760</v>
      </c>
      <c r="E2954" s="21" t="s">
        <v>840</v>
      </c>
      <c r="F2954" s="21" t="s">
        <v>1047</v>
      </c>
      <c r="G2954" s="21" t="s">
        <v>4842</v>
      </c>
    </row>
    <row r="2955" spans="1:7" ht="39.950000000000003" customHeight="1">
      <c r="A2955" s="93"/>
      <c r="B2955" s="21" t="s">
        <v>4843</v>
      </c>
      <c r="C2955" s="93" t="s">
        <v>4760</v>
      </c>
      <c r="D2955" s="108" t="s">
        <v>760</v>
      </c>
      <c r="E2955" s="21" t="s">
        <v>881</v>
      </c>
      <c r="F2955" s="21" t="s">
        <v>881</v>
      </c>
      <c r="G2955" s="21" t="s">
        <v>4844</v>
      </c>
    </row>
    <row r="2956" spans="1:7" ht="39.950000000000003" customHeight="1">
      <c r="A2956" s="93"/>
      <c r="B2956" s="21" t="s">
        <v>4845</v>
      </c>
      <c r="C2956" s="93" t="s">
        <v>4760</v>
      </c>
      <c r="D2956" s="108" t="s">
        <v>760</v>
      </c>
      <c r="E2956" s="21" t="s">
        <v>881</v>
      </c>
      <c r="F2956" s="21" t="s">
        <v>1163</v>
      </c>
      <c r="G2956" s="21" t="s">
        <v>1829</v>
      </c>
    </row>
    <row r="2957" spans="1:7" ht="39.950000000000003" customHeight="1">
      <c r="A2957" s="93"/>
      <c r="B2957" s="21" t="s">
        <v>4831</v>
      </c>
      <c r="C2957" s="93" t="s">
        <v>4760</v>
      </c>
      <c r="D2957" s="108" t="s">
        <v>760</v>
      </c>
      <c r="E2957" s="21" t="s">
        <v>1553</v>
      </c>
      <c r="F2957" s="21" t="s">
        <v>1169</v>
      </c>
      <c r="G2957" s="21" t="s">
        <v>2335</v>
      </c>
    </row>
    <row r="2958" spans="1:7" ht="39.950000000000003" customHeight="1">
      <c r="A2958" s="93"/>
      <c r="B2958" s="21" t="s">
        <v>4831</v>
      </c>
      <c r="C2958" s="93" t="s">
        <v>4760</v>
      </c>
      <c r="D2958" s="108" t="s">
        <v>760</v>
      </c>
      <c r="E2958" s="21" t="s">
        <v>1103</v>
      </c>
      <c r="F2958" s="21" t="s">
        <v>1103</v>
      </c>
      <c r="G2958" s="21" t="s">
        <v>1305</v>
      </c>
    </row>
    <row r="2959" spans="1:7" ht="39.950000000000003" customHeight="1">
      <c r="A2959" s="93"/>
      <c r="B2959" s="21"/>
      <c r="C2959" s="93" t="s">
        <v>4760</v>
      </c>
      <c r="D2959" s="108" t="s">
        <v>760</v>
      </c>
      <c r="E2959" s="21" t="s">
        <v>824</v>
      </c>
      <c r="F2959" s="21" t="s">
        <v>783</v>
      </c>
      <c r="G2959" s="21" t="s">
        <v>4846</v>
      </c>
    </row>
    <row r="2960" spans="1:7" ht="39.950000000000003" customHeight="1">
      <c r="A2960" s="93"/>
      <c r="B2960" s="21" t="s">
        <v>4774</v>
      </c>
      <c r="C2960" s="93" t="s">
        <v>4760</v>
      </c>
      <c r="D2960" s="108" t="s">
        <v>760</v>
      </c>
      <c r="E2960" s="21" t="s">
        <v>840</v>
      </c>
      <c r="F2960" s="21" t="s">
        <v>909</v>
      </c>
      <c r="G2960" s="21" t="s">
        <v>1359</v>
      </c>
    </row>
    <row r="2961" spans="1:7" ht="39.950000000000003" customHeight="1">
      <c r="A2961" s="93"/>
      <c r="B2961" s="21" t="s">
        <v>4775</v>
      </c>
      <c r="C2961" s="93" t="s">
        <v>4760</v>
      </c>
      <c r="D2961" s="108" t="s">
        <v>760</v>
      </c>
      <c r="E2961" s="21" t="s">
        <v>1296</v>
      </c>
      <c r="F2961" s="21" t="s">
        <v>4088</v>
      </c>
      <c r="G2961" s="21" t="s">
        <v>2753</v>
      </c>
    </row>
    <row r="2962" spans="1:7" ht="39.950000000000003" customHeight="1">
      <c r="A2962" s="93"/>
      <c r="B2962" s="21" t="s">
        <v>4847</v>
      </c>
      <c r="C2962" s="93" t="s">
        <v>4760</v>
      </c>
      <c r="D2962" s="108" t="s">
        <v>760</v>
      </c>
      <c r="E2962" s="21" t="s">
        <v>1716</v>
      </c>
      <c r="F2962" s="21" t="s">
        <v>4848</v>
      </c>
      <c r="G2962" s="21" t="s">
        <v>1035</v>
      </c>
    </row>
    <row r="2963" spans="1:7" ht="39.950000000000003" customHeight="1">
      <c r="A2963" s="93"/>
      <c r="B2963" s="21" t="s">
        <v>4831</v>
      </c>
      <c r="C2963" s="93" t="s">
        <v>4760</v>
      </c>
      <c r="D2963" s="108" t="s">
        <v>760</v>
      </c>
      <c r="E2963" s="21" t="s">
        <v>795</v>
      </c>
      <c r="F2963" s="21" t="s">
        <v>1103</v>
      </c>
      <c r="G2963" s="21" t="s">
        <v>2946</v>
      </c>
    </row>
    <row r="2964" spans="1:7" ht="39.950000000000003" customHeight="1">
      <c r="A2964" s="93"/>
      <c r="B2964" s="21" t="s">
        <v>4805</v>
      </c>
      <c r="C2964" s="93" t="s">
        <v>4760</v>
      </c>
      <c r="D2964" s="108" t="s">
        <v>760</v>
      </c>
      <c r="E2964" s="21" t="s">
        <v>1103</v>
      </c>
      <c r="F2964" s="21" t="s">
        <v>1381</v>
      </c>
      <c r="G2964" s="21" t="s">
        <v>1109</v>
      </c>
    </row>
    <row r="2965" spans="1:7" ht="39.950000000000003" customHeight="1">
      <c r="A2965" s="93"/>
      <c r="B2965" s="21" t="s">
        <v>4778</v>
      </c>
      <c r="C2965" s="93" t="s">
        <v>4760</v>
      </c>
      <c r="D2965" s="108" t="s">
        <v>760</v>
      </c>
      <c r="E2965" s="21" t="s">
        <v>2261</v>
      </c>
      <c r="F2965" s="21" t="s">
        <v>1167</v>
      </c>
      <c r="G2965" s="21" t="s">
        <v>4849</v>
      </c>
    </row>
    <row r="2966" spans="1:7" ht="39.950000000000003" customHeight="1">
      <c r="A2966" s="93"/>
      <c r="B2966" s="21" t="s">
        <v>4775</v>
      </c>
      <c r="C2966" s="93" t="s">
        <v>4760</v>
      </c>
      <c r="D2966" s="108" t="s">
        <v>760</v>
      </c>
      <c r="E2966" s="21" t="s">
        <v>1127</v>
      </c>
      <c r="F2966" s="21" t="s">
        <v>942</v>
      </c>
      <c r="G2966" s="21" t="s">
        <v>2260</v>
      </c>
    </row>
    <row r="2967" spans="1:7" ht="39.950000000000003" customHeight="1">
      <c r="A2967" s="93"/>
      <c r="B2967" s="21" t="s">
        <v>4805</v>
      </c>
      <c r="C2967" s="93" t="s">
        <v>4760</v>
      </c>
      <c r="D2967" s="108" t="s">
        <v>760</v>
      </c>
      <c r="E2967" s="21" t="s">
        <v>1143</v>
      </c>
      <c r="F2967" s="21" t="s">
        <v>4765</v>
      </c>
      <c r="G2967" s="21" t="s">
        <v>1109</v>
      </c>
    </row>
    <row r="2968" spans="1:7" ht="39.950000000000003" customHeight="1">
      <c r="A2968" s="93"/>
      <c r="B2968" s="21" t="s">
        <v>4837</v>
      </c>
      <c r="C2968" s="93" t="s">
        <v>4760</v>
      </c>
      <c r="D2968" s="108" t="s">
        <v>760</v>
      </c>
      <c r="E2968" s="21" t="s">
        <v>963</v>
      </c>
      <c r="F2968" s="21" t="s">
        <v>1103</v>
      </c>
      <c r="G2968" s="21" t="s">
        <v>3334</v>
      </c>
    </row>
    <row r="2969" spans="1:7" ht="39.950000000000003" customHeight="1">
      <c r="A2969" s="93"/>
      <c r="B2969" s="21"/>
      <c r="C2969" s="93" t="s">
        <v>4760</v>
      </c>
      <c r="D2969" s="108" t="s">
        <v>760</v>
      </c>
      <c r="E2969" s="21" t="s">
        <v>990</v>
      </c>
      <c r="F2969" s="21" t="s">
        <v>1942</v>
      </c>
      <c r="G2969" s="21" t="s">
        <v>1916</v>
      </c>
    </row>
    <row r="2970" spans="1:7" ht="39.950000000000003" customHeight="1">
      <c r="A2970" s="93"/>
      <c r="B2970" s="21"/>
      <c r="C2970" s="93" t="s">
        <v>4760</v>
      </c>
      <c r="D2970" s="108" t="s">
        <v>760</v>
      </c>
      <c r="E2970" s="21" t="s">
        <v>1956</v>
      </c>
      <c r="F2970" s="21" t="s">
        <v>780</v>
      </c>
      <c r="G2970" s="21" t="s">
        <v>2087</v>
      </c>
    </row>
    <row r="2971" spans="1:7" ht="39.950000000000003" customHeight="1">
      <c r="A2971" s="93"/>
      <c r="B2971" s="21" t="s">
        <v>4805</v>
      </c>
      <c r="C2971" s="93" t="s">
        <v>4760</v>
      </c>
      <c r="D2971" s="108" t="s">
        <v>760</v>
      </c>
      <c r="E2971" s="21" t="s">
        <v>881</v>
      </c>
      <c r="F2971" s="21" t="s">
        <v>792</v>
      </c>
      <c r="G2971" s="21" t="s">
        <v>4850</v>
      </c>
    </row>
    <row r="2972" spans="1:7" ht="39.950000000000003" customHeight="1">
      <c r="A2972" s="93"/>
      <c r="B2972" s="21" t="s">
        <v>4841</v>
      </c>
      <c r="C2972" s="93" t="s">
        <v>4760</v>
      </c>
      <c r="D2972" s="108" t="s">
        <v>760</v>
      </c>
      <c r="E2972" s="21" t="s">
        <v>1302</v>
      </c>
      <c r="F2972" s="21" t="s">
        <v>1163</v>
      </c>
      <c r="G2972" s="21" t="s">
        <v>4851</v>
      </c>
    </row>
    <row r="2973" spans="1:7" ht="39.950000000000003" customHeight="1">
      <c r="A2973" s="93"/>
      <c r="B2973" s="21" t="s">
        <v>4802</v>
      </c>
      <c r="C2973" s="93" t="s">
        <v>4760</v>
      </c>
      <c r="D2973" s="108" t="s">
        <v>760</v>
      </c>
      <c r="E2973" s="21" t="s">
        <v>840</v>
      </c>
      <c r="F2973" s="21" t="s">
        <v>4147</v>
      </c>
      <c r="G2973" s="21" t="s">
        <v>825</v>
      </c>
    </row>
    <row r="2974" spans="1:7" ht="39.950000000000003" customHeight="1">
      <c r="A2974" s="93"/>
      <c r="B2974" s="21" t="s">
        <v>4815</v>
      </c>
      <c r="C2974" s="93" t="s">
        <v>4760</v>
      </c>
      <c r="D2974" s="108" t="s">
        <v>760</v>
      </c>
      <c r="E2974" s="21" t="s">
        <v>3454</v>
      </c>
      <c r="F2974" s="21" t="s">
        <v>4852</v>
      </c>
      <c r="G2974" s="21" t="s">
        <v>1339</v>
      </c>
    </row>
    <row r="2975" spans="1:7" ht="39.950000000000003" customHeight="1">
      <c r="A2975" s="93"/>
      <c r="B2975" s="21" t="s">
        <v>4802</v>
      </c>
      <c r="C2975" s="93" t="s">
        <v>4760</v>
      </c>
      <c r="D2975" s="108" t="s">
        <v>760</v>
      </c>
      <c r="E2975" s="21" t="s">
        <v>1103</v>
      </c>
      <c r="F2975" s="21" t="s">
        <v>1108</v>
      </c>
      <c r="G2975" s="21" t="s">
        <v>1331</v>
      </c>
    </row>
    <row r="2976" spans="1:7" ht="39.950000000000003" customHeight="1">
      <c r="A2976" s="93" t="s">
        <v>4853</v>
      </c>
      <c r="B2976" s="21"/>
      <c r="C2976" s="93" t="s">
        <v>4760</v>
      </c>
      <c r="D2976" s="108" t="s">
        <v>760</v>
      </c>
      <c r="E2976" s="21" t="s">
        <v>824</v>
      </c>
      <c r="F2976" s="21" t="s">
        <v>1147</v>
      </c>
      <c r="G2976" s="21" t="s">
        <v>1914</v>
      </c>
    </row>
    <row r="2977" spans="1:7" ht="39.950000000000003" customHeight="1">
      <c r="A2977" s="93"/>
      <c r="B2977" s="21" t="s">
        <v>4843</v>
      </c>
      <c r="C2977" s="93" t="s">
        <v>4760</v>
      </c>
      <c r="D2977" s="108" t="s">
        <v>760</v>
      </c>
      <c r="E2977" s="21" t="s">
        <v>881</v>
      </c>
      <c r="F2977" s="21" t="s">
        <v>881</v>
      </c>
      <c r="G2977" s="21" t="s">
        <v>4854</v>
      </c>
    </row>
    <row r="2978" spans="1:7" ht="39.950000000000003" customHeight="1">
      <c r="A2978" s="93"/>
      <c r="B2978" s="21"/>
      <c r="C2978" s="93" t="s">
        <v>4760</v>
      </c>
      <c r="D2978" s="108" t="s">
        <v>760</v>
      </c>
      <c r="E2978" s="21" t="s">
        <v>780</v>
      </c>
      <c r="F2978" s="21" t="s">
        <v>881</v>
      </c>
      <c r="G2978" s="21" t="s">
        <v>1916</v>
      </c>
    </row>
    <row r="2979" spans="1:7" ht="39.950000000000003" customHeight="1">
      <c r="A2979" s="93"/>
      <c r="B2979" s="21" t="s">
        <v>4768</v>
      </c>
      <c r="C2979" s="93" t="s">
        <v>4760</v>
      </c>
      <c r="D2979" s="108" t="s">
        <v>760</v>
      </c>
      <c r="E2979" s="21" t="s">
        <v>1553</v>
      </c>
      <c r="F2979" s="21" t="s">
        <v>1104</v>
      </c>
      <c r="G2979" s="21" t="s">
        <v>3334</v>
      </c>
    </row>
    <row r="2980" spans="1:7" ht="39.950000000000003" customHeight="1">
      <c r="A2980" s="93"/>
      <c r="B2980" s="21" t="s">
        <v>4762</v>
      </c>
      <c r="C2980" s="93" t="s">
        <v>4760</v>
      </c>
      <c r="D2980" s="108" t="s">
        <v>760</v>
      </c>
      <c r="E2980" s="21" t="s">
        <v>3568</v>
      </c>
      <c r="F2980" s="21" t="s">
        <v>1595</v>
      </c>
      <c r="G2980" s="21" t="s">
        <v>1916</v>
      </c>
    </row>
    <row r="2981" spans="1:7" ht="39.950000000000003" customHeight="1">
      <c r="A2981" s="93"/>
      <c r="B2981" s="21"/>
      <c r="C2981" s="93" t="s">
        <v>4760</v>
      </c>
      <c r="D2981" s="108" t="s">
        <v>760</v>
      </c>
      <c r="E2981" s="21" t="s">
        <v>4855</v>
      </c>
      <c r="F2981" s="21" t="s">
        <v>780</v>
      </c>
      <c r="G2981" s="21" t="s">
        <v>1066</v>
      </c>
    </row>
    <row r="2982" spans="1:7" ht="39.950000000000003" customHeight="1">
      <c r="A2982" s="93"/>
      <c r="B2982" s="21" t="s">
        <v>4813</v>
      </c>
      <c r="C2982" s="93" t="s">
        <v>4760</v>
      </c>
      <c r="D2982" s="108" t="s">
        <v>760</v>
      </c>
      <c r="E2982" s="21" t="s">
        <v>1553</v>
      </c>
      <c r="F2982" s="21" t="s">
        <v>1103</v>
      </c>
      <c r="G2982" s="21" t="s">
        <v>1622</v>
      </c>
    </row>
    <row r="2983" spans="1:7" ht="39.950000000000003" customHeight="1">
      <c r="A2983" s="93"/>
      <c r="B2983" s="21"/>
      <c r="C2983" s="93" t="s">
        <v>4760</v>
      </c>
      <c r="D2983" s="108" t="s">
        <v>760</v>
      </c>
      <c r="E2983" s="21" t="s">
        <v>1037</v>
      </c>
      <c r="F2983" s="21" t="s">
        <v>1011</v>
      </c>
      <c r="G2983" s="21" t="s">
        <v>1062</v>
      </c>
    </row>
    <row r="2984" spans="1:7" ht="39.950000000000003" customHeight="1">
      <c r="A2984" s="93"/>
      <c r="B2984" s="21" t="s">
        <v>4788</v>
      </c>
      <c r="C2984" s="93" t="s">
        <v>4760</v>
      </c>
      <c r="D2984" s="108" t="s">
        <v>760</v>
      </c>
      <c r="E2984" s="21" t="s">
        <v>881</v>
      </c>
      <c r="F2984" s="21" t="s">
        <v>1103</v>
      </c>
      <c r="G2984" s="21" t="s">
        <v>3015</v>
      </c>
    </row>
    <row r="2985" spans="1:7" ht="39.950000000000003" customHeight="1">
      <c r="A2985" s="93"/>
      <c r="B2985" s="21" t="s">
        <v>4788</v>
      </c>
      <c r="C2985" s="93" t="s">
        <v>4760</v>
      </c>
      <c r="D2985" s="108" t="s">
        <v>760</v>
      </c>
      <c r="E2985" s="21" t="s">
        <v>1104</v>
      </c>
      <c r="F2985" s="21" t="s">
        <v>2723</v>
      </c>
      <c r="G2985" s="21" t="s">
        <v>1305</v>
      </c>
    </row>
    <row r="2986" spans="1:7" ht="39.950000000000003" customHeight="1">
      <c r="A2986" s="93"/>
      <c r="B2986" s="21" t="s">
        <v>4856</v>
      </c>
      <c r="C2986" s="93" t="s">
        <v>4760</v>
      </c>
      <c r="D2986" s="108" t="s">
        <v>760</v>
      </c>
      <c r="E2986" s="21" t="s">
        <v>4779</v>
      </c>
      <c r="F2986" s="21" t="s">
        <v>829</v>
      </c>
      <c r="G2986" s="21" t="s">
        <v>1394</v>
      </c>
    </row>
    <row r="2987" spans="1:7" ht="39.950000000000003" customHeight="1">
      <c r="A2987" s="93"/>
      <c r="B2987" s="21"/>
      <c r="C2987" s="93" t="s">
        <v>4760</v>
      </c>
      <c r="D2987" s="108" t="s">
        <v>760</v>
      </c>
      <c r="E2987" s="21" t="s">
        <v>4857</v>
      </c>
      <c r="F2987" s="21" t="s">
        <v>834</v>
      </c>
      <c r="G2987" s="21" t="s">
        <v>4858</v>
      </c>
    </row>
    <row r="2988" spans="1:7" ht="39.950000000000003" customHeight="1">
      <c r="A2988" s="93"/>
      <c r="B2988" s="21" t="s">
        <v>4783</v>
      </c>
      <c r="C2988" s="93" t="s">
        <v>4760</v>
      </c>
      <c r="D2988" s="108" t="s">
        <v>760</v>
      </c>
      <c r="E2988" s="21" t="s">
        <v>1582</v>
      </c>
      <c r="F2988" s="21" t="s">
        <v>780</v>
      </c>
      <c r="G2988" s="21" t="s">
        <v>1007</v>
      </c>
    </row>
    <row r="2989" spans="1:7" ht="39.950000000000003" customHeight="1">
      <c r="A2989" s="93"/>
      <c r="B2989" s="21" t="s">
        <v>4859</v>
      </c>
      <c r="C2989" s="93" t="s">
        <v>4760</v>
      </c>
      <c r="D2989" s="108" t="s">
        <v>760</v>
      </c>
      <c r="E2989" s="21" t="s">
        <v>3508</v>
      </c>
      <c r="F2989" s="21" t="s">
        <v>1205</v>
      </c>
      <c r="G2989" s="21" t="s">
        <v>4860</v>
      </c>
    </row>
    <row r="2990" spans="1:7" ht="39.950000000000003" customHeight="1">
      <c r="A2990" s="93"/>
      <c r="B2990" s="21" t="s">
        <v>4764</v>
      </c>
      <c r="C2990" s="93" t="s">
        <v>4760</v>
      </c>
      <c r="D2990" s="108" t="s">
        <v>760</v>
      </c>
      <c r="E2990" s="21" t="s">
        <v>795</v>
      </c>
      <c r="F2990" s="21" t="s">
        <v>1955</v>
      </c>
      <c r="G2990" s="21" t="s">
        <v>4861</v>
      </c>
    </row>
    <row r="2991" spans="1:7" ht="39.950000000000003" customHeight="1">
      <c r="A2991" s="93"/>
      <c r="B2991" s="21" t="s">
        <v>4831</v>
      </c>
      <c r="C2991" s="93" t="s">
        <v>4760</v>
      </c>
      <c r="D2991" s="108" t="s">
        <v>760</v>
      </c>
      <c r="E2991" s="21" t="s">
        <v>1553</v>
      </c>
      <c r="F2991" s="21" t="s">
        <v>881</v>
      </c>
      <c r="G2991" s="21" t="s">
        <v>4862</v>
      </c>
    </row>
    <row r="2992" spans="1:7" ht="39.950000000000003" customHeight="1">
      <c r="A2992" s="93"/>
      <c r="B2992" s="21" t="s">
        <v>4805</v>
      </c>
      <c r="C2992" s="93" t="s">
        <v>4760</v>
      </c>
      <c r="D2992" s="108" t="s">
        <v>760</v>
      </c>
      <c r="E2992" s="21" t="s">
        <v>1006</v>
      </c>
      <c r="F2992" s="21" t="s">
        <v>2710</v>
      </c>
      <c r="G2992" s="21" t="s">
        <v>883</v>
      </c>
    </row>
    <row r="2993" spans="1:7" ht="39.950000000000003" customHeight="1">
      <c r="A2993" s="93"/>
      <c r="B2993" s="21" t="s">
        <v>4863</v>
      </c>
      <c r="C2993" s="93" t="s">
        <v>4760</v>
      </c>
      <c r="D2993" s="108" t="s">
        <v>760</v>
      </c>
      <c r="E2993" s="21" t="s">
        <v>993</v>
      </c>
      <c r="F2993" s="21" t="s">
        <v>1213</v>
      </c>
      <c r="G2993" s="21" t="s">
        <v>1035</v>
      </c>
    </row>
    <row r="2994" spans="1:7" ht="39.950000000000003" customHeight="1">
      <c r="A2994" s="93"/>
      <c r="B2994" s="21" t="s">
        <v>4845</v>
      </c>
      <c r="C2994" s="93" t="s">
        <v>4760</v>
      </c>
      <c r="D2994" s="108" t="s">
        <v>760</v>
      </c>
      <c r="E2994" s="21" t="s">
        <v>1385</v>
      </c>
      <c r="F2994" s="21" t="s">
        <v>1072</v>
      </c>
      <c r="G2994" s="21" t="s">
        <v>4864</v>
      </c>
    </row>
    <row r="2995" spans="1:7" ht="39.950000000000003" customHeight="1">
      <c r="A2995" s="93"/>
      <c r="B2995" s="21" t="s">
        <v>4762</v>
      </c>
      <c r="C2995" s="93" t="s">
        <v>4760</v>
      </c>
      <c r="D2995" s="108" t="s">
        <v>760</v>
      </c>
      <c r="E2995" s="21" t="s">
        <v>3635</v>
      </c>
      <c r="F2995" s="21" t="s">
        <v>783</v>
      </c>
      <c r="G2995" s="21" t="s">
        <v>1035</v>
      </c>
    </row>
    <row r="2996" spans="1:7" ht="39.950000000000003" customHeight="1">
      <c r="A2996" s="93"/>
      <c r="B2996" s="21" t="s">
        <v>4768</v>
      </c>
      <c r="C2996" s="93" t="s">
        <v>4760</v>
      </c>
      <c r="D2996" s="108" t="s">
        <v>760</v>
      </c>
      <c r="E2996" s="21" t="s">
        <v>1302</v>
      </c>
      <c r="F2996" s="21" t="s">
        <v>769</v>
      </c>
      <c r="G2996" s="21" t="s">
        <v>883</v>
      </c>
    </row>
    <row r="2997" spans="1:7" ht="39.950000000000003" customHeight="1">
      <c r="A2997" s="93"/>
      <c r="B2997" s="21" t="s">
        <v>4762</v>
      </c>
      <c r="C2997" s="93" t="s">
        <v>4760</v>
      </c>
      <c r="D2997" s="108" t="s">
        <v>760</v>
      </c>
      <c r="E2997" s="21" t="s">
        <v>4865</v>
      </c>
      <c r="F2997" s="21" t="s">
        <v>829</v>
      </c>
      <c r="G2997" s="21" t="s">
        <v>771</v>
      </c>
    </row>
    <row r="2998" spans="1:7" ht="39.950000000000003" customHeight="1">
      <c r="A2998" s="93"/>
      <c r="B2998" s="21"/>
      <c r="C2998" s="93" t="s">
        <v>4760</v>
      </c>
      <c r="D2998" s="108" t="s">
        <v>760</v>
      </c>
      <c r="E2998" s="21" t="s">
        <v>780</v>
      </c>
      <c r="F2998" s="21" t="s">
        <v>4866</v>
      </c>
      <c r="G2998" s="21" t="s">
        <v>1062</v>
      </c>
    </row>
    <row r="2999" spans="1:7" ht="39.950000000000003" customHeight="1">
      <c r="A2999" s="93"/>
      <c r="B2999" s="21" t="s">
        <v>4778</v>
      </c>
      <c r="C2999" s="93" t="s">
        <v>4760</v>
      </c>
      <c r="D2999" s="108" t="s">
        <v>760</v>
      </c>
      <c r="E2999" s="21" t="s">
        <v>1553</v>
      </c>
      <c r="F2999" s="21" t="s">
        <v>881</v>
      </c>
      <c r="G2999" s="21" t="s">
        <v>1220</v>
      </c>
    </row>
    <row r="3000" spans="1:7" ht="39.950000000000003" customHeight="1">
      <c r="A3000" s="93"/>
      <c r="B3000" s="21" t="s">
        <v>4768</v>
      </c>
      <c r="C3000" s="93" t="s">
        <v>4760</v>
      </c>
      <c r="D3000" s="108" t="s">
        <v>760</v>
      </c>
      <c r="E3000" s="21" t="s">
        <v>834</v>
      </c>
      <c r="F3000" s="21" t="s">
        <v>3582</v>
      </c>
      <c r="G3000" s="21" t="s">
        <v>1352</v>
      </c>
    </row>
    <row r="3001" spans="1:7" ht="39.950000000000003" customHeight="1">
      <c r="A3001" s="93"/>
      <c r="B3001" s="21" t="s">
        <v>4859</v>
      </c>
      <c r="C3001" s="93" t="s">
        <v>4760</v>
      </c>
      <c r="D3001" s="108" t="s">
        <v>760</v>
      </c>
      <c r="E3001" s="21" t="s">
        <v>761</v>
      </c>
      <c r="F3001" s="21" t="s">
        <v>4867</v>
      </c>
      <c r="G3001" s="21" t="s">
        <v>4868</v>
      </c>
    </row>
    <row r="3002" spans="1:7" ht="39.950000000000003" customHeight="1">
      <c r="A3002" s="93"/>
      <c r="B3002" s="21" t="s">
        <v>4802</v>
      </c>
      <c r="C3002" s="93" t="s">
        <v>4760</v>
      </c>
      <c r="D3002" s="108" t="s">
        <v>760</v>
      </c>
      <c r="E3002" s="21" t="s">
        <v>1103</v>
      </c>
      <c r="F3002" s="21" t="s">
        <v>3582</v>
      </c>
      <c r="G3002" s="21" t="s">
        <v>4869</v>
      </c>
    </row>
    <row r="3003" spans="1:7" ht="39.950000000000003" customHeight="1">
      <c r="A3003" s="93"/>
      <c r="B3003" s="21" t="s">
        <v>4837</v>
      </c>
      <c r="C3003" s="93" t="s">
        <v>4760</v>
      </c>
      <c r="D3003" s="108" t="s">
        <v>760</v>
      </c>
      <c r="E3003" s="21" t="s">
        <v>832</v>
      </c>
      <c r="F3003" s="21" t="s">
        <v>780</v>
      </c>
      <c r="G3003" s="21" t="s">
        <v>1534</v>
      </c>
    </row>
    <row r="3004" spans="1:7" ht="39.950000000000003" customHeight="1">
      <c r="A3004" s="93"/>
      <c r="B3004" s="21" t="s">
        <v>4801</v>
      </c>
      <c r="C3004" s="93" t="s">
        <v>4760</v>
      </c>
      <c r="D3004" s="108" t="s">
        <v>760</v>
      </c>
      <c r="E3004" s="21" t="s">
        <v>902</v>
      </c>
      <c r="F3004" s="21" t="s">
        <v>1329</v>
      </c>
      <c r="G3004" s="21" t="s">
        <v>1313</v>
      </c>
    </row>
    <row r="3005" spans="1:7" ht="39.950000000000003" customHeight="1">
      <c r="A3005" s="93"/>
      <c r="B3005" s="21" t="s">
        <v>4870</v>
      </c>
      <c r="C3005" s="93" t="s">
        <v>4760</v>
      </c>
      <c r="D3005" s="108" t="s">
        <v>760</v>
      </c>
      <c r="E3005" s="21" t="s">
        <v>4765</v>
      </c>
      <c r="F3005" s="21" t="s">
        <v>1034</v>
      </c>
      <c r="G3005" s="21" t="s">
        <v>1220</v>
      </c>
    </row>
    <row r="3006" spans="1:7" ht="39.950000000000003" customHeight="1">
      <c r="A3006" s="93"/>
      <c r="B3006" s="21" t="s">
        <v>4801</v>
      </c>
      <c r="C3006" s="93" t="s">
        <v>4760</v>
      </c>
      <c r="D3006" s="108" t="s">
        <v>760</v>
      </c>
      <c r="E3006" s="21" t="s">
        <v>905</v>
      </c>
      <c r="F3006" s="21" t="s">
        <v>4871</v>
      </c>
      <c r="G3006" s="21" t="s">
        <v>1062</v>
      </c>
    </row>
    <row r="3007" spans="1:7" ht="39.950000000000003" customHeight="1">
      <c r="A3007" s="93"/>
      <c r="B3007" s="21" t="s">
        <v>4837</v>
      </c>
      <c r="C3007" s="93" t="s">
        <v>4760</v>
      </c>
      <c r="D3007" s="108" t="s">
        <v>760</v>
      </c>
      <c r="E3007" s="21" t="s">
        <v>963</v>
      </c>
      <c r="F3007" s="21" t="s">
        <v>1103</v>
      </c>
      <c r="G3007" s="21" t="s">
        <v>2411</v>
      </c>
    </row>
    <row r="3008" spans="1:7" ht="39.950000000000003" customHeight="1">
      <c r="A3008" s="93"/>
      <c r="B3008" s="21" t="s">
        <v>4821</v>
      </c>
      <c r="C3008" s="93" t="s">
        <v>4760</v>
      </c>
      <c r="D3008" s="108" t="s">
        <v>760</v>
      </c>
      <c r="E3008" s="21" t="s">
        <v>4872</v>
      </c>
      <c r="F3008" s="21" t="s">
        <v>993</v>
      </c>
      <c r="G3008" s="21" t="s">
        <v>771</v>
      </c>
    </row>
    <row r="3009" spans="1:7" ht="39.950000000000003" customHeight="1">
      <c r="A3009" s="93"/>
      <c r="B3009" s="21" t="s">
        <v>4773</v>
      </c>
      <c r="C3009" s="93" t="s">
        <v>4760</v>
      </c>
      <c r="D3009" s="108" t="s">
        <v>760</v>
      </c>
      <c r="E3009" s="21" t="s">
        <v>4873</v>
      </c>
      <c r="F3009" s="21" t="s">
        <v>1942</v>
      </c>
      <c r="G3009" s="21" t="s">
        <v>1007</v>
      </c>
    </row>
    <row r="3010" spans="1:7" ht="39.950000000000003" customHeight="1">
      <c r="A3010" s="93"/>
      <c r="B3010" s="21" t="s">
        <v>4831</v>
      </c>
      <c r="C3010" s="93" t="s">
        <v>4760</v>
      </c>
      <c r="D3010" s="108" t="s">
        <v>760</v>
      </c>
      <c r="E3010" s="21" t="s">
        <v>1955</v>
      </c>
      <c r="F3010" s="21" t="s">
        <v>993</v>
      </c>
      <c r="G3010" s="21" t="s">
        <v>1109</v>
      </c>
    </row>
    <row r="3011" spans="1:7" ht="39.950000000000003" customHeight="1">
      <c r="A3011" s="93"/>
      <c r="B3011" s="21" t="s">
        <v>4801</v>
      </c>
      <c r="C3011" s="93" t="s">
        <v>4760</v>
      </c>
      <c r="D3011" s="108" t="s">
        <v>760</v>
      </c>
      <c r="E3011" s="21" t="s">
        <v>2983</v>
      </c>
      <c r="F3011" s="21" t="s">
        <v>1076</v>
      </c>
      <c r="G3011" s="21" t="s">
        <v>1035</v>
      </c>
    </row>
    <row r="3012" spans="1:7" ht="39.950000000000003" customHeight="1">
      <c r="A3012" s="93"/>
      <c r="B3012" s="21" t="s">
        <v>4768</v>
      </c>
      <c r="C3012" s="93" t="s">
        <v>4760</v>
      </c>
      <c r="D3012" s="108" t="s">
        <v>760</v>
      </c>
      <c r="E3012" s="21" t="s">
        <v>792</v>
      </c>
      <c r="F3012" s="21" t="s">
        <v>1782</v>
      </c>
      <c r="G3012" s="21" t="s">
        <v>4874</v>
      </c>
    </row>
    <row r="3013" spans="1:7" ht="39.950000000000003" customHeight="1">
      <c r="A3013" s="93"/>
      <c r="B3013" s="21" t="s">
        <v>4762</v>
      </c>
      <c r="C3013" s="93" t="s">
        <v>4760</v>
      </c>
      <c r="D3013" s="108" t="s">
        <v>760</v>
      </c>
      <c r="E3013" s="21" t="s">
        <v>1205</v>
      </c>
      <c r="F3013" s="21" t="s">
        <v>1034</v>
      </c>
      <c r="G3013" s="21" t="s">
        <v>2993</v>
      </c>
    </row>
    <row r="3014" spans="1:7" ht="39.950000000000003" customHeight="1">
      <c r="A3014" s="93"/>
      <c r="B3014" s="21" t="s">
        <v>4808</v>
      </c>
      <c r="C3014" s="93" t="s">
        <v>4760</v>
      </c>
      <c r="D3014" s="108" t="s">
        <v>760</v>
      </c>
      <c r="E3014" s="21" t="s">
        <v>1385</v>
      </c>
      <c r="F3014" s="21" t="s">
        <v>761</v>
      </c>
      <c r="G3014" s="21" t="s">
        <v>1168</v>
      </c>
    </row>
    <row r="3015" spans="1:7" ht="39.950000000000003" customHeight="1">
      <c r="A3015" s="93"/>
      <c r="B3015" s="21" t="s">
        <v>4762</v>
      </c>
      <c r="C3015" s="93" t="s">
        <v>4760</v>
      </c>
      <c r="D3015" s="108" t="s">
        <v>760</v>
      </c>
      <c r="E3015" s="21" t="s">
        <v>3558</v>
      </c>
      <c r="F3015" s="21" t="s">
        <v>4875</v>
      </c>
      <c r="G3015" s="21" t="s">
        <v>883</v>
      </c>
    </row>
    <row r="3016" spans="1:7" ht="39.950000000000003" customHeight="1">
      <c r="A3016" s="93"/>
      <c r="B3016" s="21" t="s">
        <v>4813</v>
      </c>
      <c r="C3016" s="93" t="s">
        <v>4760</v>
      </c>
      <c r="D3016" s="108" t="s">
        <v>760</v>
      </c>
      <c r="E3016" s="21" t="s">
        <v>2834</v>
      </c>
      <c r="F3016" s="21" t="s">
        <v>1955</v>
      </c>
      <c r="G3016" s="21" t="s">
        <v>986</v>
      </c>
    </row>
    <row r="3017" spans="1:7" ht="39.950000000000003" customHeight="1">
      <c r="A3017" s="93"/>
      <c r="B3017" s="21" t="s">
        <v>4764</v>
      </c>
      <c r="C3017" s="93" t="s">
        <v>4760</v>
      </c>
      <c r="D3017" s="108" t="s">
        <v>760</v>
      </c>
      <c r="E3017" s="21" t="s">
        <v>1302</v>
      </c>
      <c r="F3017" s="21" t="s">
        <v>1955</v>
      </c>
      <c r="G3017" s="21" t="s">
        <v>1168</v>
      </c>
    </row>
    <row r="3018" spans="1:7" ht="39.950000000000003" customHeight="1">
      <c r="A3018" s="93"/>
      <c r="B3018" s="21" t="s">
        <v>4876</v>
      </c>
      <c r="C3018" s="93" t="s">
        <v>4760</v>
      </c>
      <c r="D3018" s="108" t="s">
        <v>760</v>
      </c>
      <c r="E3018" s="21" t="s">
        <v>1511</v>
      </c>
      <c r="F3018" s="21" t="s">
        <v>942</v>
      </c>
      <c r="G3018" s="21" t="s">
        <v>1154</v>
      </c>
    </row>
    <row r="3019" spans="1:7" ht="39.950000000000003" customHeight="1">
      <c r="A3019" s="93"/>
      <c r="B3019" s="21" t="s">
        <v>4775</v>
      </c>
      <c r="C3019" s="93" t="s">
        <v>4760</v>
      </c>
      <c r="D3019" s="108" t="s">
        <v>760</v>
      </c>
      <c r="E3019" s="21" t="s">
        <v>1045</v>
      </c>
      <c r="F3019" s="21" t="s">
        <v>909</v>
      </c>
      <c r="G3019" s="21" t="s">
        <v>4877</v>
      </c>
    </row>
    <row r="3020" spans="1:7" ht="39.950000000000003" customHeight="1">
      <c r="A3020" s="93"/>
      <c r="B3020" s="21" t="s">
        <v>4762</v>
      </c>
      <c r="C3020" s="93" t="s">
        <v>4760</v>
      </c>
      <c r="D3020" s="108" t="s">
        <v>760</v>
      </c>
      <c r="E3020" s="21" t="s">
        <v>4878</v>
      </c>
      <c r="F3020" s="21" t="s">
        <v>1034</v>
      </c>
      <c r="G3020" s="21" t="s">
        <v>4879</v>
      </c>
    </row>
    <row r="3021" spans="1:7" ht="39.950000000000003" customHeight="1">
      <c r="A3021" s="93"/>
      <c r="B3021" s="21" t="s">
        <v>4793</v>
      </c>
      <c r="C3021" s="93" t="s">
        <v>4760</v>
      </c>
      <c r="D3021" s="108" t="s">
        <v>760</v>
      </c>
      <c r="E3021" s="21" t="s">
        <v>1108</v>
      </c>
      <c r="F3021" s="21" t="s">
        <v>1103</v>
      </c>
      <c r="G3021" s="21" t="s">
        <v>1486</v>
      </c>
    </row>
    <row r="3022" spans="1:7" ht="39.950000000000003" customHeight="1">
      <c r="A3022" s="93"/>
      <c r="B3022" s="21" t="s">
        <v>4768</v>
      </c>
      <c r="C3022" s="93" t="s">
        <v>4760</v>
      </c>
      <c r="D3022" s="108" t="s">
        <v>760</v>
      </c>
      <c r="E3022" s="21" t="s">
        <v>1088</v>
      </c>
      <c r="F3022" s="21" t="s">
        <v>1174</v>
      </c>
      <c r="G3022" s="21" t="s">
        <v>883</v>
      </c>
    </row>
    <row r="3023" spans="1:7" ht="39.950000000000003" customHeight="1">
      <c r="A3023" s="93"/>
      <c r="B3023" s="21" t="s">
        <v>4762</v>
      </c>
      <c r="C3023" s="93" t="s">
        <v>4760</v>
      </c>
      <c r="D3023" s="108" t="s">
        <v>760</v>
      </c>
      <c r="E3023" s="21" t="s">
        <v>1955</v>
      </c>
      <c r="F3023" s="21" t="s">
        <v>1970</v>
      </c>
      <c r="G3023" s="21" t="s">
        <v>841</v>
      </c>
    </row>
    <row r="3024" spans="1:7" ht="39.950000000000003" customHeight="1">
      <c r="A3024" s="93"/>
      <c r="B3024" s="21" t="s">
        <v>4768</v>
      </c>
      <c r="C3024" s="93" t="s">
        <v>4760</v>
      </c>
      <c r="D3024" s="108" t="s">
        <v>760</v>
      </c>
      <c r="E3024" s="21" t="s">
        <v>4880</v>
      </c>
      <c r="F3024" s="21" t="s">
        <v>1124</v>
      </c>
      <c r="G3024" s="21" t="s">
        <v>1085</v>
      </c>
    </row>
    <row r="3025" spans="1:7" ht="39.950000000000003" customHeight="1">
      <c r="A3025" s="93"/>
      <c r="B3025" s="21" t="s">
        <v>4793</v>
      </c>
      <c r="C3025" s="93" t="s">
        <v>4760</v>
      </c>
      <c r="D3025" s="108" t="s">
        <v>760</v>
      </c>
      <c r="E3025" s="21" t="s">
        <v>4827</v>
      </c>
      <c r="F3025" s="21" t="s">
        <v>1758</v>
      </c>
      <c r="G3025" s="21" t="s">
        <v>778</v>
      </c>
    </row>
    <row r="3026" spans="1:7" ht="39.950000000000003" customHeight="1">
      <c r="A3026" s="93"/>
      <c r="B3026" s="21" t="s">
        <v>4755</v>
      </c>
      <c r="C3026" s="93" t="s">
        <v>4760</v>
      </c>
      <c r="D3026" s="108" t="s">
        <v>760</v>
      </c>
      <c r="E3026" s="21" t="s">
        <v>1103</v>
      </c>
      <c r="F3026" s="21" t="s">
        <v>803</v>
      </c>
      <c r="G3026" s="21" t="s">
        <v>788</v>
      </c>
    </row>
    <row r="3027" spans="1:7" ht="39.950000000000003" customHeight="1">
      <c r="A3027" s="93"/>
      <c r="B3027" s="21" t="s">
        <v>4881</v>
      </c>
      <c r="C3027" s="93" t="s">
        <v>4760</v>
      </c>
      <c r="D3027" s="108" t="s">
        <v>760</v>
      </c>
      <c r="E3027" s="21" t="s">
        <v>3508</v>
      </c>
      <c r="F3027" s="21" t="s">
        <v>1205</v>
      </c>
      <c r="G3027" s="21" t="s">
        <v>4882</v>
      </c>
    </row>
    <row r="3028" spans="1:7" ht="39.950000000000003" customHeight="1">
      <c r="A3028" s="93"/>
      <c r="B3028" s="21" t="s">
        <v>4881</v>
      </c>
      <c r="C3028" s="93" t="s">
        <v>4760</v>
      </c>
      <c r="D3028" s="108" t="s">
        <v>760</v>
      </c>
      <c r="E3028" s="21" t="s">
        <v>4883</v>
      </c>
      <c r="F3028" s="21" t="s">
        <v>1205</v>
      </c>
      <c r="G3028" s="21" t="s">
        <v>4884</v>
      </c>
    </row>
    <row r="3029" spans="1:7" ht="39.950000000000003" customHeight="1">
      <c r="A3029" s="93"/>
      <c r="B3029" s="21" t="s">
        <v>4768</v>
      </c>
      <c r="C3029" s="93" t="s">
        <v>4760</v>
      </c>
      <c r="D3029" s="108" t="s">
        <v>760</v>
      </c>
      <c r="E3029" s="21" t="s">
        <v>792</v>
      </c>
      <c r="F3029" s="21" t="s">
        <v>840</v>
      </c>
      <c r="G3029" s="21" t="s">
        <v>818</v>
      </c>
    </row>
    <row r="3030" spans="1:7" ht="39.950000000000003" customHeight="1">
      <c r="A3030" s="93"/>
      <c r="B3030" s="21" t="s">
        <v>4768</v>
      </c>
      <c r="C3030" s="93" t="s">
        <v>4760</v>
      </c>
      <c r="D3030" s="108" t="s">
        <v>760</v>
      </c>
      <c r="E3030" s="21" t="s">
        <v>1395</v>
      </c>
      <c r="F3030" s="21" t="s">
        <v>1396</v>
      </c>
      <c r="G3030" s="21" t="s">
        <v>1397</v>
      </c>
    </row>
    <row r="3031" spans="1:7" ht="39.950000000000003" customHeight="1">
      <c r="A3031" s="93"/>
      <c r="B3031" s="21" t="s">
        <v>4767</v>
      </c>
      <c r="C3031" s="93" t="s">
        <v>4760</v>
      </c>
      <c r="D3031" s="108" t="s">
        <v>760</v>
      </c>
      <c r="E3031" s="21" t="s">
        <v>1047</v>
      </c>
      <c r="F3031" s="21" t="s">
        <v>909</v>
      </c>
      <c r="G3031" s="21" t="s">
        <v>4885</v>
      </c>
    </row>
    <row r="3032" spans="1:7" ht="39.950000000000003" customHeight="1">
      <c r="A3032" s="93"/>
      <c r="B3032" s="21"/>
      <c r="C3032" s="93" t="s">
        <v>4760</v>
      </c>
      <c r="D3032" s="108" t="s">
        <v>760</v>
      </c>
      <c r="E3032" s="21" t="s">
        <v>4886</v>
      </c>
      <c r="F3032" s="21" t="s">
        <v>840</v>
      </c>
      <c r="G3032" s="21" t="s">
        <v>883</v>
      </c>
    </row>
    <row r="3033" spans="1:7" ht="39.950000000000003" customHeight="1">
      <c r="A3033" s="93"/>
      <c r="B3033" s="21" t="s">
        <v>4768</v>
      </c>
      <c r="C3033" s="93" t="s">
        <v>4760</v>
      </c>
      <c r="D3033" s="108" t="s">
        <v>760</v>
      </c>
      <c r="E3033" s="21" t="s">
        <v>783</v>
      </c>
      <c r="F3033" s="21" t="s">
        <v>1011</v>
      </c>
      <c r="G3033" s="21" t="s">
        <v>2626</v>
      </c>
    </row>
    <row r="3034" spans="1:7" ht="39.950000000000003" customHeight="1">
      <c r="A3034" s="93"/>
      <c r="B3034" s="21" t="s">
        <v>4775</v>
      </c>
      <c r="C3034" s="93" t="s">
        <v>4760</v>
      </c>
      <c r="D3034" s="108" t="s">
        <v>760</v>
      </c>
      <c r="E3034" s="21" t="s">
        <v>4887</v>
      </c>
      <c r="F3034" s="21" t="s">
        <v>1339</v>
      </c>
      <c r="G3034" s="21" t="s">
        <v>1066</v>
      </c>
    </row>
    <row r="3035" spans="1:7" ht="39.950000000000003" customHeight="1">
      <c r="A3035" s="93"/>
      <c r="B3035" s="21" t="s">
        <v>4793</v>
      </c>
      <c r="C3035" s="93" t="s">
        <v>4760</v>
      </c>
      <c r="D3035" s="108" t="s">
        <v>760</v>
      </c>
      <c r="E3035" s="21" t="s">
        <v>4765</v>
      </c>
      <c r="F3035" s="21" t="s">
        <v>881</v>
      </c>
      <c r="G3035" s="21" t="s">
        <v>1091</v>
      </c>
    </row>
    <row r="3036" spans="1:7" ht="39.950000000000003" customHeight="1">
      <c r="A3036" s="93"/>
      <c r="B3036" s="21" t="s">
        <v>4888</v>
      </c>
      <c r="C3036" s="93" t="s">
        <v>4760</v>
      </c>
      <c r="D3036" s="108" t="s">
        <v>760</v>
      </c>
      <c r="E3036" s="21" t="s">
        <v>780</v>
      </c>
      <c r="F3036" s="21" t="s">
        <v>1061</v>
      </c>
      <c r="G3036" s="21" t="s">
        <v>3709</v>
      </c>
    </row>
    <row r="3037" spans="1:7" ht="39.950000000000003" customHeight="1">
      <c r="A3037" s="93"/>
      <c r="B3037" s="21" t="s">
        <v>4762</v>
      </c>
      <c r="C3037" s="93" t="s">
        <v>4760</v>
      </c>
      <c r="D3037" s="108" t="s">
        <v>760</v>
      </c>
      <c r="E3037" s="21" t="s">
        <v>1124</v>
      </c>
      <c r="F3037" s="21" t="s">
        <v>1202</v>
      </c>
      <c r="G3037" s="21" t="s">
        <v>4889</v>
      </c>
    </row>
    <row r="3038" spans="1:7" ht="39.950000000000003" customHeight="1">
      <c r="A3038" s="93"/>
      <c r="B3038" s="21" t="s">
        <v>4768</v>
      </c>
      <c r="C3038" s="93" t="s">
        <v>4760</v>
      </c>
      <c r="D3038" s="108" t="s">
        <v>760</v>
      </c>
      <c r="E3038" s="21" t="s">
        <v>993</v>
      </c>
      <c r="F3038" s="21" t="s">
        <v>993</v>
      </c>
      <c r="G3038" s="21" t="s">
        <v>2238</v>
      </c>
    </row>
    <row r="3039" spans="1:7" ht="39.950000000000003" customHeight="1">
      <c r="A3039" s="93"/>
      <c r="B3039" s="21" t="s">
        <v>4762</v>
      </c>
      <c r="C3039" s="93" t="s">
        <v>4760</v>
      </c>
      <c r="D3039" s="108" t="s">
        <v>760</v>
      </c>
      <c r="E3039" s="21" t="s">
        <v>862</v>
      </c>
      <c r="F3039" s="21" t="s">
        <v>1637</v>
      </c>
      <c r="G3039" s="21" t="s">
        <v>2483</v>
      </c>
    </row>
    <row r="3040" spans="1:7" ht="39.950000000000003" customHeight="1">
      <c r="A3040" s="93"/>
      <c r="B3040" s="21" t="s">
        <v>4888</v>
      </c>
      <c r="C3040" s="93" t="s">
        <v>4760</v>
      </c>
      <c r="D3040" s="108" t="s">
        <v>760</v>
      </c>
      <c r="E3040" s="21" t="s">
        <v>780</v>
      </c>
      <c r="F3040" s="21" t="s">
        <v>1061</v>
      </c>
      <c r="G3040" s="21" t="s">
        <v>4890</v>
      </c>
    </row>
    <row r="3041" spans="1:7" ht="39.950000000000003" customHeight="1">
      <c r="A3041" s="93"/>
      <c r="B3041" s="21" t="s">
        <v>4768</v>
      </c>
      <c r="C3041" s="93" t="s">
        <v>4760</v>
      </c>
      <c r="D3041" s="108" t="s">
        <v>760</v>
      </c>
      <c r="E3041" s="21" t="s">
        <v>1097</v>
      </c>
      <c r="F3041" s="21" t="s">
        <v>945</v>
      </c>
      <c r="G3041" s="21" t="s">
        <v>1305</v>
      </c>
    </row>
    <row r="3042" spans="1:7" ht="39.950000000000003" customHeight="1">
      <c r="A3042" s="93"/>
      <c r="B3042" s="21" t="s">
        <v>4876</v>
      </c>
      <c r="C3042" s="93" t="s">
        <v>4760</v>
      </c>
      <c r="D3042" s="108" t="s">
        <v>760</v>
      </c>
      <c r="E3042" s="21" t="s">
        <v>1542</v>
      </c>
      <c r="F3042" s="21" t="s">
        <v>1553</v>
      </c>
      <c r="G3042" s="21" t="s">
        <v>1035</v>
      </c>
    </row>
    <row r="3043" spans="1:7" ht="39.950000000000003" customHeight="1">
      <c r="A3043" s="93"/>
      <c r="B3043" s="21" t="s">
        <v>4762</v>
      </c>
      <c r="C3043" s="93" t="s">
        <v>4760</v>
      </c>
      <c r="D3043" s="108" t="s">
        <v>760</v>
      </c>
      <c r="E3043" s="21" t="s">
        <v>783</v>
      </c>
      <c r="F3043" s="21" t="s">
        <v>834</v>
      </c>
      <c r="G3043" s="21" t="s">
        <v>1054</v>
      </c>
    </row>
    <row r="3044" spans="1:7" ht="39.950000000000003" customHeight="1">
      <c r="A3044" s="93"/>
      <c r="B3044" s="21" t="s">
        <v>4783</v>
      </c>
      <c r="C3044" s="93" t="s">
        <v>4760</v>
      </c>
      <c r="D3044" s="108" t="s">
        <v>760</v>
      </c>
      <c r="E3044" s="21" t="s">
        <v>4891</v>
      </c>
      <c r="F3044" s="21" t="s">
        <v>1047</v>
      </c>
      <c r="G3044" s="21" t="s">
        <v>1394</v>
      </c>
    </row>
    <row r="3045" spans="1:7" ht="39.950000000000003" customHeight="1">
      <c r="A3045" s="93"/>
      <c r="B3045" s="21" t="s">
        <v>4774</v>
      </c>
      <c r="C3045" s="93" t="s">
        <v>4760</v>
      </c>
      <c r="D3045" s="108" t="s">
        <v>760</v>
      </c>
      <c r="E3045" s="21" t="s">
        <v>780</v>
      </c>
      <c r="F3045" s="21" t="s">
        <v>4892</v>
      </c>
      <c r="G3045" s="21" t="s">
        <v>1313</v>
      </c>
    </row>
    <row r="3046" spans="1:7" ht="39.950000000000003" customHeight="1">
      <c r="A3046" s="93"/>
      <c r="B3046" s="21" t="s">
        <v>4768</v>
      </c>
      <c r="C3046" s="93" t="s">
        <v>4760</v>
      </c>
      <c r="D3046" s="108" t="s">
        <v>760</v>
      </c>
      <c r="E3046" s="21" t="s">
        <v>1699</v>
      </c>
      <c r="F3046" s="21" t="s">
        <v>1620</v>
      </c>
      <c r="G3046" s="21" t="s">
        <v>1777</v>
      </c>
    </row>
    <row r="3047" spans="1:7" ht="39.950000000000003" customHeight="1">
      <c r="A3047" s="93"/>
      <c r="B3047" s="21" t="s">
        <v>4859</v>
      </c>
      <c r="C3047" s="93" t="s">
        <v>4760</v>
      </c>
      <c r="D3047" s="108" t="s">
        <v>760</v>
      </c>
      <c r="E3047" s="21" t="s">
        <v>881</v>
      </c>
      <c r="F3047" s="21" t="s">
        <v>780</v>
      </c>
      <c r="G3047" s="21" t="s">
        <v>3154</v>
      </c>
    </row>
    <row r="3048" spans="1:7" ht="39.950000000000003" customHeight="1">
      <c r="A3048" s="93" t="s">
        <v>4893</v>
      </c>
      <c r="B3048" s="21" t="s">
        <v>4762</v>
      </c>
      <c r="C3048" s="93" t="s">
        <v>4760</v>
      </c>
      <c r="D3048" s="108" t="s">
        <v>760</v>
      </c>
      <c r="E3048" s="21" t="s">
        <v>1782</v>
      </c>
      <c r="F3048" s="21" t="s">
        <v>1092</v>
      </c>
      <c r="G3048" s="21" t="s">
        <v>4894</v>
      </c>
    </row>
    <row r="3049" spans="1:7" ht="39.950000000000003" customHeight="1">
      <c r="A3049" s="93"/>
      <c r="B3049" s="21" t="s">
        <v>4768</v>
      </c>
      <c r="C3049" s="93" t="s">
        <v>4760</v>
      </c>
      <c r="D3049" s="108" t="s">
        <v>760</v>
      </c>
      <c r="E3049" s="21" t="s">
        <v>4358</v>
      </c>
      <c r="F3049" s="21" t="s">
        <v>1097</v>
      </c>
      <c r="G3049" s="21" t="s">
        <v>1018</v>
      </c>
    </row>
    <row r="3050" spans="1:7" ht="39.950000000000003" customHeight="1">
      <c r="A3050" s="93"/>
      <c r="B3050" s="21" t="s">
        <v>4837</v>
      </c>
      <c r="C3050" s="93" t="s">
        <v>4760</v>
      </c>
      <c r="D3050" s="108" t="s">
        <v>760</v>
      </c>
      <c r="E3050" s="21" t="s">
        <v>1103</v>
      </c>
      <c r="F3050" s="21" t="s">
        <v>1103</v>
      </c>
      <c r="G3050" s="21" t="s">
        <v>4895</v>
      </c>
    </row>
    <row r="3051" spans="1:7" ht="39.950000000000003" customHeight="1">
      <c r="A3051" s="93"/>
      <c r="B3051" s="21" t="s">
        <v>4847</v>
      </c>
      <c r="C3051" s="93" t="s">
        <v>4760</v>
      </c>
      <c r="D3051" s="108" t="s">
        <v>760</v>
      </c>
      <c r="E3051" s="21" t="s">
        <v>1434</v>
      </c>
      <c r="F3051" s="21" t="s">
        <v>4896</v>
      </c>
      <c r="G3051" s="21" t="s">
        <v>4897</v>
      </c>
    </row>
    <row r="3052" spans="1:7" ht="39.950000000000003" customHeight="1">
      <c r="A3052" s="93"/>
      <c r="B3052" s="21" t="s">
        <v>4801</v>
      </c>
      <c r="C3052" s="93" t="s">
        <v>4760</v>
      </c>
      <c r="D3052" s="108" t="s">
        <v>760</v>
      </c>
      <c r="E3052" s="21" t="s">
        <v>4898</v>
      </c>
      <c r="F3052" s="21" t="s">
        <v>4899</v>
      </c>
      <c r="G3052" s="21" t="s">
        <v>767</v>
      </c>
    </row>
    <row r="3053" spans="1:7" ht="39.950000000000003" customHeight="1">
      <c r="A3053" s="93"/>
      <c r="B3053" s="21" t="s">
        <v>4762</v>
      </c>
      <c r="C3053" s="93" t="s">
        <v>4760</v>
      </c>
      <c r="D3053" s="108" t="s">
        <v>760</v>
      </c>
      <c r="E3053" s="21" t="s">
        <v>3673</v>
      </c>
      <c r="F3053" s="21" t="s">
        <v>1408</v>
      </c>
      <c r="G3053" s="21" t="s">
        <v>788</v>
      </c>
    </row>
    <row r="3054" spans="1:7" ht="39.950000000000003" customHeight="1">
      <c r="A3054" s="93"/>
      <c r="B3054" s="21" t="s">
        <v>4900</v>
      </c>
      <c r="C3054" s="93" t="s">
        <v>4760</v>
      </c>
      <c r="D3054" s="108" t="s">
        <v>760</v>
      </c>
      <c r="E3054" s="21" t="s">
        <v>1429</v>
      </c>
      <c r="F3054" s="21" t="s">
        <v>811</v>
      </c>
      <c r="G3054" s="21" t="s">
        <v>1929</v>
      </c>
    </row>
    <row r="3055" spans="1:7" ht="39.950000000000003" customHeight="1">
      <c r="A3055" s="93"/>
      <c r="B3055" s="21" t="s">
        <v>4793</v>
      </c>
      <c r="C3055" s="93" t="s">
        <v>4760</v>
      </c>
      <c r="D3055" s="108" t="s">
        <v>760</v>
      </c>
      <c r="E3055" s="21" t="s">
        <v>993</v>
      </c>
      <c r="F3055" s="21" t="s">
        <v>1955</v>
      </c>
      <c r="G3055" s="21" t="s">
        <v>1914</v>
      </c>
    </row>
    <row r="3056" spans="1:7" ht="39.950000000000003" customHeight="1">
      <c r="A3056" s="93"/>
      <c r="B3056" s="21" t="s">
        <v>4762</v>
      </c>
      <c r="C3056" s="93" t="s">
        <v>4760</v>
      </c>
      <c r="D3056" s="108" t="s">
        <v>760</v>
      </c>
      <c r="E3056" s="21" t="s">
        <v>1034</v>
      </c>
      <c r="F3056" s="21" t="s">
        <v>1127</v>
      </c>
      <c r="G3056" s="21" t="s">
        <v>4901</v>
      </c>
    </row>
    <row r="3057" spans="1:7" ht="39.950000000000003" customHeight="1">
      <c r="A3057" s="93"/>
      <c r="B3057" s="21" t="s">
        <v>4768</v>
      </c>
      <c r="C3057" s="93" t="s">
        <v>4760</v>
      </c>
      <c r="D3057" s="108" t="s">
        <v>760</v>
      </c>
      <c r="E3057" s="21" t="s">
        <v>4902</v>
      </c>
      <c r="F3057" s="21" t="s">
        <v>4902</v>
      </c>
      <c r="G3057" s="21" t="s">
        <v>4903</v>
      </c>
    </row>
    <row r="3058" spans="1:7" ht="39.950000000000003" customHeight="1">
      <c r="A3058" s="93"/>
      <c r="B3058" s="21" t="s">
        <v>4762</v>
      </c>
      <c r="C3058" s="93" t="s">
        <v>4760</v>
      </c>
      <c r="D3058" s="108" t="s">
        <v>760</v>
      </c>
      <c r="E3058" s="21" t="s">
        <v>2002</v>
      </c>
      <c r="F3058" s="21" t="s">
        <v>1547</v>
      </c>
      <c r="G3058" s="21" t="s">
        <v>4904</v>
      </c>
    </row>
    <row r="3059" spans="1:7" ht="39.950000000000003" customHeight="1">
      <c r="A3059" s="93"/>
      <c r="B3059" s="21" t="s">
        <v>4905</v>
      </c>
      <c r="C3059" s="93" t="s">
        <v>4760</v>
      </c>
      <c r="D3059" s="108" t="s">
        <v>760</v>
      </c>
      <c r="E3059" s="21" t="s">
        <v>4906</v>
      </c>
      <c r="F3059" s="21" t="s">
        <v>780</v>
      </c>
      <c r="G3059" s="21" t="s">
        <v>788</v>
      </c>
    </row>
    <row r="3060" spans="1:7" ht="39.950000000000003" customHeight="1">
      <c r="A3060" s="93"/>
      <c r="B3060" s="21" t="s">
        <v>4755</v>
      </c>
      <c r="C3060" s="93" t="s">
        <v>4760</v>
      </c>
      <c r="D3060" s="108" t="s">
        <v>760</v>
      </c>
      <c r="E3060" s="21" t="s">
        <v>1092</v>
      </c>
      <c r="F3060" s="21" t="s">
        <v>1103</v>
      </c>
      <c r="G3060" s="21" t="s">
        <v>1627</v>
      </c>
    </row>
    <row r="3061" spans="1:7" ht="39.950000000000003" customHeight="1">
      <c r="A3061" s="93"/>
      <c r="B3061" s="21" t="s">
        <v>4828</v>
      </c>
      <c r="C3061" s="93" t="s">
        <v>4760</v>
      </c>
      <c r="D3061" s="108" t="s">
        <v>760</v>
      </c>
      <c r="E3061" s="21" t="s">
        <v>4636</v>
      </c>
      <c r="F3061" s="21" t="s">
        <v>4907</v>
      </c>
      <c r="G3061" s="21" t="s">
        <v>1394</v>
      </c>
    </row>
    <row r="3062" spans="1:7" ht="39.950000000000003" customHeight="1">
      <c r="A3062" s="93"/>
      <c r="B3062" s="21" t="s">
        <v>4755</v>
      </c>
      <c r="C3062" s="93" t="s">
        <v>4760</v>
      </c>
      <c r="D3062" s="108" t="s">
        <v>760</v>
      </c>
      <c r="E3062" s="21" t="s">
        <v>840</v>
      </c>
      <c r="F3062" s="21" t="s">
        <v>1103</v>
      </c>
      <c r="G3062" s="21" t="s">
        <v>1035</v>
      </c>
    </row>
    <row r="3063" spans="1:7" ht="39.950000000000003" customHeight="1">
      <c r="A3063" s="93"/>
      <c r="B3063" s="21" t="s">
        <v>4774</v>
      </c>
      <c r="C3063" s="93" t="s">
        <v>4760</v>
      </c>
      <c r="D3063" s="108" t="s">
        <v>760</v>
      </c>
      <c r="E3063" s="21" t="s">
        <v>1848</v>
      </c>
      <c r="F3063" s="21" t="s">
        <v>1848</v>
      </c>
      <c r="G3063" s="21" t="s">
        <v>4908</v>
      </c>
    </row>
    <row r="3064" spans="1:7" ht="39.950000000000003" customHeight="1">
      <c r="A3064" s="93"/>
      <c r="B3064" s="21" t="s">
        <v>4762</v>
      </c>
      <c r="C3064" s="93" t="s">
        <v>4760</v>
      </c>
      <c r="D3064" s="108" t="s">
        <v>760</v>
      </c>
      <c r="E3064" s="21" t="s">
        <v>4229</v>
      </c>
      <c r="F3064" s="21" t="s">
        <v>4909</v>
      </c>
      <c r="G3064" s="21" t="s">
        <v>788</v>
      </c>
    </row>
    <row r="3065" spans="1:7" ht="39.950000000000003" customHeight="1">
      <c r="A3065" s="93"/>
      <c r="B3065" s="21" t="s">
        <v>4841</v>
      </c>
      <c r="C3065" s="93" t="s">
        <v>4760</v>
      </c>
      <c r="D3065" s="108" t="s">
        <v>760</v>
      </c>
      <c r="E3065" s="21" t="s">
        <v>4636</v>
      </c>
      <c r="F3065" s="21" t="s">
        <v>4765</v>
      </c>
      <c r="G3065" s="21" t="s">
        <v>4910</v>
      </c>
    </row>
    <row r="3066" spans="1:7" ht="39.950000000000003" customHeight="1">
      <c r="A3066" s="93"/>
      <c r="B3066" s="21" t="s">
        <v>4805</v>
      </c>
      <c r="C3066" s="93" t="s">
        <v>4760</v>
      </c>
      <c r="D3066" s="108" t="s">
        <v>760</v>
      </c>
      <c r="E3066" s="21" t="s">
        <v>993</v>
      </c>
      <c r="F3066" s="21" t="s">
        <v>1047</v>
      </c>
      <c r="G3066" s="21" t="s">
        <v>1069</v>
      </c>
    </row>
    <row r="3067" spans="1:7" ht="39.950000000000003" customHeight="1">
      <c r="A3067" s="93"/>
      <c r="B3067" s="21" t="s">
        <v>4768</v>
      </c>
      <c r="C3067" s="93" t="s">
        <v>4760</v>
      </c>
      <c r="D3067" s="108" t="s">
        <v>760</v>
      </c>
      <c r="E3067" s="21" t="s">
        <v>1104</v>
      </c>
      <c r="F3067" s="21" t="s">
        <v>1030</v>
      </c>
      <c r="G3067" s="21" t="s">
        <v>4911</v>
      </c>
    </row>
    <row r="3068" spans="1:7" ht="39.950000000000003" customHeight="1">
      <c r="A3068" s="93"/>
      <c r="B3068" s="21" t="s">
        <v>4776</v>
      </c>
      <c r="C3068" s="93" t="s">
        <v>4760</v>
      </c>
      <c r="D3068" s="108" t="s">
        <v>760</v>
      </c>
      <c r="E3068" s="21" t="s">
        <v>1047</v>
      </c>
      <c r="F3068" s="21" t="s">
        <v>1047</v>
      </c>
      <c r="G3068" s="21" t="s">
        <v>4912</v>
      </c>
    </row>
    <row r="3069" spans="1:7" ht="39.950000000000003" customHeight="1">
      <c r="A3069" s="93"/>
      <c r="B3069" s="21" t="s">
        <v>4813</v>
      </c>
      <c r="C3069" s="93" t="s">
        <v>4760</v>
      </c>
      <c r="D3069" s="108" t="s">
        <v>760</v>
      </c>
      <c r="E3069" s="21" t="s">
        <v>1103</v>
      </c>
      <c r="F3069" s="21" t="s">
        <v>885</v>
      </c>
      <c r="G3069" s="21" t="s">
        <v>1109</v>
      </c>
    </row>
    <row r="3070" spans="1:7" ht="39.950000000000003" customHeight="1">
      <c r="A3070" s="93"/>
      <c r="B3070" s="21" t="s">
        <v>4764</v>
      </c>
      <c r="C3070" s="93" t="s">
        <v>4760</v>
      </c>
      <c r="D3070" s="108" t="s">
        <v>760</v>
      </c>
      <c r="E3070" s="21" t="s">
        <v>1553</v>
      </c>
      <c r="F3070" s="21" t="s">
        <v>885</v>
      </c>
      <c r="G3070" s="21" t="s">
        <v>1111</v>
      </c>
    </row>
    <row r="3071" spans="1:7" ht="39.950000000000003" customHeight="1">
      <c r="A3071" s="93"/>
      <c r="B3071" s="21" t="s">
        <v>4783</v>
      </c>
      <c r="C3071" s="93" t="s">
        <v>4760</v>
      </c>
      <c r="D3071" s="108" t="s">
        <v>760</v>
      </c>
      <c r="E3071" s="21" t="s">
        <v>881</v>
      </c>
      <c r="F3071" s="21" t="s">
        <v>1151</v>
      </c>
      <c r="G3071" s="21" t="s">
        <v>883</v>
      </c>
    </row>
    <row r="3072" spans="1:7" ht="39.950000000000003" customHeight="1">
      <c r="A3072" s="93"/>
      <c r="B3072" s="21" t="s">
        <v>4762</v>
      </c>
      <c r="C3072" s="93" t="s">
        <v>4760</v>
      </c>
      <c r="D3072" s="108" t="s">
        <v>760</v>
      </c>
      <c r="E3072" s="21" t="s">
        <v>1088</v>
      </c>
      <c r="F3072" s="21" t="s">
        <v>885</v>
      </c>
      <c r="G3072" s="21" t="s">
        <v>4226</v>
      </c>
    </row>
    <row r="3073" spans="1:7" ht="39.950000000000003" customHeight="1">
      <c r="A3073" s="93"/>
      <c r="B3073" s="21" t="s">
        <v>4762</v>
      </c>
      <c r="C3073" s="93" t="s">
        <v>4760</v>
      </c>
      <c r="D3073" s="108" t="s">
        <v>760</v>
      </c>
      <c r="E3073" s="21" t="s">
        <v>780</v>
      </c>
      <c r="F3073" s="21" t="s">
        <v>780</v>
      </c>
      <c r="G3073" s="21" t="s">
        <v>2399</v>
      </c>
    </row>
    <row r="3074" spans="1:7" ht="39.950000000000003" customHeight="1">
      <c r="A3074" s="93"/>
      <c r="B3074" s="21" t="s">
        <v>4768</v>
      </c>
      <c r="C3074" s="93" t="s">
        <v>4760</v>
      </c>
      <c r="D3074" s="108" t="s">
        <v>760</v>
      </c>
      <c r="E3074" s="21" t="s">
        <v>840</v>
      </c>
      <c r="F3074" s="21" t="s">
        <v>782</v>
      </c>
      <c r="G3074" s="21" t="s">
        <v>839</v>
      </c>
    </row>
    <row r="3075" spans="1:7" ht="39.950000000000003" customHeight="1">
      <c r="A3075" s="93"/>
      <c r="B3075" s="21" t="s">
        <v>4841</v>
      </c>
      <c r="C3075" s="93" t="s">
        <v>4760</v>
      </c>
      <c r="D3075" s="108" t="s">
        <v>760</v>
      </c>
      <c r="E3075" s="21" t="s">
        <v>3499</v>
      </c>
      <c r="F3075" s="21" t="s">
        <v>1351</v>
      </c>
      <c r="G3075" s="21" t="s">
        <v>1575</v>
      </c>
    </row>
    <row r="3076" spans="1:7" ht="39.950000000000003" customHeight="1">
      <c r="A3076" s="93"/>
      <c r="B3076" s="21" t="s">
        <v>4913</v>
      </c>
      <c r="C3076" s="93" t="s">
        <v>4760</v>
      </c>
      <c r="D3076" s="108" t="s">
        <v>760</v>
      </c>
      <c r="E3076" s="21" t="s">
        <v>4636</v>
      </c>
      <c r="F3076" s="21" t="s">
        <v>881</v>
      </c>
      <c r="G3076" s="21" t="s">
        <v>1065</v>
      </c>
    </row>
    <row r="3077" spans="1:7" ht="39.950000000000003" customHeight="1">
      <c r="A3077" s="93"/>
      <c r="B3077" s="21" t="s">
        <v>4859</v>
      </c>
      <c r="C3077" s="93" t="s">
        <v>4760</v>
      </c>
      <c r="D3077" s="108" t="s">
        <v>760</v>
      </c>
      <c r="E3077" s="21" t="s">
        <v>2285</v>
      </c>
      <c r="F3077" s="21" t="s">
        <v>1103</v>
      </c>
      <c r="G3077" s="21" t="s">
        <v>916</v>
      </c>
    </row>
    <row r="3078" spans="1:7" ht="39.950000000000003" customHeight="1">
      <c r="A3078" s="93"/>
      <c r="B3078" s="21" t="s">
        <v>852</v>
      </c>
      <c r="C3078" s="93" t="s">
        <v>4760</v>
      </c>
      <c r="D3078" s="108" t="s">
        <v>760</v>
      </c>
      <c r="E3078" s="21" t="s">
        <v>1047</v>
      </c>
      <c r="F3078" s="21" t="s">
        <v>1955</v>
      </c>
      <c r="G3078" s="21" t="s">
        <v>4914</v>
      </c>
    </row>
    <row r="3079" spans="1:7" ht="39.950000000000003" customHeight="1">
      <c r="A3079" s="93"/>
      <c r="B3079" s="21" t="s">
        <v>4915</v>
      </c>
      <c r="C3079" s="93" t="s">
        <v>4760</v>
      </c>
      <c r="D3079" s="108" t="s">
        <v>760</v>
      </c>
      <c r="E3079" s="21" t="s">
        <v>3001</v>
      </c>
      <c r="F3079" s="21" t="s">
        <v>1047</v>
      </c>
      <c r="G3079" s="21" t="s">
        <v>4916</v>
      </c>
    </row>
    <row r="3080" spans="1:7" ht="39.950000000000003" customHeight="1">
      <c r="A3080" s="93"/>
      <c r="B3080" s="21" t="s">
        <v>4762</v>
      </c>
      <c r="C3080" s="93" t="s">
        <v>4760</v>
      </c>
      <c r="D3080" s="108" t="s">
        <v>760</v>
      </c>
      <c r="E3080" s="21" t="s">
        <v>4189</v>
      </c>
      <c r="F3080" s="21" t="s">
        <v>1408</v>
      </c>
      <c r="G3080" s="21" t="s">
        <v>1012</v>
      </c>
    </row>
    <row r="3081" spans="1:7" ht="39.950000000000003" customHeight="1">
      <c r="A3081" s="93"/>
      <c r="B3081" s="21" t="s">
        <v>4768</v>
      </c>
      <c r="C3081" s="93" t="s">
        <v>4760</v>
      </c>
      <c r="D3081" s="108" t="s">
        <v>760</v>
      </c>
      <c r="E3081" s="21" t="s">
        <v>1385</v>
      </c>
      <c r="F3081" s="21" t="s">
        <v>2909</v>
      </c>
      <c r="G3081" s="21" t="s">
        <v>1420</v>
      </c>
    </row>
    <row r="3082" spans="1:7" ht="39.950000000000003" customHeight="1">
      <c r="A3082" s="93"/>
      <c r="B3082" s="21" t="s">
        <v>4888</v>
      </c>
      <c r="C3082" s="93" t="s">
        <v>4760</v>
      </c>
      <c r="D3082" s="108" t="s">
        <v>760</v>
      </c>
      <c r="E3082" s="21" t="s">
        <v>1103</v>
      </c>
      <c r="F3082" s="21" t="s">
        <v>840</v>
      </c>
      <c r="G3082" s="21" t="s">
        <v>3299</v>
      </c>
    </row>
    <row r="3083" spans="1:7" ht="39.950000000000003" customHeight="1">
      <c r="A3083" s="93"/>
      <c r="B3083" s="21" t="s">
        <v>4917</v>
      </c>
      <c r="C3083" s="93" t="s">
        <v>4760</v>
      </c>
      <c r="D3083" s="108" t="s">
        <v>760</v>
      </c>
      <c r="E3083" s="21" t="s">
        <v>963</v>
      </c>
      <c r="F3083" s="21" t="s">
        <v>4918</v>
      </c>
      <c r="G3083" s="21" t="s">
        <v>1152</v>
      </c>
    </row>
    <row r="3084" spans="1:7" ht="39.950000000000003" customHeight="1">
      <c r="A3084" s="93"/>
      <c r="B3084" s="21" t="s">
        <v>4801</v>
      </c>
      <c r="C3084" s="93" t="s">
        <v>4760</v>
      </c>
      <c r="D3084" s="108" t="s">
        <v>760</v>
      </c>
      <c r="E3084" s="21" t="s">
        <v>4919</v>
      </c>
      <c r="F3084" s="21" t="s">
        <v>1545</v>
      </c>
      <c r="G3084" s="21" t="s">
        <v>1394</v>
      </c>
    </row>
    <row r="3085" spans="1:7" ht="39.950000000000003" customHeight="1">
      <c r="A3085" s="93"/>
      <c r="B3085" s="21" t="s">
        <v>4837</v>
      </c>
      <c r="C3085" s="93" t="s">
        <v>4760</v>
      </c>
      <c r="D3085" s="108" t="s">
        <v>760</v>
      </c>
      <c r="E3085" s="21" t="s">
        <v>881</v>
      </c>
      <c r="F3085" s="21" t="s">
        <v>1047</v>
      </c>
      <c r="G3085" s="21" t="s">
        <v>2639</v>
      </c>
    </row>
    <row r="3086" spans="1:7" ht="39.950000000000003" customHeight="1">
      <c r="A3086" s="93"/>
      <c r="B3086" s="21" t="s">
        <v>4788</v>
      </c>
      <c r="C3086" s="93" t="s">
        <v>4760</v>
      </c>
      <c r="D3086" s="108" t="s">
        <v>760</v>
      </c>
      <c r="E3086" s="21" t="s">
        <v>1103</v>
      </c>
      <c r="F3086" s="21" t="s">
        <v>881</v>
      </c>
      <c r="G3086" s="21" t="s">
        <v>878</v>
      </c>
    </row>
    <row r="3087" spans="1:7" ht="39.950000000000003" customHeight="1">
      <c r="A3087" s="93"/>
      <c r="B3087" s="21" t="s">
        <v>4783</v>
      </c>
      <c r="C3087" s="93" t="s">
        <v>4760</v>
      </c>
      <c r="D3087" s="108" t="s">
        <v>760</v>
      </c>
      <c r="E3087" s="21" t="s">
        <v>2408</v>
      </c>
      <c r="F3087" s="21" t="s">
        <v>993</v>
      </c>
      <c r="G3087" s="21" t="s">
        <v>1035</v>
      </c>
    </row>
    <row r="3088" spans="1:7" ht="39.950000000000003" customHeight="1">
      <c r="A3088" s="93"/>
      <c r="B3088" s="21" t="s">
        <v>4774</v>
      </c>
      <c r="C3088" s="93" t="s">
        <v>4760</v>
      </c>
      <c r="D3088" s="108" t="s">
        <v>760</v>
      </c>
      <c r="E3088" s="21" t="s">
        <v>4920</v>
      </c>
      <c r="F3088" s="21" t="s">
        <v>1061</v>
      </c>
      <c r="G3088" s="21" t="s">
        <v>1929</v>
      </c>
    </row>
    <row r="3089" spans="1:7" ht="39.950000000000003" customHeight="1">
      <c r="A3089" s="93"/>
      <c r="B3089" s="21" t="s">
        <v>4921</v>
      </c>
      <c r="C3089" s="93" t="s">
        <v>4760</v>
      </c>
      <c r="D3089" s="108" t="s">
        <v>760</v>
      </c>
      <c r="E3089" s="21" t="s">
        <v>792</v>
      </c>
      <c r="F3089" s="21" t="s">
        <v>1302</v>
      </c>
      <c r="G3089" s="21" t="s">
        <v>1046</v>
      </c>
    </row>
    <row r="3090" spans="1:7" ht="39.950000000000003" customHeight="1">
      <c r="A3090" s="93"/>
      <c r="B3090" s="21" t="s">
        <v>4762</v>
      </c>
      <c r="C3090" s="93" t="s">
        <v>4760</v>
      </c>
      <c r="D3090" s="108" t="s">
        <v>760</v>
      </c>
      <c r="E3090" s="21" t="s">
        <v>928</v>
      </c>
      <c r="F3090" s="21" t="s">
        <v>1072</v>
      </c>
      <c r="G3090" s="21" t="s">
        <v>796</v>
      </c>
    </row>
    <row r="3091" spans="1:7" ht="39.950000000000003" customHeight="1">
      <c r="A3091" s="93"/>
      <c r="B3091" s="21" t="s">
        <v>4805</v>
      </c>
      <c r="C3091" s="93" t="s">
        <v>4760</v>
      </c>
      <c r="D3091" s="108" t="s">
        <v>760</v>
      </c>
      <c r="E3091" s="21" t="s">
        <v>1061</v>
      </c>
      <c r="F3091" s="21" t="s">
        <v>2893</v>
      </c>
      <c r="G3091" s="21" t="s">
        <v>2091</v>
      </c>
    </row>
    <row r="3092" spans="1:7" ht="39.950000000000003" customHeight="1">
      <c r="A3092" s="93"/>
      <c r="B3092" s="21" t="s">
        <v>4755</v>
      </c>
      <c r="C3092" s="93" t="s">
        <v>4760</v>
      </c>
      <c r="D3092" s="108" t="s">
        <v>760</v>
      </c>
      <c r="E3092" s="21" t="s">
        <v>1385</v>
      </c>
      <c r="F3092" s="21" t="s">
        <v>881</v>
      </c>
      <c r="G3092" s="21" t="s">
        <v>4922</v>
      </c>
    </row>
    <row r="3093" spans="1:7" ht="39.950000000000003" customHeight="1">
      <c r="A3093" s="93"/>
      <c r="B3093" s="21" t="s">
        <v>4923</v>
      </c>
      <c r="C3093" s="93" t="s">
        <v>4760</v>
      </c>
      <c r="D3093" s="108" t="s">
        <v>760</v>
      </c>
      <c r="E3093" s="21" t="s">
        <v>4924</v>
      </c>
      <c r="F3093" s="21" t="s">
        <v>993</v>
      </c>
      <c r="G3093" s="21" t="s">
        <v>767</v>
      </c>
    </row>
    <row r="3094" spans="1:7" ht="39.950000000000003" customHeight="1">
      <c r="A3094" s="93"/>
      <c r="B3094" s="21" t="s">
        <v>4768</v>
      </c>
      <c r="C3094" s="93" t="s">
        <v>4760</v>
      </c>
      <c r="D3094" s="108" t="s">
        <v>760</v>
      </c>
      <c r="E3094" s="21" t="s">
        <v>1103</v>
      </c>
      <c r="F3094" s="21" t="s">
        <v>4687</v>
      </c>
      <c r="G3094" s="21" t="s">
        <v>4688</v>
      </c>
    </row>
    <row r="3095" spans="1:7" ht="39.950000000000003" customHeight="1">
      <c r="A3095" s="93"/>
      <c r="B3095" s="21" t="s">
        <v>4762</v>
      </c>
      <c r="C3095" s="93" t="s">
        <v>4760</v>
      </c>
      <c r="D3095" s="108" t="s">
        <v>760</v>
      </c>
      <c r="E3095" s="21" t="s">
        <v>993</v>
      </c>
      <c r="F3095" s="21" t="s">
        <v>803</v>
      </c>
      <c r="G3095" s="21" t="s">
        <v>1177</v>
      </c>
    </row>
    <row r="3096" spans="1:7" ht="39.950000000000003" customHeight="1">
      <c r="A3096" s="93"/>
      <c r="B3096" s="21" t="s">
        <v>4768</v>
      </c>
      <c r="C3096" s="93" t="s">
        <v>4760</v>
      </c>
      <c r="D3096" s="108" t="s">
        <v>760</v>
      </c>
      <c r="E3096" s="21" t="s">
        <v>1205</v>
      </c>
      <c r="F3096" s="21" t="s">
        <v>2617</v>
      </c>
      <c r="G3096" s="21" t="s">
        <v>3840</v>
      </c>
    </row>
    <row r="3097" spans="1:7" ht="39.950000000000003" customHeight="1">
      <c r="A3097" s="93"/>
      <c r="B3097" s="21" t="s">
        <v>4762</v>
      </c>
      <c r="C3097" s="93" t="s">
        <v>4760</v>
      </c>
      <c r="D3097" s="108" t="s">
        <v>760</v>
      </c>
      <c r="E3097" s="21" t="s">
        <v>1147</v>
      </c>
      <c r="F3097" s="21" t="s">
        <v>840</v>
      </c>
      <c r="G3097" s="21" t="s">
        <v>4925</v>
      </c>
    </row>
    <row r="3098" spans="1:7" ht="39.950000000000003" customHeight="1">
      <c r="A3098" s="93"/>
      <c r="B3098" s="21" t="s">
        <v>4788</v>
      </c>
      <c r="C3098" s="93" t="s">
        <v>4760</v>
      </c>
      <c r="D3098" s="108" t="s">
        <v>760</v>
      </c>
      <c r="E3098" s="21" t="s">
        <v>1103</v>
      </c>
      <c r="F3098" s="21" t="s">
        <v>1045</v>
      </c>
      <c r="G3098" s="21" t="s">
        <v>2414</v>
      </c>
    </row>
    <row r="3099" spans="1:7" ht="39.950000000000003" customHeight="1">
      <c r="A3099" s="93"/>
      <c r="B3099" s="21" t="s">
        <v>4783</v>
      </c>
      <c r="C3099" s="93" t="s">
        <v>4760</v>
      </c>
      <c r="D3099" s="108" t="s">
        <v>760</v>
      </c>
      <c r="E3099" s="21" t="s">
        <v>4138</v>
      </c>
      <c r="F3099" s="21" t="s">
        <v>905</v>
      </c>
      <c r="G3099" s="21" t="s">
        <v>807</v>
      </c>
    </row>
    <row r="3100" spans="1:7" ht="39.950000000000003" customHeight="1">
      <c r="A3100" s="93"/>
      <c r="B3100" s="21" t="s">
        <v>4926</v>
      </c>
      <c r="C3100" s="93" t="s">
        <v>4760</v>
      </c>
      <c r="D3100" s="108" t="s">
        <v>760</v>
      </c>
      <c r="E3100" s="21" t="s">
        <v>862</v>
      </c>
      <c r="F3100" s="21" t="s">
        <v>1169</v>
      </c>
      <c r="G3100" s="21" t="s">
        <v>1114</v>
      </c>
    </row>
    <row r="3101" spans="1:7" ht="39.950000000000003" customHeight="1">
      <c r="A3101" s="93"/>
      <c r="B3101" s="21" t="s">
        <v>4915</v>
      </c>
      <c r="C3101" s="93" t="s">
        <v>4760</v>
      </c>
      <c r="D3101" s="108" t="s">
        <v>760</v>
      </c>
      <c r="E3101" s="21" t="s">
        <v>1103</v>
      </c>
      <c r="F3101" s="21" t="s">
        <v>881</v>
      </c>
      <c r="G3101" s="21" t="s">
        <v>2435</v>
      </c>
    </row>
    <row r="3102" spans="1:7" ht="39.950000000000003" customHeight="1">
      <c r="A3102" s="93"/>
      <c r="B3102" s="21" t="s">
        <v>4783</v>
      </c>
      <c r="C3102" s="93" t="s">
        <v>4760</v>
      </c>
      <c r="D3102" s="108" t="s">
        <v>760</v>
      </c>
      <c r="E3102" s="21" t="s">
        <v>1071</v>
      </c>
      <c r="F3102" s="21" t="s">
        <v>783</v>
      </c>
      <c r="G3102" s="21" t="s">
        <v>839</v>
      </c>
    </row>
    <row r="3103" spans="1:7" ht="39.950000000000003" customHeight="1">
      <c r="A3103" s="93"/>
      <c r="B3103" s="21" t="s">
        <v>4859</v>
      </c>
      <c r="C3103" s="93" t="s">
        <v>4760</v>
      </c>
      <c r="D3103" s="108" t="s">
        <v>760</v>
      </c>
      <c r="E3103" s="21" t="s">
        <v>993</v>
      </c>
      <c r="F3103" s="21" t="s">
        <v>4761</v>
      </c>
      <c r="G3103" s="21" t="s">
        <v>1686</v>
      </c>
    </row>
    <row r="3104" spans="1:7" ht="39.950000000000003" customHeight="1">
      <c r="A3104" s="93"/>
      <c r="B3104" s="21" t="s">
        <v>4768</v>
      </c>
      <c r="C3104" s="93" t="s">
        <v>4760</v>
      </c>
      <c r="D3104" s="108" t="s">
        <v>760</v>
      </c>
      <c r="E3104" s="21" t="s">
        <v>811</v>
      </c>
      <c r="F3104" s="21" t="s">
        <v>909</v>
      </c>
      <c r="G3104" s="21" t="s">
        <v>4927</v>
      </c>
    </row>
    <row r="3105" spans="1:7" ht="39.950000000000003" customHeight="1">
      <c r="A3105" s="93"/>
      <c r="B3105" s="21" t="s">
        <v>4813</v>
      </c>
      <c r="C3105" s="93" t="s">
        <v>4760</v>
      </c>
      <c r="D3105" s="108" t="s">
        <v>760</v>
      </c>
      <c r="E3105" s="21" t="s">
        <v>3288</v>
      </c>
      <c r="F3105" s="21" t="s">
        <v>1076</v>
      </c>
      <c r="G3105" s="21" t="s">
        <v>4928</v>
      </c>
    </row>
    <row r="3106" spans="1:7" ht="39.950000000000003" customHeight="1">
      <c r="A3106" s="93"/>
      <c r="B3106" s="21" t="s">
        <v>4768</v>
      </c>
      <c r="C3106" s="93" t="s">
        <v>4760</v>
      </c>
      <c r="D3106" s="108" t="s">
        <v>760</v>
      </c>
      <c r="E3106" s="21" t="s">
        <v>4929</v>
      </c>
      <c r="F3106" s="21" t="s">
        <v>1163</v>
      </c>
      <c r="G3106" s="21" t="s">
        <v>1107</v>
      </c>
    </row>
    <row r="3107" spans="1:7" ht="39.950000000000003" customHeight="1">
      <c r="A3107" s="93"/>
      <c r="B3107" s="21" t="s">
        <v>4930</v>
      </c>
      <c r="C3107" s="93" t="s">
        <v>4760</v>
      </c>
      <c r="D3107" s="108" t="s">
        <v>760</v>
      </c>
      <c r="E3107" s="21" t="s">
        <v>1770</v>
      </c>
      <c r="F3107" s="21" t="s">
        <v>783</v>
      </c>
      <c r="G3107" s="21" t="s">
        <v>1177</v>
      </c>
    </row>
    <row r="3108" spans="1:7" ht="39.950000000000003" customHeight="1">
      <c r="A3108" s="93"/>
      <c r="B3108" s="21" t="s">
        <v>4845</v>
      </c>
      <c r="C3108" s="93" t="s">
        <v>4760</v>
      </c>
      <c r="D3108" s="108" t="s">
        <v>760</v>
      </c>
      <c r="E3108" s="21" t="s">
        <v>881</v>
      </c>
      <c r="F3108" s="21" t="s">
        <v>1076</v>
      </c>
      <c r="G3108" s="21" t="s">
        <v>788</v>
      </c>
    </row>
    <row r="3109" spans="1:7" ht="39.950000000000003" customHeight="1">
      <c r="A3109" s="93"/>
      <c r="B3109" s="21" t="s">
        <v>4768</v>
      </c>
      <c r="C3109" s="93" t="s">
        <v>4760</v>
      </c>
      <c r="D3109" s="108" t="s">
        <v>760</v>
      </c>
      <c r="E3109" s="21" t="s">
        <v>4931</v>
      </c>
      <c r="F3109" s="21" t="s">
        <v>780</v>
      </c>
      <c r="G3109" s="21" t="s">
        <v>1309</v>
      </c>
    </row>
    <row r="3110" spans="1:7" ht="39.950000000000003" customHeight="1">
      <c r="A3110" s="93"/>
      <c r="B3110" s="21" t="s">
        <v>4768</v>
      </c>
      <c r="C3110" s="93" t="s">
        <v>4760</v>
      </c>
      <c r="D3110" s="108" t="s">
        <v>760</v>
      </c>
      <c r="E3110" s="21" t="s">
        <v>2983</v>
      </c>
      <c r="F3110" s="21" t="s">
        <v>4932</v>
      </c>
      <c r="G3110" s="21" t="s">
        <v>3156</v>
      </c>
    </row>
    <row r="3111" spans="1:7" ht="39.950000000000003" customHeight="1">
      <c r="A3111" s="93"/>
      <c r="B3111" s="21" t="s">
        <v>4768</v>
      </c>
      <c r="C3111" s="93" t="s">
        <v>4760</v>
      </c>
      <c r="D3111" s="108" t="s">
        <v>760</v>
      </c>
      <c r="E3111" s="21" t="s">
        <v>1103</v>
      </c>
      <c r="F3111" s="21" t="s">
        <v>1169</v>
      </c>
      <c r="G3111" s="21" t="s">
        <v>1887</v>
      </c>
    </row>
    <row r="3112" spans="1:7" ht="39.950000000000003" customHeight="1">
      <c r="A3112" s="93"/>
      <c r="B3112" s="21" t="s">
        <v>4768</v>
      </c>
      <c r="C3112" s="93" t="s">
        <v>4760</v>
      </c>
      <c r="D3112" s="108" t="s">
        <v>760</v>
      </c>
      <c r="E3112" s="21" t="s">
        <v>942</v>
      </c>
      <c r="F3112" s="21" t="s">
        <v>1134</v>
      </c>
      <c r="G3112" s="21" t="s">
        <v>1058</v>
      </c>
    </row>
    <row r="3113" spans="1:7" ht="39.950000000000003" customHeight="1">
      <c r="A3113" s="108" t="s">
        <v>4933</v>
      </c>
      <c r="B3113" s="32" t="s">
        <v>4934</v>
      </c>
      <c r="C3113" s="32" t="s">
        <v>5094</v>
      </c>
      <c r="D3113" s="108" t="s">
        <v>953</v>
      </c>
      <c r="E3113" s="32" t="s">
        <v>1119</v>
      </c>
      <c r="F3113" s="32" t="s">
        <v>3026</v>
      </c>
      <c r="G3113" s="32" t="s">
        <v>1010</v>
      </c>
    </row>
    <row r="3114" spans="1:7" ht="39.950000000000003" customHeight="1">
      <c r="A3114" s="108" t="s">
        <v>4935</v>
      </c>
      <c r="B3114" s="32" t="s">
        <v>4936</v>
      </c>
      <c r="C3114" s="32" t="s">
        <v>5094</v>
      </c>
      <c r="D3114" s="108" t="s">
        <v>953</v>
      </c>
      <c r="E3114" s="32" t="s">
        <v>782</v>
      </c>
      <c r="F3114" s="32" t="s">
        <v>4745</v>
      </c>
      <c r="G3114" s="32" t="s">
        <v>1344</v>
      </c>
    </row>
    <row r="3115" spans="1:7" ht="39.950000000000003" customHeight="1">
      <c r="A3115" s="108" t="s">
        <v>4937</v>
      </c>
      <c r="B3115" s="32" t="s">
        <v>4934</v>
      </c>
      <c r="C3115" s="32" t="s">
        <v>5094</v>
      </c>
      <c r="D3115" s="108" t="s">
        <v>953</v>
      </c>
      <c r="E3115" s="32" t="s">
        <v>4938</v>
      </c>
      <c r="F3115" s="32" t="s">
        <v>1942</v>
      </c>
      <c r="G3115" s="32" t="s">
        <v>1120</v>
      </c>
    </row>
    <row r="3116" spans="1:7" ht="39.950000000000003" customHeight="1">
      <c r="A3116" s="108" t="s">
        <v>4939</v>
      </c>
      <c r="B3116" s="32" t="s">
        <v>4940</v>
      </c>
      <c r="C3116" s="32" t="s">
        <v>5094</v>
      </c>
      <c r="D3116" s="108" t="s">
        <v>953</v>
      </c>
      <c r="E3116" s="32" t="s">
        <v>4941</v>
      </c>
      <c r="F3116" s="32" t="s">
        <v>1088</v>
      </c>
      <c r="G3116" s="32" t="s">
        <v>3552</v>
      </c>
    </row>
    <row r="3117" spans="1:7" ht="39.950000000000003" customHeight="1">
      <c r="A3117" s="108" t="s">
        <v>4942</v>
      </c>
      <c r="B3117" s="32" t="s">
        <v>4940</v>
      </c>
      <c r="C3117" s="32" t="s">
        <v>5094</v>
      </c>
      <c r="D3117" s="108" t="s">
        <v>953</v>
      </c>
      <c r="E3117" s="32" t="s">
        <v>811</v>
      </c>
      <c r="F3117" s="32" t="s">
        <v>783</v>
      </c>
      <c r="G3117" s="32" t="s">
        <v>4355</v>
      </c>
    </row>
    <row r="3118" spans="1:7" ht="39.950000000000003" customHeight="1">
      <c r="A3118" s="108" t="s">
        <v>4943</v>
      </c>
      <c r="B3118" s="32" t="s">
        <v>4944</v>
      </c>
      <c r="C3118" s="32" t="s">
        <v>5094</v>
      </c>
      <c r="D3118" s="108" t="s">
        <v>953</v>
      </c>
      <c r="E3118" s="32" t="s">
        <v>1205</v>
      </c>
      <c r="F3118" s="32" t="s">
        <v>990</v>
      </c>
      <c r="G3118" s="32" t="s">
        <v>788</v>
      </c>
    </row>
    <row r="3119" spans="1:7" ht="39.950000000000003" customHeight="1">
      <c r="A3119" s="108" t="s">
        <v>4945</v>
      </c>
      <c r="B3119" s="32" t="s">
        <v>4940</v>
      </c>
      <c r="C3119" s="32" t="s">
        <v>5094</v>
      </c>
      <c r="D3119" s="108" t="s">
        <v>953</v>
      </c>
      <c r="E3119" s="32" t="s">
        <v>2681</v>
      </c>
      <c r="F3119" s="32" t="s">
        <v>824</v>
      </c>
      <c r="G3119" s="32" t="s">
        <v>4946</v>
      </c>
    </row>
    <row r="3120" spans="1:7" ht="39.950000000000003" customHeight="1">
      <c r="A3120" s="344" t="s">
        <v>4947</v>
      </c>
      <c r="B3120" s="345" t="s">
        <v>4940</v>
      </c>
      <c r="C3120" s="32" t="s">
        <v>5094</v>
      </c>
      <c r="D3120" s="344" t="s">
        <v>953</v>
      </c>
      <c r="E3120" s="345" t="s">
        <v>1047</v>
      </c>
      <c r="F3120" s="345" t="s">
        <v>811</v>
      </c>
      <c r="G3120" s="345" t="s">
        <v>986</v>
      </c>
    </row>
    <row r="3121" spans="1:7" ht="39.950000000000003" customHeight="1">
      <c r="A3121" s="108" t="s">
        <v>4948</v>
      </c>
      <c r="B3121" s="32" t="s">
        <v>4949</v>
      </c>
      <c r="C3121" s="32" t="s">
        <v>5094</v>
      </c>
      <c r="D3121" s="108" t="s">
        <v>953</v>
      </c>
      <c r="E3121" s="32" t="s">
        <v>4713</v>
      </c>
      <c r="F3121" s="32" t="s">
        <v>4607</v>
      </c>
      <c r="G3121" s="32" t="s">
        <v>771</v>
      </c>
    </row>
    <row r="3122" spans="1:7" ht="39.950000000000003" customHeight="1">
      <c r="A3122" s="108" t="s">
        <v>4950</v>
      </c>
      <c r="B3122" s="32" t="s">
        <v>4949</v>
      </c>
      <c r="C3122" s="32" t="s">
        <v>5094</v>
      </c>
      <c r="D3122" s="108" t="s">
        <v>953</v>
      </c>
      <c r="E3122" s="32" t="s">
        <v>3582</v>
      </c>
      <c r="F3122" s="32" t="s">
        <v>1088</v>
      </c>
      <c r="G3122" s="32" t="s">
        <v>4951</v>
      </c>
    </row>
    <row r="3123" spans="1:7" ht="39.950000000000003" customHeight="1">
      <c r="A3123" s="108" t="s">
        <v>4952</v>
      </c>
      <c r="B3123" s="32" t="s">
        <v>4940</v>
      </c>
      <c r="C3123" s="32" t="s">
        <v>5094</v>
      </c>
      <c r="D3123" s="108" t="s">
        <v>953</v>
      </c>
      <c r="E3123" s="32" t="s">
        <v>1127</v>
      </c>
      <c r="F3123" s="32" t="s">
        <v>1119</v>
      </c>
      <c r="G3123" s="32" t="s">
        <v>4953</v>
      </c>
    </row>
    <row r="3124" spans="1:7" ht="39.950000000000003" customHeight="1">
      <c r="A3124" s="108" t="s">
        <v>4954</v>
      </c>
      <c r="B3124" s="32" t="s">
        <v>4940</v>
      </c>
      <c r="C3124" s="32" t="s">
        <v>5094</v>
      </c>
      <c r="D3124" s="108" t="s">
        <v>953</v>
      </c>
      <c r="E3124" s="32" t="s">
        <v>2304</v>
      </c>
      <c r="F3124" s="32" t="s">
        <v>942</v>
      </c>
      <c r="G3124" s="32" t="s">
        <v>1331</v>
      </c>
    </row>
    <row r="3125" spans="1:7" ht="39.950000000000003" customHeight="1">
      <c r="A3125" s="108" t="s">
        <v>4955</v>
      </c>
      <c r="B3125" s="32" t="s">
        <v>4934</v>
      </c>
      <c r="C3125" s="32" t="s">
        <v>5094</v>
      </c>
      <c r="D3125" s="108" t="s">
        <v>953</v>
      </c>
      <c r="E3125" s="32" t="s">
        <v>1097</v>
      </c>
      <c r="F3125" s="32" t="s">
        <v>4602</v>
      </c>
      <c r="G3125" s="32" t="s">
        <v>788</v>
      </c>
    </row>
    <row r="3126" spans="1:7" ht="39.950000000000003" customHeight="1">
      <c r="A3126" s="108" t="s">
        <v>4956</v>
      </c>
      <c r="B3126" s="32" t="s">
        <v>4940</v>
      </c>
      <c r="C3126" s="32" t="s">
        <v>5094</v>
      </c>
      <c r="D3126" s="108" t="s">
        <v>953</v>
      </c>
      <c r="E3126" s="32" t="s">
        <v>4713</v>
      </c>
      <c r="F3126" s="32" t="s">
        <v>4957</v>
      </c>
      <c r="G3126" s="32" t="s">
        <v>818</v>
      </c>
    </row>
    <row r="3127" spans="1:7" ht="39.950000000000003" customHeight="1">
      <c r="A3127" s="346" t="s">
        <v>4958</v>
      </c>
      <c r="B3127" s="347" t="s">
        <v>4934</v>
      </c>
      <c r="C3127" s="32" t="s">
        <v>5094</v>
      </c>
      <c r="D3127" s="344" t="s">
        <v>953</v>
      </c>
      <c r="E3127" s="347" t="s">
        <v>1576</v>
      </c>
      <c r="F3127" s="347" t="s">
        <v>942</v>
      </c>
      <c r="G3127" s="347" t="s">
        <v>1194</v>
      </c>
    </row>
    <row r="3128" spans="1:7" ht="39.950000000000003" customHeight="1">
      <c r="A3128" s="108" t="s">
        <v>4959</v>
      </c>
      <c r="B3128" s="32" t="s">
        <v>4944</v>
      </c>
      <c r="C3128" s="32" t="s">
        <v>5094</v>
      </c>
      <c r="D3128" s="108" t="s">
        <v>953</v>
      </c>
      <c r="E3128" s="32" t="s">
        <v>4229</v>
      </c>
      <c r="F3128" s="32" t="s">
        <v>844</v>
      </c>
      <c r="G3128" s="32" t="s">
        <v>1549</v>
      </c>
    </row>
    <row r="3129" spans="1:7" ht="39.950000000000003" customHeight="1">
      <c r="A3129" s="108" t="s">
        <v>4960</v>
      </c>
      <c r="B3129" s="32" t="s">
        <v>4936</v>
      </c>
      <c r="C3129" s="32" t="s">
        <v>5094</v>
      </c>
      <c r="D3129" s="108" t="s">
        <v>953</v>
      </c>
      <c r="E3129" s="32" t="s">
        <v>1059</v>
      </c>
      <c r="F3129" s="32" t="s">
        <v>1050</v>
      </c>
      <c r="G3129" s="32" t="s">
        <v>1154</v>
      </c>
    </row>
    <row r="3130" spans="1:7" ht="39.950000000000003" customHeight="1">
      <c r="A3130" s="108" t="s">
        <v>4961</v>
      </c>
      <c r="B3130" s="32" t="s">
        <v>4940</v>
      </c>
      <c r="C3130" s="32" t="s">
        <v>5094</v>
      </c>
      <c r="D3130" s="108" t="s">
        <v>953</v>
      </c>
      <c r="E3130" s="32" t="s">
        <v>1149</v>
      </c>
      <c r="F3130" s="32" t="s">
        <v>1761</v>
      </c>
      <c r="G3130" s="32" t="s">
        <v>4962</v>
      </c>
    </row>
    <row r="3131" spans="1:7" ht="39.950000000000003" customHeight="1">
      <c r="A3131" s="108" t="s">
        <v>4963</v>
      </c>
      <c r="B3131" s="32" t="s">
        <v>4940</v>
      </c>
      <c r="C3131" s="32" t="s">
        <v>5094</v>
      </c>
      <c r="D3131" s="108" t="s">
        <v>953</v>
      </c>
      <c r="E3131" s="32" t="s">
        <v>824</v>
      </c>
      <c r="F3131" s="32" t="s">
        <v>1417</v>
      </c>
      <c r="G3131" s="32" t="s">
        <v>807</v>
      </c>
    </row>
    <row r="3132" spans="1:7" ht="39.950000000000003" customHeight="1">
      <c r="A3132" s="108" t="s">
        <v>4964</v>
      </c>
      <c r="B3132" s="32" t="s">
        <v>4934</v>
      </c>
      <c r="C3132" s="32" t="s">
        <v>5094</v>
      </c>
      <c r="D3132" s="108" t="s">
        <v>953</v>
      </c>
      <c r="E3132" s="32" t="s">
        <v>1178</v>
      </c>
      <c r="F3132" s="32" t="s">
        <v>770</v>
      </c>
      <c r="G3132" s="32" t="s">
        <v>916</v>
      </c>
    </row>
    <row r="3133" spans="1:7" ht="39.950000000000003" customHeight="1">
      <c r="A3133" s="108" t="s">
        <v>4965</v>
      </c>
      <c r="B3133" s="32" t="s">
        <v>4934</v>
      </c>
      <c r="C3133" s="32" t="s">
        <v>5094</v>
      </c>
      <c r="D3133" s="108" t="s">
        <v>953</v>
      </c>
      <c r="E3133" s="32" t="s">
        <v>4966</v>
      </c>
      <c r="F3133" s="32" t="s">
        <v>918</v>
      </c>
      <c r="G3133" s="32" t="s">
        <v>1711</v>
      </c>
    </row>
    <row r="3134" spans="1:7" ht="39.950000000000003" customHeight="1">
      <c r="A3134" s="108" t="s">
        <v>4967</v>
      </c>
      <c r="B3134" s="32" t="s">
        <v>4944</v>
      </c>
      <c r="C3134" s="32" t="s">
        <v>5094</v>
      </c>
      <c r="D3134" s="108" t="s">
        <v>953</v>
      </c>
      <c r="E3134" s="32" t="s">
        <v>4789</v>
      </c>
      <c r="F3134" s="32" t="s">
        <v>4499</v>
      </c>
      <c r="G3134" s="32" t="s">
        <v>883</v>
      </c>
    </row>
    <row r="3135" spans="1:7" ht="39.950000000000003" customHeight="1">
      <c r="A3135" s="108" t="s">
        <v>4968</v>
      </c>
      <c r="B3135" s="32" t="s">
        <v>4934</v>
      </c>
      <c r="C3135" s="32" t="s">
        <v>5094</v>
      </c>
      <c r="D3135" s="108" t="s">
        <v>953</v>
      </c>
      <c r="E3135" s="32" t="s">
        <v>1103</v>
      </c>
      <c r="F3135" s="32" t="s">
        <v>4180</v>
      </c>
      <c r="G3135" s="32" t="s">
        <v>4437</v>
      </c>
    </row>
    <row r="3136" spans="1:7" ht="39.950000000000003" customHeight="1">
      <c r="A3136" s="108" t="s">
        <v>4969</v>
      </c>
      <c r="B3136" s="32" t="s">
        <v>4936</v>
      </c>
      <c r="C3136" s="32" t="s">
        <v>5094</v>
      </c>
      <c r="D3136" s="108" t="s">
        <v>953</v>
      </c>
      <c r="E3136" s="32" t="s">
        <v>1942</v>
      </c>
      <c r="F3136" s="32" t="s">
        <v>1131</v>
      </c>
      <c r="G3136" s="32" t="s">
        <v>1175</v>
      </c>
    </row>
    <row r="3137" spans="1:7" ht="39.950000000000003" customHeight="1">
      <c r="A3137" s="108" t="s">
        <v>4970</v>
      </c>
      <c r="B3137" s="32" t="s">
        <v>4940</v>
      </c>
      <c r="C3137" s="32" t="s">
        <v>5094</v>
      </c>
      <c r="D3137" s="108" t="s">
        <v>953</v>
      </c>
      <c r="E3137" s="32" t="s">
        <v>3090</v>
      </c>
      <c r="F3137" s="32" t="s">
        <v>780</v>
      </c>
      <c r="G3137" s="32" t="s">
        <v>788</v>
      </c>
    </row>
    <row r="3138" spans="1:7" ht="39.950000000000003" customHeight="1">
      <c r="A3138" s="108" t="s">
        <v>4971</v>
      </c>
      <c r="B3138" s="32" t="s">
        <v>4940</v>
      </c>
      <c r="C3138" s="32" t="s">
        <v>5094</v>
      </c>
      <c r="D3138" s="108" t="s">
        <v>953</v>
      </c>
      <c r="E3138" s="32" t="s">
        <v>4972</v>
      </c>
      <c r="F3138" s="32" t="s">
        <v>1147</v>
      </c>
      <c r="G3138" s="32" t="s">
        <v>2442</v>
      </c>
    </row>
    <row r="3139" spans="1:7" ht="39.950000000000003" customHeight="1">
      <c r="A3139" s="108" t="s">
        <v>4973</v>
      </c>
      <c r="B3139" s="32" t="s">
        <v>4934</v>
      </c>
      <c r="C3139" s="32" t="s">
        <v>5094</v>
      </c>
      <c r="D3139" s="108" t="s">
        <v>953</v>
      </c>
      <c r="E3139" s="32" t="s">
        <v>2695</v>
      </c>
      <c r="F3139" s="32" t="s">
        <v>4941</v>
      </c>
      <c r="G3139" s="32" t="s">
        <v>4974</v>
      </c>
    </row>
    <row r="3140" spans="1:7" ht="39.950000000000003" customHeight="1">
      <c r="A3140" s="108" t="s">
        <v>4975</v>
      </c>
      <c r="B3140" s="32" t="s">
        <v>4940</v>
      </c>
      <c r="C3140" s="32" t="s">
        <v>5094</v>
      </c>
      <c r="D3140" s="108" t="s">
        <v>953</v>
      </c>
      <c r="E3140" s="32" t="s">
        <v>1119</v>
      </c>
      <c r="F3140" s="32" t="s">
        <v>4358</v>
      </c>
      <c r="G3140" s="32" t="s">
        <v>2626</v>
      </c>
    </row>
    <row r="3141" spans="1:7" ht="39.950000000000003" customHeight="1">
      <c r="A3141" s="108" t="s">
        <v>4976</v>
      </c>
      <c r="B3141" s="32" t="s">
        <v>4949</v>
      </c>
      <c r="C3141" s="32" t="s">
        <v>5094</v>
      </c>
      <c r="D3141" s="108" t="s">
        <v>953</v>
      </c>
      <c r="E3141" s="32" t="s">
        <v>1050</v>
      </c>
      <c r="F3141" s="32" t="s">
        <v>1417</v>
      </c>
      <c r="G3141" s="32" t="s">
        <v>883</v>
      </c>
    </row>
    <row r="3142" spans="1:7" ht="39.950000000000003" customHeight="1">
      <c r="A3142" s="108" t="s">
        <v>4977</v>
      </c>
      <c r="B3142" s="32" t="s">
        <v>4934</v>
      </c>
      <c r="C3142" s="32" t="s">
        <v>5094</v>
      </c>
      <c r="D3142" s="108" t="s">
        <v>953</v>
      </c>
      <c r="E3142" s="32" t="s">
        <v>834</v>
      </c>
      <c r="F3142" s="32" t="s">
        <v>4978</v>
      </c>
      <c r="G3142" s="32" t="s">
        <v>1035</v>
      </c>
    </row>
    <row r="3143" spans="1:7" ht="39.950000000000003" customHeight="1">
      <c r="A3143" s="108" t="s">
        <v>4979</v>
      </c>
      <c r="B3143" s="32" t="s">
        <v>4940</v>
      </c>
      <c r="C3143" s="32" t="s">
        <v>5094</v>
      </c>
      <c r="D3143" s="108" t="s">
        <v>953</v>
      </c>
      <c r="E3143" s="32" t="s">
        <v>1942</v>
      </c>
      <c r="F3143" s="32" t="s">
        <v>1782</v>
      </c>
      <c r="G3143" s="32" t="s">
        <v>4980</v>
      </c>
    </row>
    <row r="3144" spans="1:7" ht="39.950000000000003" customHeight="1">
      <c r="A3144" s="108" t="s">
        <v>4981</v>
      </c>
      <c r="B3144" s="32" t="s">
        <v>4934</v>
      </c>
      <c r="C3144" s="32" t="s">
        <v>5094</v>
      </c>
      <c r="D3144" s="108" t="s">
        <v>953</v>
      </c>
      <c r="E3144" s="32" t="s">
        <v>1131</v>
      </c>
      <c r="F3144" s="32" t="s">
        <v>770</v>
      </c>
      <c r="G3144" s="32" t="s">
        <v>1860</v>
      </c>
    </row>
    <row r="3145" spans="1:7" ht="39.950000000000003" customHeight="1">
      <c r="A3145" s="108" t="s">
        <v>4982</v>
      </c>
      <c r="B3145" s="32" t="s">
        <v>4949</v>
      </c>
      <c r="C3145" s="32" t="s">
        <v>5094</v>
      </c>
      <c r="D3145" s="108" t="s">
        <v>953</v>
      </c>
      <c r="E3145" s="32" t="s">
        <v>1782</v>
      </c>
      <c r="F3145" s="32" t="s">
        <v>1092</v>
      </c>
      <c r="G3145" s="32" t="s">
        <v>4983</v>
      </c>
    </row>
    <row r="3146" spans="1:7" ht="39.950000000000003" customHeight="1">
      <c r="A3146" s="108" t="s">
        <v>4984</v>
      </c>
      <c r="B3146" s="32" t="s">
        <v>4944</v>
      </c>
      <c r="C3146" s="32" t="s">
        <v>5094</v>
      </c>
      <c r="D3146" s="108" t="s">
        <v>953</v>
      </c>
      <c r="E3146" s="32" t="s">
        <v>1097</v>
      </c>
      <c r="F3146" s="32" t="s">
        <v>1545</v>
      </c>
      <c r="G3146" s="32" t="s">
        <v>798</v>
      </c>
    </row>
    <row r="3147" spans="1:7" ht="39.950000000000003" customHeight="1">
      <c r="A3147" s="108" t="s">
        <v>4985</v>
      </c>
      <c r="B3147" s="32" t="s">
        <v>4949</v>
      </c>
      <c r="C3147" s="32" t="s">
        <v>5094</v>
      </c>
      <c r="D3147" s="108" t="s">
        <v>953</v>
      </c>
      <c r="E3147" s="32" t="s">
        <v>1127</v>
      </c>
      <c r="F3147" s="32" t="s">
        <v>1092</v>
      </c>
      <c r="G3147" s="32" t="s">
        <v>4986</v>
      </c>
    </row>
    <row r="3148" spans="1:7" ht="39.950000000000003" customHeight="1">
      <c r="A3148" s="108" t="s">
        <v>4987</v>
      </c>
      <c r="B3148" s="32" t="s">
        <v>4944</v>
      </c>
      <c r="C3148" s="32" t="s">
        <v>5094</v>
      </c>
      <c r="D3148" s="108" t="s">
        <v>953</v>
      </c>
      <c r="E3148" s="32" t="s">
        <v>1591</v>
      </c>
      <c r="F3148" s="32" t="s">
        <v>1149</v>
      </c>
      <c r="G3148" s="32" t="s">
        <v>2764</v>
      </c>
    </row>
    <row r="3149" spans="1:7" ht="39.950000000000003" customHeight="1">
      <c r="A3149" s="108" t="s">
        <v>4988</v>
      </c>
      <c r="B3149" s="32" t="s">
        <v>4940</v>
      </c>
      <c r="C3149" s="32" t="s">
        <v>5094</v>
      </c>
      <c r="D3149" s="108" t="s">
        <v>953</v>
      </c>
      <c r="E3149" s="32" t="s">
        <v>780</v>
      </c>
      <c r="F3149" s="32" t="s">
        <v>780</v>
      </c>
      <c r="G3149" s="32" t="s">
        <v>1783</v>
      </c>
    </row>
    <row r="3150" spans="1:7" ht="39.950000000000003" customHeight="1">
      <c r="A3150" s="108" t="s">
        <v>4989</v>
      </c>
      <c r="B3150" s="32" t="s">
        <v>4934</v>
      </c>
      <c r="C3150" s="32" t="s">
        <v>5094</v>
      </c>
      <c r="D3150" s="108" t="s">
        <v>953</v>
      </c>
      <c r="E3150" s="32" t="s">
        <v>1782</v>
      </c>
      <c r="F3150" s="32" t="s">
        <v>1092</v>
      </c>
      <c r="G3150" s="32" t="s">
        <v>1018</v>
      </c>
    </row>
    <row r="3151" spans="1:7" ht="39.950000000000003" customHeight="1">
      <c r="A3151" s="108" t="s">
        <v>4990</v>
      </c>
      <c r="B3151" s="32" t="s">
        <v>4934</v>
      </c>
      <c r="C3151" s="32" t="s">
        <v>5094</v>
      </c>
      <c r="D3151" s="108" t="s">
        <v>953</v>
      </c>
      <c r="E3151" s="32" t="s">
        <v>4991</v>
      </c>
      <c r="F3151" s="32" t="s">
        <v>1265</v>
      </c>
      <c r="G3151" s="32" t="s">
        <v>1070</v>
      </c>
    </row>
    <row r="3152" spans="1:7" ht="39.950000000000003" customHeight="1">
      <c r="A3152" s="108" t="s">
        <v>4992</v>
      </c>
      <c r="B3152" s="32" t="s">
        <v>4934</v>
      </c>
      <c r="C3152" s="32" t="s">
        <v>5094</v>
      </c>
      <c r="D3152" s="108" t="s">
        <v>953</v>
      </c>
      <c r="E3152" s="32" t="s">
        <v>1088</v>
      </c>
      <c r="F3152" s="32" t="s">
        <v>4993</v>
      </c>
      <c r="G3152" s="32" t="s">
        <v>883</v>
      </c>
    </row>
    <row r="3153" spans="1:7" ht="39.950000000000003" customHeight="1">
      <c r="A3153" s="108" t="s">
        <v>4994</v>
      </c>
      <c r="B3153" s="32" t="s">
        <v>4934</v>
      </c>
      <c r="C3153" s="32" t="s">
        <v>5094</v>
      </c>
      <c r="D3153" s="108" t="s">
        <v>953</v>
      </c>
      <c r="E3153" s="32" t="s">
        <v>770</v>
      </c>
      <c r="F3153" s="32" t="s">
        <v>4995</v>
      </c>
      <c r="G3153" s="32" t="s">
        <v>825</v>
      </c>
    </row>
    <row r="3154" spans="1:7" ht="39.950000000000003" customHeight="1">
      <c r="A3154" s="108" t="s">
        <v>4996</v>
      </c>
      <c r="B3154" s="32" t="s">
        <v>4934</v>
      </c>
      <c r="C3154" s="32" t="s">
        <v>5094</v>
      </c>
      <c r="D3154" s="108" t="s">
        <v>953</v>
      </c>
      <c r="E3154" s="32" t="s">
        <v>1265</v>
      </c>
      <c r="F3154" s="32" t="s">
        <v>1417</v>
      </c>
      <c r="G3154" s="32" t="s">
        <v>3178</v>
      </c>
    </row>
    <row r="3155" spans="1:7" ht="39.950000000000003" customHeight="1">
      <c r="A3155" s="108" t="s">
        <v>4997</v>
      </c>
      <c r="B3155" s="32" t="s">
        <v>4934</v>
      </c>
      <c r="C3155" s="32" t="s">
        <v>5094</v>
      </c>
      <c r="D3155" s="108" t="s">
        <v>953</v>
      </c>
      <c r="E3155" s="32" t="s">
        <v>1047</v>
      </c>
      <c r="F3155" s="32" t="s">
        <v>1127</v>
      </c>
      <c r="G3155" s="32" t="s">
        <v>3178</v>
      </c>
    </row>
    <row r="3156" spans="1:7" ht="39.950000000000003" customHeight="1">
      <c r="A3156" s="108" t="s">
        <v>4998</v>
      </c>
      <c r="B3156" s="32" t="s">
        <v>4944</v>
      </c>
      <c r="C3156" s="32" t="s">
        <v>5094</v>
      </c>
      <c r="D3156" s="108" t="s">
        <v>953</v>
      </c>
      <c r="E3156" s="32" t="s">
        <v>4180</v>
      </c>
      <c r="F3156" s="32" t="s">
        <v>4354</v>
      </c>
      <c r="G3156" s="32" t="s">
        <v>841</v>
      </c>
    </row>
    <row r="3157" spans="1:7" ht="39.950000000000003" customHeight="1">
      <c r="A3157" s="108" t="s">
        <v>4999</v>
      </c>
      <c r="B3157" s="32" t="s">
        <v>4940</v>
      </c>
      <c r="C3157" s="32" t="s">
        <v>5094</v>
      </c>
      <c r="D3157" s="108" t="s">
        <v>953</v>
      </c>
      <c r="E3157" s="32" t="s">
        <v>1149</v>
      </c>
      <c r="F3157" s="32" t="s">
        <v>3582</v>
      </c>
      <c r="G3157" s="32" t="s">
        <v>5000</v>
      </c>
    </row>
    <row r="3158" spans="1:7" ht="39.950000000000003" customHeight="1">
      <c r="A3158" s="108" t="s">
        <v>5001</v>
      </c>
      <c r="B3158" s="32" t="s">
        <v>4934</v>
      </c>
      <c r="C3158" s="32" t="s">
        <v>5094</v>
      </c>
      <c r="D3158" s="108" t="s">
        <v>953</v>
      </c>
      <c r="E3158" s="32" t="s">
        <v>1102</v>
      </c>
      <c r="F3158" s="32" t="s">
        <v>1119</v>
      </c>
      <c r="G3158" s="32" t="s">
        <v>5002</v>
      </c>
    </row>
    <row r="3159" spans="1:7" ht="39.950000000000003" customHeight="1">
      <c r="A3159" s="108" t="s">
        <v>5003</v>
      </c>
      <c r="B3159" s="32" t="s">
        <v>4936</v>
      </c>
      <c r="C3159" s="32" t="s">
        <v>5094</v>
      </c>
      <c r="D3159" s="108" t="s">
        <v>953</v>
      </c>
      <c r="E3159" s="32" t="s">
        <v>4906</v>
      </c>
      <c r="F3159" s="32" t="s">
        <v>1782</v>
      </c>
      <c r="G3159" s="32" t="s">
        <v>2386</v>
      </c>
    </row>
    <row r="3160" spans="1:7" ht="39.950000000000003" customHeight="1">
      <c r="A3160" s="108" t="s">
        <v>5004</v>
      </c>
      <c r="B3160" s="32" t="s">
        <v>4940</v>
      </c>
      <c r="C3160" s="32" t="s">
        <v>5094</v>
      </c>
      <c r="D3160" s="108" t="s">
        <v>953</v>
      </c>
      <c r="E3160" s="32" t="s">
        <v>2546</v>
      </c>
      <c r="F3160" s="32" t="s">
        <v>909</v>
      </c>
      <c r="G3160" s="32" t="s">
        <v>1914</v>
      </c>
    </row>
    <row r="3161" spans="1:7" ht="39.950000000000003" customHeight="1">
      <c r="A3161" s="108" t="s">
        <v>5005</v>
      </c>
      <c r="B3161" s="32" t="s">
        <v>4934</v>
      </c>
      <c r="C3161" s="32" t="s">
        <v>5094</v>
      </c>
      <c r="D3161" s="108" t="s">
        <v>953</v>
      </c>
      <c r="E3161" s="32" t="s">
        <v>2695</v>
      </c>
      <c r="F3161" s="32" t="s">
        <v>909</v>
      </c>
      <c r="G3161" s="32" t="s">
        <v>1200</v>
      </c>
    </row>
    <row r="3162" spans="1:7" ht="39.950000000000003" customHeight="1">
      <c r="A3162" s="108" t="s">
        <v>5006</v>
      </c>
      <c r="B3162" s="32" t="s">
        <v>4936</v>
      </c>
      <c r="C3162" s="32" t="s">
        <v>5094</v>
      </c>
      <c r="D3162" s="108" t="s">
        <v>953</v>
      </c>
      <c r="E3162" s="32" t="s">
        <v>963</v>
      </c>
      <c r="F3162" s="32" t="s">
        <v>1072</v>
      </c>
      <c r="G3162" s="32" t="s">
        <v>2161</v>
      </c>
    </row>
    <row r="3163" spans="1:7" ht="39.950000000000003" customHeight="1">
      <c r="A3163" s="108" t="s">
        <v>5007</v>
      </c>
      <c r="B3163" s="32" t="s">
        <v>4934</v>
      </c>
      <c r="C3163" s="32" t="s">
        <v>5094</v>
      </c>
      <c r="D3163" s="108" t="s">
        <v>953</v>
      </c>
      <c r="E3163" s="32" t="s">
        <v>1146</v>
      </c>
      <c r="F3163" s="32" t="s">
        <v>1103</v>
      </c>
      <c r="G3163" s="32" t="s">
        <v>1887</v>
      </c>
    </row>
    <row r="3164" spans="1:7" ht="39.950000000000003" customHeight="1">
      <c r="A3164" s="108" t="s">
        <v>5008</v>
      </c>
      <c r="B3164" s="32" t="s">
        <v>4944</v>
      </c>
      <c r="C3164" s="32" t="s">
        <v>5094</v>
      </c>
      <c r="D3164" s="108" t="s">
        <v>953</v>
      </c>
      <c r="E3164" s="32" t="s">
        <v>4417</v>
      </c>
      <c r="F3164" s="32" t="s">
        <v>1942</v>
      </c>
      <c r="G3164" s="32" t="s">
        <v>1035</v>
      </c>
    </row>
    <row r="3165" spans="1:7" ht="39.950000000000003" customHeight="1">
      <c r="A3165" s="108" t="s">
        <v>5009</v>
      </c>
      <c r="B3165" s="32" t="s">
        <v>4934</v>
      </c>
      <c r="C3165" s="32" t="s">
        <v>5094</v>
      </c>
      <c r="D3165" s="108" t="s">
        <v>953</v>
      </c>
      <c r="E3165" s="32" t="s">
        <v>909</v>
      </c>
      <c r="F3165" s="32" t="s">
        <v>1942</v>
      </c>
      <c r="G3165" s="32" t="s">
        <v>5010</v>
      </c>
    </row>
    <row r="3166" spans="1:7" ht="39.950000000000003" customHeight="1">
      <c r="A3166" s="108" t="s">
        <v>5011</v>
      </c>
      <c r="B3166" s="32" t="s">
        <v>4934</v>
      </c>
      <c r="C3166" s="32" t="s">
        <v>5094</v>
      </c>
      <c r="D3166" s="108" t="s">
        <v>953</v>
      </c>
      <c r="E3166" s="32" t="s">
        <v>1097</v>
      </c>
      <c r="F3166" s="32" t="s">
        <v>2832</v>
      </c>
      <c r="G3166" s="32" t="s">
        <v>883</v>
      </c>
    </row>
    <row r="3167" spans="1:7" ht="39.950000000000003" customHeight="1">
      <c r="A3167" s="108" t="s">
        <v>5012</v>
      </c>
      <c r="B3167" s="32" t="s">
        <v>4934</v>
      </c>
      <c r="C3167" s="32" t="s">
        <v>5094</v>
      </c>
      <c r="D3167" s="108" t="s">
        <v>953</v>
      </c>
      <c r="E3167" s="32" t="s">
        <v>1265</v>
      </c>
      <c r="F3167" s="32" t="s">
        <v>1265</v>
      </c>
      <c r="G3167" s="32" t="s">
        <v>1154</v>
      </c>
    </row>
    <row r="3168" spans="1:7" ht="39.950000000000003" customHeight="1">
      <c r="A3168" s="108" t="s">
        <v>5013</v>
      </c>
      <c r="B3168" s="32" t="s">
        <v>4934</v>
      </c>
      <c r="C3168" s="32" t="s">
        <v>5094</v>
      </c>
      <c r="D3168" s="108" t="s">
        <v>953</v>
      </c>
      <c r="E3168" s="32" t="s">
        <v>1151</v>
      </c>
      <c r="F3168" s="32" t="s">
        <v>1127</v>
      </c>
      <c r="G3168" s="32" t="s">
        <v>1340</v>
      </c>
    </row>
    <row r="3169" spans="1:7" ht="39.950000000000003" customHeight="1">
      <c r="A3169" s="108" t="s">
        <v>5014</v>
      </c>
      <c r="B3169" s="32" t="s">
        <v>4936</v>
      </c>
      <c r="C3169" s="32" t="s">
        <v>5094</v>
      </c>
      <c r="D3169" s="108" t="s">
        <v>953</v>
      </c>
      <c r="E3169" s="32" t="s">
        <v>1034</v>
      </c>
      <c r="F3169" s="32" t="s">
        <v>1103</v>
      </c>
      <c r="G3169" s="32" t="s">
        <v>5015</v>
      </c>
    </row>
    <row r="3170" spans="1:7" ht="39.950000000000003" customHeight="1">
      <c r="A3170" s="108" t="s">
        <v>5016</v>
      </c>
      <c r="B3170" s="32" t="s">
        <v>4949</v>
      </c>
      <c r="C3170" s="32" t="s">
        <v>5094</v>
      </c>
      <c r="D3170" s="108" t="s">
        <v>953</v>
      </c>
      <c r="E3170" s="32" t="s">
        <v>2710</v>
      </c>
      <c r="F3170" s="32" t="s">
        <v>4354</v>
      </c>
      <c r="G3170" s="32" t="s">
        <v>1622</v>
      </c>
    </row>
    <row r="3171" spans="1:7" ht="39.950000000000003" customHeight="1">
      <c r="A3171" s="108" t="s">
        <v>5017</v>
      </c>
      <c r="B3171" s="32"/>
      <c r="C3171" s="32" t="s">
        <v>5094</v>
      </c>
      <c r="D3171" s="108" t="s">
        <v>953</v>
      </c>
      <c r="E3171" s="32" t="s">
        <v>1205</v>
      </c>
      <c r="F3171" s="32" t="s">
        <v>4180</v>
      </c>
      <c r="G3171" s="32" t="s">
        <v>883</v>
      </c>
    </row>
    <row r="3172" spans="1:7" ht="39.950000000000003" customHeight="1">
      <c r="A3172" s="108" t="s">
        <v>5018</v>
      </c>
      <c r="B3172" s="32" t="s">
        <v>4936</v>
      </c>
      <c r="C3172" s="32" t="s">
        <v>5094</v>
      </c>
      <c r="D3172" s="108" t="s">
        <v>953</v>
      </c>
      <c r="E3172" s="32" t="s">
        <v>4941</v>
      </c>
      <c r="F3172" s="32" t="s">
        <v>782</v>
      </c>
      <c r="G3172" s="32" t="s">
        <v>1028</v>
      </c>
    </row>
    <row r="3173" spans="1:7" ht="39.950000000000003" customHeight="1">
      <c r="A3173" s="108" t="s">
        <v>5019</v>
      </c>
      <c r="B3173" s="32" t="s">
        <v>4949</v>
      </c>
      <c r="C3173" s="32" t="s">
        <v>5094</v>
      </c>
      <c r="D3173" s="108" t="s">
        <v>953</v>
      </c>
      <c r="E3173" s="32" t="s">
        <v>840</v>
      </c>
      <c r="F3173" s="32" t="s">
        <v>1127</v>
      </c>
      <c r="G3173" s="32" t="s">
        <v>2091</v>
      </c>
    </row>
    <row r="3174" spans="1:7" ht="39.950000000000003" customHeight="1">
      <c r="A3174" s="108" t="s">
        <v>5020</v>
      </c>
      <c r="B3174" s="32" t="s">
        <v>4944</v>
      </c>
      <c r="C3174" s="32" t="s">
        <v>5094</v>
      </c>
      <c r="D3174" s="108" t="s">
        <v>953</v>
      </c>
      <c r="E3174" s="32" t="s">
        <v>1205</v>
      </c>
      <c r="F3174" s="32" t="s">
        <v>1186</v>
      </c>
      <c r="G3174" s="32" t="s">
        <v>1633</v>
      </c>
    </row>
    <row r="3175" spans="1:7" ht="39.950000000000003" customHeight="1">
      <c r="A3175" s="108" t="s">
        <v>5021</v>
      </c>
      <c r="B3175" s="32" t="s">
        <v>4934</v>
      </c>
      <c r="C3175" s="32" t="s">
        <v>5094</v>
      </c>
      <c r="D3175" s="108" t="s">
        <v>953</v>
      </c>
      <c r="E3175" s="32" t="s">
        <v>1103</v>
      </c>
      <c r="F3175" s="32" t="s">
        <v>1121</v>
      </c>
      <c r="G3175" s="32" t="s">
        <v>5022</v>
      </c>
    </row>
    <row r="3176" spans="1:7" ht="39.950000000000003" customHeight="1">
      <c r="A3176" s="108" t="s">
        <v>5023</v>
      </c>
      <c r="B3176" s="32" t="s">
        <v>4934</v>
      </c>
      <c r="C3176" s="32" t="s">
        <v>5094</v>
      </c>
      <c r="D3176" s="108" t="s">
        <v>953</v>
      </c>
      <c r="E3176" s="32" t="s">
        <v>1047</v>
      </c>
      <c r="F3176" s="32" t="s">
        <v>1103</v>
      </c>
      <c r="G3176" s="32" t="s">
        <v>818</v>
      </c>
    </row>
    <row r="3177" spans="1:7" ht="39.950000000000003" customHeight="1">
      <c r="A3177" s="108" t="s">
        <v>5024</v>
      </c>
      <c r="B3177" s="32" t="s">
        <v>4949</v>
      </c>
      <c r="C3177" s="32" t="s">
        <v>5094</v>
      </c>
      <c r="D3177" s="108" t="s">
        <v>953</v>
      </c>
      <c r="E3177" s="32" t="s">
        <v>770</v>
      </c>
      <c r="F3177" s="32" t="s">
        <v>1381</v>
      </c>
      <c r="G3177" s="32" t="s">
        <v>883</v>
      </c>
    </row>
    <row r="3178" spans="1:7" ht="39.950000000000003" customHeight="1">
      <c r="A3178" s="108" t="s">
        <v>5025</v>
      </c>
      <c r="B3178" s="32" t="s">
        <v>4936</v>
      </c>
      <c r="C3178" s="32" t="s">
        <v>5094</v>
      </c>
      <c r="D3178" s="108" t="s">
        <v>953</v>
      </c>
      <c r="E3178" s="32" t="s">
        <v>881</v>
      </c>
      <c r="F3178" s="32" t="s">
        <v>1131</v>
      </c>
      <c r="G3178" s="32" t="s">
        <v>807</v>
      </c>
    </row>
    <row r="3179" spans="1:7" ht="39.950000000000003" customHeight="1">
      <c r="A3179" s="108" t="s">
        <v>5026</v>
      </c>
      <c r="B3179" s="32" t="s">
        <v>4936</v>
      </c>
      <c r="C3179" s="32" t="s">
        <v>5094</v>
      </c>
      <c r="D3179" s="108" t="s">
        <v>953</v>
      </c>
      <c r="E3179" s="32" t="s">
        <v>770</v>
      </c>
      <c r="F3179" s="32" t="s">
        <v>1059</v>
      </c>
      <c r="G3179" s="32" t="s">
        <v>771</v>
      </c>
    </row>
    <row r="3180" spans="1:7" ht="39.950000000000003" customHeight="1">
      <c r="A3180" s="108" t="s">
        <v>5027</v>
      </c>
      <c r="B3180" s="32" t="s">
        <v>4936</v>
      </c>
      <c r="C3180" s="32" t="s">
        <v>5094</v>
      </c>
      <c r="D3180" s="108" t="s">
        <v>953</v>
      </c>
      <c r="E3180" s="32" t="s">
        <v>942</v>
      </c>
      <c r="F3180" s="32" t="s">
        <v>1149</v>
      </c>
      <c r="G3180" s="32" t="s">
        <v>2717</v>
      </c>
    </row>
    <row r="3181" spans="1:7" ht="39.950000000000003" customHeight="1">
      <c r="A3181" s="108" t="s">
        <v>5028</v>
      </c>
      <c r="B3181" s="32" t="s">
        <v>4934</v>
      </c>
      <c r="C3181" s="32" t="s">
        <v>5094</v>
      </c>
      <c r="D3181" s="108" t="s">
        <v>953</v>
      </c>
      <c r="E3181" s="32" t="s">
        <v>2695</v>
      </c>
      <c r="F3181" s="32" t="s">
        <v>1104</v>
      </c>
      <c r="G3181" s="32" t="s">
        <v>771</v>
      </c>
    </row>
    <row r="3182" spans="1:7" ht="39.950000000000003" customHeight="1">
      <c r="A3182" s="108" t="s">
        <v>5029</v>
      </c>
      <c r="B3182" s="32" t="s">
        <v>4934</v>
      </c>
      <c r="C3182" s="32" t="s">
        <v>5094</v>
      </c>
      <c r="D3182" s="108" t="s">
        <v>953</v>
      </c>
      <c r="E3182" s="32" t="s">
        <v>840</v>
      </c>
      <c r="F3182" s="32" t="s">
        <v>1127</v>
      </c>
      <c r="G3182" s="32" t="s">
        <v>5030</v>
      </c>
    </row>
    <row r="3183" spans="1:7" ht="39.950000000000003" customHeight="1">
      <c r="A3183" s="108" t="s">
        <v>5031</v>
      </c>
      <c r="B3183" s="32" t="s">
        <v>4940</v>
      </c>
      <c r="C3183" s="32" t="s">
        <v>5094</v>
      </c>
      <c r="D3183" s="108" t="s">
        <v>953</v>
      </c>
      <c r="E3183" s="32" t="s">
        <v>909</v>
      </c>
      <c r="F3183" s="32" t="s">
        <v>840</v>
      </c>
      <c r="G3183" s="32" t="s">
        <v>5032</v>
      </c>
    </row>
    <row r="3184" spans="1:7" ht="39.950000000000003" customHeight="1">
      <c r="A3184" s="108" t="s">
        <v>5033</v>
      </c>
      <c r="B3184" s="32" t="s">
        <v>4936</v>
      </c>
      <c r="C3184" s="32" t="s">
        <v>5094</v>
      </c>
      <c r="D3184" s="108" t="s">
        <v>953</v>
      </c>
      <c r="E3184" s="32" t="s">
        <v>1131</v>
      </c>
      <c r="F3184" s="32" t="s">
        <v>881</v>
      </c>
      <c r="G3184" s="32" t="s">
        <v>1237</v>
      </c>
    </row>
    <row r="3185" spans="1:7" ht="39.950000000000003" customHeight="1">
      <c r="A3185" s="108" t="s">
        <v>5034</v>
      </c>
      <c r="B3185" s="32" t="s">
        <v>4934</v>
      </c>
      <c r="C3185" s="32" t="s">
        <v>5094</v>
      </c>
      <c r="D3185" s="108" t="s">
        <v>953</v>
      </c>
      <c r="E3185" s="32" t="s">
        <v>1059</v>
      </c>
      <c r="F3185" s="32" t="s">
        <v>909</v>
      </c>
      <c r="G3185" s="32" t="s">
        <v>2176</v>
      </c>
    </row>
    <row r="3186" spans="1:7" ht="39.950000000000003" customHeight="1">
      <c r="A3186" s="108" t="s">
        <v>5035</v>
      </c>
      <c r="B3186" s="32" t="s">
        <v>4944</v>
      </c>
      <c r="C3186" s="32" t="s">
        <v>5094</v>
      </c>
      <c r="D3186" s="108" t="s">
        <v>953</v>
      </c>
      <c r="E3186" s="32" t="s">
        <v>1129</v>
      </c>
      <c r="F3186" s="32" t="s">
        <v>840</v>
      </c>
      <c r="G3186" s="32" t="s">
        <v>1425</v>
      </c>
    </row>
    <row r="3187" spans="1:7" ht="39.950000000000003" customHeight="1">
      <c r="A3187" s="108" t="s">
        <v>5036</v>
      </c>
      <c r="B3187" s="32" t="s">
        <v>4934</v>
      </c>
      <c r="C3187" s="32" t="s">
        <v>5094</v>
      </c>
      <c r="D3187" s="108" t="s">
        <v>953</v>
      </c>
      <c r="E3187" s="32" t="s">
        <v>782</v>
      </c>
      <c r="F3187" s="32" t="s">
        <v>2359</v>
      </c>
      <c r="G3187" s="32" t="s">
        <v>1035</v>
      </c>
    </row>
    <row r="3188" spans="1:7" ht="39.950000000000003" customHeight="1">
      <c r="A3188" s="108" t="s">
        <v>5037</v>
      </c>
      <c r="B3188" s="32" t="s">
        <v>4949</v>
      </c>
      <c r="C3188" s="32" t="s">
        <v>5094</v>
      </c>
      <c r="D3188" s="108" t="s">
        <v>953</v>
      </c>
      <c r="E3188" s="32" t="s">
        <v>2734</v>
      </c>
      <c r="F3188" s="32" t="s">
        <v>1417</v>
      </c>
      <c r="G3188" s="32" t="s">
        <v>978</v>
      </c>
    </row>
    <row r="3189" spans="1:7" ht="39.950000000000003" customHeight="1">
      <c r="A3189" s="108" t="s">
        <v>5038</v>
      </c>
      <c r="B3189" s="32" t="s">
        <v>4944</v>
      </c>
      <c r="C3189" s="32" t="s">
        <v>5094</v>
      </c>
      <c r="D3189" s="108" t="s">
        <v>953</v>
      </c>
      <c r="E3189" s="32" t="s">
        <v>4906</v>
      </c>
      <c r="F3189" s="32" t="s">
        <v>1119</v>
      </c>
      <c r="G3189" s="32" t="s">
        <v>1120</v>
      </c>
    </row>
    <row r="3190" spans="1:7" ht="39.950000000000003" customHeight="1">
      <c r="A3190" s="108" t="s">
        <v>5039</v>
      </c>
      <c r="B3190" s="32" t="s">
        <v>4949</v>
      </c>
      <c r="C3190" s="32" t="s">
        <v>5094</v>
      </c>
      <c r="D3190" s="108" t="s">
        <v>953</v>
      </c>
      <c r="E3190" s="32" t="s">
        <v>4713</v>
      </c>
      <c r="F3190" s="32" t="s">
        <v>1178</v>
      </c>
      <c r="G3190" s="32" t="s">
        <v>1035</v>
      </c>
    </row>
    <row r="3191" spans="1:7" ht="39.950000000000003" customHeight="1">
      <c r="A3191" s="108" t="s">
        <v>5040</v>
      </c>
      <c r="B3191" s="32" t="s">
        <v>4944</v>
      </c>
      <c r="C3191" s="32" t="s">
        <v>5094</v>
      </c>
      <c r="D3191" s="108" t="s">
        <v>953</v>
      </c>
      <c r="E3191" s="32" t="s">
        <v>4229</v>
      </c>
      <c r="F3191" s="32" t="s">
        <v>844</v>
      </c>
      <c r="G3191" s="32" t="s">
        <v>1060</v>
      </c>
    </row>
    <row r="3192" spans="1:7" ht="39.950000000000003" customHeight="1">
      <c r="A3192" s="108" t="s">
        <v>5041</v>
      </c>
      <c r="B3192" s="32" t="s">
        <v>4944</v>
      </c>
      <c r="C3192" s="32" t="s">
        <v>5094</v>
      </c>
      <c r="D3192" s="108" t="s">
        <v>953</v>
      </c>
      <c r="E3192" s="32" t="s">
        <v>1205</v>
      </c>
      <c r="F3192" s="32" t="s">
        <v>2832</v>
      </c>
      <c r="G3192" s="32" t="s">
        <v>1267</v>
      </c>
    </row>
    <row r="3193" spans="1:7" ht="39.950000000000003" customHeight="1">
      <c r="A3193" s="108" t="s">
        <v>5042</v>
      </c>
      <c r="B3193" s="32" t="s">
        <v>4949</v>
      </c>
      <c r="C3193" s="32" t="s">
        <v>5094</v>
      </c>
      <c r="D3193" s="108" t="s">
        <v>953</v>
      </c>
      <c r="E3193" s="32" t="s">
        <v>1782</v>
      </c>
      <c r="F3193" s="32" t="s">
        <v>1050</v>
      </c>
      <c r="G3193" s="32" t="s">
        <v>5043</v>
      </c>
    </row>
    <row r="3194" spans="1:7" ht="39.950000000000003" customHeight="1">
      <c r="A3194" s="108" t="s">
        <v>5044</v>
      </c>
      <c r="B3194" s="32" t="s">
        <v>4940</v>
      </c>
      <c r="C3194" s="32" t="s">
        <v>5094</v>
      </c>
      <c r="D3194" s="108" t="s">
        <v>953</v>
      </c>
      <c r="E3194" s="32" t="s">
        <v>1942</v>
      </c>
      <c r="F3194" s="32" t="s">
        <v>1108</v>
      </c>
      <c r="G3194" s="32" t="s">
        <v>5045</v>
      </c>
    </row>
    <row r="3195" spans="1:7" ht="39.950000000000003" customHeight="1">
      <c r="A3195" s="108" t="s">
        <v>5046</v>
      </c>
      <c r="B3195" s="32" t="s">
        <v>4936</v>
      </c>
      <c r="C3195" s="32" t="s">
        <v>5094</v>
      </c>
      <c r="D3195" s="108" t="s">
        <v>953</v>
      </c>
      <c r="E3195" s="32" t="s">
        <v>942</v>
      </c>
      <c r="F3195" s="32" t="s">
        <v>3582</v>
      </c>
      <c r="G3195" s="32" t="s">
        <v>5047</v>
      </c>
    </row>
    <row r="3196" spans="1:7" ht="39.950000000000003" customHeight="1">
      <c r="A3196" s="108" t="s">
        <v>5048</v>
      </c>
      <c r="B3196" s="32" t="s">
        <v>4936</v>
      </c>
      <c r="C3196" s="32" t="s">
        <v>5094</v>
      </c>
      <c r="D3196" s="108" t="s">
        <v>953</v>
      </c>
      <c r="E3196" s="32" t="s">
        <v>1129</v>
      </c>
      <c r="F3196" s="32" t="s">
        <v>881</v>
      </c>
      <c r="G3196" s="32" t="s">
        <v>1929</v>
      </c>
    </row>
    <row r="3197" spans="1:7" ht="39.950000000000003" customHeight="1">
      <c r="A3197" s="108" t="s">
        <v>5049</v>
      </c>
      <c r="B3197" s="32" t="s">
        <v>4949</v>
      </c>
      <c r="C3197" s="32" t="s">
        <v>5094</v>
      </c>
      <c r="D3197" s="108" t="s">
        <v>953</v>
      </c>
      <c r="E3197" s="32" t="s">
        <v>5050</v>
      </c>
      <c r="F3197" s="32" t="s">
        <v>4358</v>
      </c>
      <c r="G3197" s="32" t="s">
        <v>2608</v>
      </c>
    </row>
    <row r="3198" spans="1:7" ht="39.950000000000003" customHeight="1">
      <c r="A3198" s="108" t="s">
        <v>5051</v>
      </c>
      <c r="B3198" s="32" t="s">
        <v>4934</v>
      </c>
      <c r="C3198" s="32" t="s">
        <v>5094</v>
      </c>
      <c r="D3198" s="108" t="s">
        <v>953</v>
      </c>
      <c r="E3198" s="32" t="s">
        <v>1119</v>
      </c>
      <c r="F3198" s="32" t="s">
        <v>1761</v>
      </c>
      <c r="G3198" s="32" t="s">
        <v>2644</v>
      </c>
    </row>
    <row r="3199" spans="1:7" ht="39.950000000000003" customHeight="1">
      <c r="A3199" s="108" t="s">
        <v>5052</v>
      </c>
      <c r="B3199" s="32" t="s">
        <v>4944</v>
      </c>
      <c r="C3199" s="32" t="s">
        <v>5094</v>
      </c>
      <c r="D3199" s="108" t="s">
        <v>953</v>
      </c>
      <c r="E3199" s="32" t="s">
        <v>1323</v>
      </c>
      <c r="F3199" s="32" t="s">
        <v>1092</v>
      </c>
      <c r="G3199" s="32" t="s">
        <v>771</v>
      </c>
    </row>
    <row r="3200" spans="1:7" ht="39.950000000000003" customHeight="1">
      <c r="A3200" s="108" t="s">
        <v>5053</v>
      </c>
      <c r="B3200" s="32" t="s">
        <v>4940</v>
      </c>
      <c r="C3200" s="32" t="s">
        <v>5094</v>
      </c>
      <c r="D3200" s="108" t="s">
        <v>953</v>
      </c>
      <c r="E3200" s="32" t="s">
        <v>1942</v>
      </c>
      <c r="F3200" s="32" t="s">
        <v>840</v>
      </c>
      <c r="G3200" s="32" t="s">
        <v>1160</v>
      </c>
    </row>
    <row r="3201" spans="1:7" ht="39.950000000000003" customHeight="1">
      <c r="A3201" s="108" t="s">
        <v>5054</v>
      </c>
      <c r="B3201" s="32" t="s">
        <v>4949</v>
      </c>
      <c r="C3201" s="32" t="s">
        <v>5094</v>
      </c>
      <c r="D3201" s="108" t="s">
        <v>953</v>
      </c>
      <c r="E3201" s="32" t="s">
        <v>829</v>
      </c>
      <c r="F3201" s="32" t="s">
        <v>4713</v>
      </c>
      <c r="G3201" s="32" t="s">
        <v>2503</v>
      </c>
    </row>
    <row r="3202" spans="1:7" ht="39.950000000000003" customHeight="1">
      <c r="A3202" s="108" t="s">
        <v>5055</v>
      </c>
      <c r="B3202" s="32" t="s">
        <v>5056</v>
      </c>
      <c r="C3202" s="32" t="s">
        <v>5094</v>
      </c>
      <c r="D3202" s="108" t="s">
        <v>953</v>
      </c>
      <c r="E3202" s="32" t="s">
        <v>1147</v>
      </c>
      <c r="F3202" s="32" t="s">
        <v>1205</v>
      </c>
      <c r="G3202" s="32" t="s">
        <v>986</v>
      </c>
    </row>
    <row r="3203" spans="1:7" ht="39.950000000000003" customHeight="1">
      <c r="A3203" s="108" t="s">
        <v>5057</v>
      </c>
      <c r="B3203" s="32" t="s">
        <v>4934</v>
      </c>
      <c r="C3203" s="32" t="s">
        <v>5094</v>
      </c>
      <c r="D3203" s="108" t="s">
        <v>953</v>
      </c>
      <c r="E3203" s="32" t="s">
        <v>1942</v>
      </c>
      <c r="F3203" s="32" t="s">
        <v>4180</v>
      </c>
      <c r="G3203" s="32" t="s">
        <v>1686</v>
      </c>
    </row>
    <row r="3204" spans="1:7" ht="39.950000000000003" customHeight="1">
      <c r="A3204" s="108" t="s">
        <v>5058</v>
      </c>
      <c r="B3204" s="32" t="s">
        <v>4940</v>
      </c>
      <c r="C3204" s="32" t="s">
        <v>5094</v>
      </c>
      <c r="D3204" s="108" t="s">
        <v>953</v>
      </c>
      <c r="E3204" s="32" t="s">
        <v>1034</v>
      </c>
      <c r="F3204" s="32" t="s">
        <v>779</v>
      </c>
      <c r="G3204" s="32" t="s">
        <v>5059</v>
      </c>
    </row>
    <row r="3205" spans="1:7" ht="39.950000000000003" customHeight="1">
      <c r="A3205" s="108" t="s">
        <v>5060</v>
      </c>
      <c r="B3205" s="32" t="s">
        <v>4944</v>
      </c>
      <c r="C3205" s="32" t="s">
        <v>5094</v>
      </c>
      <c r="D3205" s="108" t="s">
        <v>953</v>
      </c>
      <c r="E3205" s="32" t="s">
        <v>1942</v>
      </c>
      <c r="F3205" s="32" t="s">
        <v>1059</v>
      </c>
      <c r="G3205" s="32" t="s">
        <v>788</v>
      </c>
    </row>
    <row r="3206" spans="1:7" ht="39.950000000000003" customHeight="1">
      <c r="A3206" s="108" t="s">
        <v>5061</v>
      </c>
      <c r="B3206" s="32" t="s">
        <v>4934</v>
      </c>
      <c r="C3206" s="32" t="s">
        <v>5094</v>
      </c>
      <c r="D3206" s="108" t="s">
        <v>953</v>
      </c>
      <c r="E3206" s="32" t="s">
        <v>1092</v>
      </c>
      <c r="F3206" s="32" t="s">
        <v>834</v>
      </c>
      <c r="G3206" s="32" t="s">
        <v>3611</v>
      </c>
    </row>
    <row r="3207" spans="1:7" ht="39.950000000000003" customHeight="1">
      <c r="A3207" s="108" t="s">
        <v>5062</v>
      </c>
      <c r="B3207" s="32" t="s">
        <v>4949</v>
      </c>
      <c r="C3207" s="32" t="s">
        <v>5094</v>
      </c>
      <c r="D3207" s="108" t="s">
        <v>953</v>
      </c>
      <c r="E3207" s="32" t="s">
        <v>4358</v>
      </c>
      <c r="F3207" s="32" t="s">
        <v>2695</v>
      </c>
      <c r="G3207" s="32" t="s">
        <v>771</v>
      </c>
    </row>
    <row r="3208" spans="1:7" ht="39.950000000000003" customHeight="1">
      <c r="A3208" s="108" t="s">
        <v>5063</v>
      </c>
      <c r="B3208" s="32" t="s">
        <v>4944</v>
      </c>
      <c r="C3208" s="32" t="s">
        <v>5094</v>
      </c>
      <c r="D3208" s="108" t="s">
        <v>953</v>
      </c>
      <c r="E3208" s="32" t="s">
        <v>4583</v>
      </c>
      <c r="F3208" s="32" t="s">
        <v>4499</v>
      </c>
      <c r="G3208" s="32" t="s">
        <v>2196</v>
      </c>
    </row>
    <row r="3209" spans="1:7" ht="39.950000000000003" customHeight="1">
      <c r="A3209" s="108" t="s">
        <v>5064</v>
      </c>
      <c r="B3209" s="32" t="s">
        <v>4936</v>
      </c>
      <c r="C3209" s="32" t="s">
        <v>5094</v>
      </c>
      <c r="D3209" s="108" t="s">
        <v>953</v>
      </c>
      <c r="E3209" s="32" t="s">
        <v>881</v>
      </c>
      <c r="F3209" s="32" t="s">
        <v>770</v>
      </c>
      <c r="G3209" s="32" t="s">
        <v>3772</v>
      </c>
    </row>
    <row r="3210" spans="1:7" ht="39.950000000000003" customHeight="1">
      <c r="A3210" s="108" t="s">
        <v>5065</v>
      </c>
      <c r="B3210" s="32" t="s">
        <v>4934</v>
      </c>
      <c r="C3210" s="32" t="s">
        <v>5094</v>
      </c>
      <c r="D3210" s="108" t="s">
        <v>953</v>
      </c>
      <c r="E3210" s="32" t="s">
        <v>1381</v>
      </c>
      <c r="F3210" s="32" t="s">
        <v>2551</v>
      </c>
      <c r="G3210" s="32" t="s">
        <v>1120</v>
      </c>
    </row>
    <row r="3211" spans="1:7" ht="39.950000000000003" customHeight="1">
      <c r="A3211" s="108" t="s">
        <v>5066</v>
      </c>
      <c r="B3211" s="32" t="s">
        <v>4934</v>
      </c>
      <c r="C3211" s="32" t="s">
        <v>5094</v>
      </c>
      <c r="D3211" s="108" t="s">
        <v>953</v>
      </c>
      <c r="E3211" s="32" t="s">
        <v>1127</v>
      </c>
      <c r="F3211" s="32" t="s">
        <v>3582</v>
      </c>
      <c r="G3211" s="32" t="s">
        <v>2389</v>
      </c>
    </row>
    <row r="3212" spans="1:7" ht="39.950000000000003" customHeight="1">
      <c r="A3212" s="108" t="s">
        <v>5067</v>
      </c>
      <c r="B3212" s="32" t="s">
        <v>4944</v>
      </c>
      <c r="C3212" s="32" t="s">
        <v>5094</v>
      </c>
      <c r="D3212" s="108" t="s">
        <v>953</v>
      </c>
      <c r="E3212" s="32" t="s">
        <v>2832</v>
      </c>
      <c r="F3212" s="32" t="s">
        <v>1269</v>
      </c>
      <c r="G3212" s="32" t="s">
        <v>1751</v>
      </c>
    </row>
    <row r="3213" spans="1:7" ht="39.950000000000003" customHeight="1">
      <c r="A3213" s="108" t="s">
        <v>5068</v>
      </c>
      <c r="B3213" s="32" t="s">
        <v>4934</v>
      </c>
      <c r="C3213" s="32" t="s">
        <v>5094</v>
      </c>
      <c r="D3213" s="108" t="s">
        <v>953</v>
      </c>
      <c r="E3213" s="32" t="s">
        <v>2832</v>
      </c>
      <c r="F3213" s="32" t="s">
        <v>1545</v>
      </c>
      <c r="G3213" s="32" t="s">
        <v>807</v>
      </c>
    </row>
    <row r="3214" spans="1:7" ht="39.950000000000003" customHeight="1">
      <c r="A3214" s="108" t="s">
        <v>5069</v>
      </c>
      <c r="B3214" s="32" t="s">
        <v>4949</v>
      </c>
      <c r="C3214" s="32" t="s">
        <v>5094</v>
      </c>
      <c r="D3214" s="108" t="s">
        <v>953</v>
      </c>
      <c r="E3214" s="32" t="s">
        <v>5050</v>
      </c>
      <c r="F3214" s="32" t="s">
        <v>4607</v>
      </c>
      <c r="G3214" s="32" t="s">
        <v>5070</v>
      </c>
    </row>
    <row r="3215" spans="1:7" ht="39.950000000000003" customHeight="1">
      <c r="A3215" s="108" t="s">
        <v>5071</v>
      </c>
      <c r="B3215" s="32" t="s">
        <v>4936</v>
      </c>
      <c r="C3215" s="32" t="s">
        <v>5094</v>
      </c>
      <c r="D3215" s="108" t="s">
        <v>953</v>
      </c>
      <c r="E3215" s="32" t="s">
        <v>1119</v>
      </c>
      <c r="F3215" s="32" t="s">
        <v>2599</v>
      </c>
      <c r="G3215" s="32" t="s">
        <v>771</v>
      </c>
    </row>
    <row r="3216" spans="1:7" ht="39.950000000000003" customHeight="1">
      <c r="A3216" s="108" t="s">
        <v>5072</v>
      </c>
      <c r="B3216" s="32" t="s">
        <v>4934</v>
      </c>
      <c r="C3216" s="32" t="s">
        <v>5094</v>
      </c>
      <c r="D3216" s="108" t="s">
        <v>953</v>
      </c>
      <c r="E3216" s="32" t="s">
        <v>4941</v>
      </c>
      <c r="F3216" s="32" t="s">
        <v>782</v>
      </c>
      <c r="G3216" s="32" t="s">
        <v>978</v>
      </c>
    </row>
    <row r="3217" spans="1:7" ht="39.950000000000003" customHeight="1">
      <c r="A3217" s="108" t="s">
        <v>5073</v>
      </c>
      <c r="B3217" s="32" t="s">
        <v>4936</v>
      </c>
      <c r="C3217" s="32" t="s">
        <v>5094</v>
      </c>
      <c r="D3217" s="108" t="s">
        <v>953</v>
      </c>
      <c r="E3217" s="32" t="s">
        <v>1658</v>
      </c>
      <c r="F3217" s="32" t="s">
        <v>5074</v>
      </c>
      <c r="G3217" s="32" t="s">
        <v>5075</v>
      </c>
    </row>
    <row r="3218" spans="1:7" ht="39.950000000000003" customHeight="1">
      <c r="A3218" s="108" t="s">
        <v>5076</v>
      </c>
      <c r="B3218" s="32"/>
      <c r="C3218" s="32" t="s">
        <v>5094</v>
      </c>
      <c r="D3218" s="108" t="s">
        <v>953</v>
      </c>
      <c r="E3218" s="32" t="s">
        <v>1196</v>
      </c>
      <c r="F3218" s="32" t="s">
        <v>1417</v>
      </c>
      <c r="G3218" s="32" t="s">
        <v>944</v>
      </c>
    </row>
    <row r="3219" spans="1:7" ht="39.950000000000003" customHeight="1">
      <c r="A3219" s="108" t="s">
        <v>5077</v>
      </c>
      <c r="B3219" s="32" t="s">
        <v>4949</v>
      </c>
      <c r="C3219" s="32" t="s">
        <v>5094</v>
      </c>
      <c r="D3219" s="108" t="s">
        <v>953</v>
      </c>
      <c r="E3219" s="32" t="s">
        <v>4180</v>
      </c>
      <c r="F3219" s="32" t="s">
        <v>1092</v>
      </c>
      <c r="G3219" s="32" t="s">
        <v>5078</v>
      </c>
    </row>
    <row r="3220" spans="1:7" ht="39.950000000000003" customHeight="1">
      <c r="A3220" s="108" t="s">
        <v>5079</v>
      </c>
      <c r="B3220" s="32" t="s">
        <v>4940</v>
      </c>
      <c r="C3220" s="32" t="s">
        <v>5094</v>
      </c>
      <c r="D3220" s="108" t="s">
        <v>953</v>
      </c>
      <c r="E3220" s="32" t="s">
        <v>1059</v>
      </c>
      <c r="F3220" s="32" t="s">
        <v>829</v>
      </c>
      <c r="G3220" s="32" t="s">
        <v>4078</v>
      </c>
    </row>
    <row r="3221" spans="1:7" ht="39.950000000000003" customHeight="1">
      <c r="A3221" s="108" t="s">
        <v>5080</v>
      </c>
      <c r="B3221" s="32"/>
      <c r="C3221" s="32" t="s">
        <v>5094</v>
      </c>
      <c r="D3221" s="108" t="s">
        <v>953</v>
      </c>
      <c r="E3221" s="32" t="s">
        <v>1205</v>
      </c>
      <c r="F3221" s="32" t="s">
        <v>3020</v>
      </c>
      <c r="G3221" s="32" t="s">
        <v>1736</v>
      </c>
    </row>
    <row r="3222" spans="1:7" ht="39.950000000000003" customHeight="1">
      <c r="A3222" s="108" t="s">
        <v>5081</v>
      </c>
      <c r="B3222" s="32" t="s">
        <v>4936</v>
      </c>
      <c r="C3222" s="32" t="s">
        <v>5094</v>
      </c>
      <c r="D3222" s="108" t="s">
        <v>953</v>
      </c>
      <c r="E3222" s="32" t="s">
        <v>780</v>
      </c>
      <c r="F3222" s="32" t="s">
        <v>4180</v>
      </c>
      <c r="G3222" s="32" t="s">
        <v>1953</v>
      </c>
    </row>
    <row r="3223" spans="1:7" ht="39.950000000000003" customHeight="1">
      <c r="A3223" s="108" t="s">
        <v>5082</v>
      </c>
      <c r="B3223" s="32" t="s">
        <v>4940</v>
      </c>
      <c r="C3223" s="32" t="s">
        <v>5094</v>
      </c>
      <c r="D3223" s="108" t="s">
        <v>953</v>
      </c>
      <c r="E3223" s="32" t="s">
        <v>4941</v>
      </c>
      <c r="F3223" s="32" t="s">
        <v>1127</v>
      </c>
      <c r="G3223" s="32" t="s">
        <v>1777</v>
      </c>
    </row>
    <row r="3224" spans="1:7" ht="39.950000000000003" customHeight="1">
      <c r="A3224" s="108" t="s">
        <v>5083</v>
      </c>
      <c r="B3224" s="32" t="s">
        <v>4936</v>
      </c>
      <c r="C3224" s="32" t="s">
        <v>5094</v>
      </c>
      <c r="D3224" s="108" t="s">
        <v>953</v>
      </c>
      <c r="E3224" s="32" t="s">
        <v>1129</v>
      </c>
      <c r="F3224" s="32" t="s">
        <v>1061</v>
      </c>
      <c r="G3224" s="32" t="s">
        <v>5084</v>
      </c>
    </row>
    <row r="3225" spans="1:7" ht="39.950000000000003" customHeight="1">
      <c r="A3225" s="108" t="s">
        <v>5085</v>
      </c>
      <c r="B3225" s="32" t="s">
        <v>4944</v>
      </c>
      <c r="C3225" s="32" t="s">
        <v>5094</v>
      </c>
      <c r="D3225" s="108" t="s">
        <v>953</v>
      </c>
      <c r="E3225" s="32" t="s">
        <v>1148</v>
      </c>
      <c r="F3225" s="32" t="s">
        <v>4499</v>
      </c>
      <c r="G3225" s="32" t="s">
        <v>788</v>
      </c>
    </row>
    <row r="3226" spans="1:7" ht="39.950000000000003" customHeight="1">
      <c r="A3226" s="108" t="s">
        <v>5086</v>
      </c>
      <c r="B3226" s="32" t="s">
        <v>4934</v>
      </c>
      <c r="C3226" s="32" t="s">
        <v>5094</v>
      </c>
      <c r="D3226" s="108" t="s">
        <v>953</v>
      </c>
      <c r="E3226" s="32" t="s">
        <v>1122</v>
      </c>
      <c r="F3226" s="32" t="s">
        <v>1147</v>
      </c>
      <c r="G3226" s="32" t="s">
        <v>1073</v>
      </c>
    </row>
    <row r="3227" spans="1:7" ht="39.950000000000003" customHeight="1">
      <c r="A3227" s="108" t="s">
        <v>5087</v>
      </c>
      <c r="B3227" s="32" t="s">
        <v>4936</v>
      </c>
      <c r="C3227" s="32" t="s">
        <v>5094</v>
      </c>
      <c r="D3227" s="108" t="s">
        <v>953</v>
      </c>
      <c r="E3227" s="32" t="s">
        <v>1942</v>
      </c>
      <c r="F3227" s="32" t="s">
        <v>1119</v>
      </c>
      <c r="G3227" s="32" t="s">
        <v>1044</v>
      </c>
    </row>
    <row r="3228" spans="1:7" ht="39.950000000000003" customHeight="1">
      <c r="A3228" s="108" t="s">
        <v>5088</v>
      </c>
      <c r="B3228" s="32" t="s">
        <v>4940</v>
      </c>
      <c r="C3228" s="32" t="s">
        <v>5094</v>
      </c>
      <c r="D3228" s="108" t="s">
        <v>953</v>
      </c>
      <c r="E3228" s="32" t="s">
        <v>1942</v>
      </c>
      <c r="F3228" s="32" t="s">
        <v>1108</v>
      </c>
      <c r="G3228" s="32" t="s">
        <v>1877</v>
      </c>
    </row>
    <row r="3229" spans="1:7" ht="39.950000000000003" customHeight="1">
      <c r="A3229" s="108" t="s">
        <v>5089</v>
      </c>
      <c r="B3229" s="32" t="s">
        <v>4934</v>
      </c>
      <c r="C3229" s="32" t="s">
        <v>5094</v>
      </c>
      <c r="D3229" s="108" t="s">
        <v>953</v>
      </c>
      <c r="E3229" s="32" t="s">
        <v>1942</v>
      </c>
      <c r="F3229" s="32" t="s">
        <v>962</v>
      </c>
      <c r="G3229" s="32" t="s">
        <v>1878</v>
      </c>
    </row>
    <row r="3230" spans="1:7" ht="39.950000000000003" customHeight="1">
      <c r="A3230" s="108" t="s">
        <v>5090</v>
      </c>
      <c r="B3230" s="32" t="s">
        <v>4944</v>
      </c>
      <c r="C3230" s="32" t="s">
        <v>5094</v>
      </c>
      <c r="D3230" s="108" t="s">
        <v>953</v>
      </c>
      <c r="E3230" s="32" t="s">
        <v>4417</v>
      </c>
      <c r="F3230" s="32" t="s">
        <v>3582</v>
      </c>
      <c r="G3230" s="32" t="s">
        <v>1035</v>
      </c>
    </row>
    <row r="3231" spans="1:7" ht="39.950000000000003" customHeight="1">
      <c r="A3231" s="108" t="s">
        <v>5091</v>
      </c>
      <c r="B3231" s="32" t="s">
        <v>4936</v>
      </c>
      <c r="C3231" s="32" t="s">
        <v>5094</v>
      </c>
      <c r="D3231" s="108" t="s">
        <v>953</v>
      </c>
      <c r="E3231" s="32" t="s">
        <v>770</v>
      </c>
      <c r="F3231" s="32" t="s">
        <v>5092</v>
      </c>
      <c r="G3231" s="32" t="s">
        <v>841</v>
      </c>
    </row>
    <row r="3232" spans="1:7" ht="39.950000000000003" customHeight="1">
      <c r="A3232" s="108" t="s">
        <v>5093</v>
      </c>
      <c r="B3232" s="32" t="s">
        <v>4944</v>
      </c>
      <c r="C3232" s="32" t="s">
        <v>5094</v>
      </c>
      <c r="D3232" s="108" t="s">
        <v>953</v>
      </c>
      <c r="E3232" s="32" t="s">
        <v>1124</v>
      </c>
      <c r="F3232" s="32" t="s">
        <v>4417</v>
      </c>
      <c r="G3232" s="32" t="s">
        <v>839</v>
      </c>
    </row>
    <row r="3233" spans="1:7" ht="39.950000000000003" customHeight="1">
      <c r="A3233" s="93" t="s">
        <v>5095</v>
      </c>
      <c r="B3233" s="21" t="s">
        <v>5096</v>
      </c>
      <c r="C3233" s="21" t="s">
        <v>5271</v>
      </c>
      <c r="D3233" s="108" t="s">
        <v>764</v>
      </c>
      <c r="E3233" s="21" t="s">
        <v>1102</v>
      </c>
      <c r="F3233" s="21" t="s">
        <v>1124</v>
      </c>
      <c r="G3233" s="21" t="s">
        <v>4983</v>
      </c>
    </row>
    <row r="3234" spans="1:7" ht="39.950000000000003" customHeight="1">
      <c r="A3234" s="93" t="s">
        <v>5097</v>
      </c>
      <c r="B3234" s="21" t="s">
        <v>5098</v>
      </c>
      <c r="C3234" s="21" t="s">
        <v>5271</v>
      </c>
      <c r="D3234" s="108" t="s">
        <v>1461</v>
      </c>
      <c r="E3234" s="21" t="s">
        <v>1205</v>
      </c>
      <c r="F3234" s="21" t="s">
        <v>990</v>
      </c>
      <c r="G3234" s="21" t="s">
        <v>771</v>
      </c>
    </row>
    <row r="3235" spans="1:7" ht="39.950000000000003" customHeight="1">
      <c r="A3235" s="6" t="s">
        <v>5099</v>
      </c>
      <c r="B3235" s="21" t="s">
        <v>5098</v>
      </c>
      <c r="C3235" s="21" t="s">
        <v>5271</v>
      </c>
      <c r="D3235" s="108" t="s">
        <v>1461</v>
      </c>
      <c r="E3235" s="21" t="s">
        <v>1149</v>
      </c>
      <c r="F3235" s="21" t="s">
        <v>1196</v>
      </c>
      <c r="G3235" s="21" t="s">
        <v>903</v>
      </c>
    </row>
    <row r="3236" spans="1:7" ht="39.950000000000003" customHeight="1">
      <c r="A3236" s="93" t="s">
        <v>5100</v>
      </c>
      <c r="B3236" s="21" t="s">
        <v>5101</v>
      </c>
      <c r="C3236" s="21" t="s">
        <v>5271</v>
      </c>
      <c r="D3236" s="108" t="s">
        <v>1461</v>
      </c>
      <c r="E3236" s="21" t="s">
        <v>1144</v>
      </c>
      <c r="F3236" s="21" t="s">
        <v>1205</v>
      </c>
      <c r="G3236" s="21" t="s">
        <v>978</v>
      </c>
    </row>
    <row r="3237" spans="1:7" ht="39.950000000000003" customHeight="1">
      <c r="A3237" s="93" t="s">
        <v>5100</v>
      </c>
      <c r="B3237" s="21" t="s">
        <v>5101</v>
      </c>
      <c r="C3237" s="21" t="s">
        <v>5271</v>
      </c>
      <c r="D3237" s="108" t="s">
        <v>1461</v>
      </c>
      <c r="E3237" s="21" t="s">
        <v>4499</v>
      </c>
      <c r="F3237" s="21" t="s">
        <v>1205</v>
      </c>
      <c r="G3237" s="21" t="s">
        <v>883</v>
      </c>
    </row>
    <row r="3238" spans="1:7" ht="39.950000000000003" customHeight="1">
      <c r="A3238" s="6" t="s">
        <v>5100</v>
      </c>
      <c r="B3238" s="21" t="s">
        <v>5101</v>
      </c>
      <c r="C3238" s="21" t="s">
        <v>5271</v>
      </c>
      <c r="D3238" s="108" t="s">
        <v>1461</v>
      </c>
      <c r="E3238" s="21" t="s">
        <v>1576</v>
      </c>
      <c r="F3238" s="21" t="s">
        <v>1144</v>
      </c>
      <c r="G3238" s="21" t="s">
        <v>1028</v>
      </c>
    </row>
    <row r="3239" spans="1:7" ht="39.950000000000003" customHeight="1">
      <c r="A3239" s="93" t="s">
        <v>5100</v>
      </c>
      <c r="B3239" s="21" t="s">
        <v>5098</v>
      </c>
      <c r="C3239" s="21" t="s">
        <v>5271</v>
      </c>
      <c r="D3239" s="108" t="s">
        <v>1461</v>
      </c>
      <c r="E3239" s="21" t="s">
        <v>1149</v>
      </c>
      <c r="F3239" s="21" t="s">
        <v>1144</v>
      </c>
      <c r="G3239" s="21" t="s">
        <v>5102</v>
      </c>
    </row>
    <row r="3240" spans="1:7" ht="39.950000000000003" customHeight="1">
      <c r="A3240" s="93" t="s">
        <v>5100</v>
      </c>
      <c r="B3240" s="21" t="s">
        <v>5096</v>
      </c>
      <c r="C3240" s="21" t="s">
        <v>5271</v>
      </c>
      <c r="D3240" s="108" t="s">
        <v>1461</v>
      </c>
      <c r="E3240" s="21" t="s">
        <v>1143</v>
      </c>
      <c r="F3240" s="21" t="s">
        <v>1202</v>
      </c>
      <c r="G3240" s="21" t="s">
        <v>5103</v>
      </c>
    </row>
    <row r="3241" spans="1:7" ht="39.950000000000003" customHeight="1">
      <c r="A3241" s="93" t="s">
        <v>5100</v>
      </c>
      <c r="B3241" s="21" t="s">
        <v>5098</v>
      </c>
      <c r="C3241" s="21" t="s">
        <v>5271</v>
      </c>
      <c r="D3241" s="108" t="s">
        <v>1461</v>
      </c>
      <c r="E3241" s="21" t="s">
        <v>1149</v>
      </c>
      <c r="F3241" s="21" t="s">
        <v>1155</v>
      </c>
      <c r="G3241" s="21" t="s">
        <v>1215</v>
      </c>
    </row>
    <row r="3242" spans="1:7" ht="39.950000000000003" customHeight="1">
      <c r="A3242" s="338" t="s">
        <v>5100</v>
      </c>
      <c r="B3242" s="172" t="s">
        <v>5098</v>
      </c>
      <c r="C3242" s="21" t="s">
        <v>5271</v>
      </c>
      <c r="D3242" s="108" t="s">
        <v>1461</v>
      </c>
      <c r="E3242" s="21" t="s">
        <v>1186</v>
      </c>
      <c r="F3242" s="21" t="s">
        <v>1205</v>
      </c>
      <c r="G3242" s="21" t="s">
        <v>883</v>
      </c>
    </row>
    <row r="3243" spans="1:7" ht="39.950000000000003" customHeight="1">
      <c r="A3243" s="93" t="s">
        <v>5104</v>
      </c>
      <c r="B3243" s="21"/>
      <c r="C3243" s="21" t="s">
        <v>5271</v>
      </c>
      <c r="D3243" s="108" t="s">
        <v>1461</v>
      </c>
      <c r="E3243" s="21" t="s">
        <v>993</v>
      </c>
      <c r="F3243" s="21" t="s">
        <v>942</v>
      </c>
      <c r="G3243" s="21" t="s">
        <v>2497</v>
      </c>
    </row>
    <row r="3244" spans="1:7" ht="39.950000000000003" customHeight="1">
      <c r="A3244" s="93" t="s">
        <v>5105</v>
      </c>
      <c r="B3244" s="21" t="s">
        <v>5101</v>
      </c>
      <c r="C3244" s="21" t="s">
        <v>5271</v>
      </c>
      <c r="D3244" s="108" t="s">
        <v>1461</v>
      </c>
      <c r="E3244" s="21" t="s">
        <v>1143</v>
      </c>
      <c r="F3244" s="21" t="s">
        <v>1088</v>
      </c>
      <c r="G3244" s="21" t="s">
        <v>916</v>
      </c>
    </row>
    <row r="3245" spans="1:7" ht="39.950000000000003" customHeight="1">
      <c r="A3245" s="338" t="s">
        <v>5100</v>
      </c>
      <c r="B3245" s="21" t="s">
        <v>5101</v>
      </c>
      <c r="C3245" s="21" t="s">
        <v>5271</v>
      </c>
      <c r="D3245" s="108" t="s">
        <v>1461</v>
      </c>
      <c r="E3245" s="21" t="s">
        <v>1408</v>
      </c>
      <c r="F3245" s="21" t="s">
        <v>1147</v>
      </c>
      <c r="G3245" s="21" t="s">
        <v>883</v>
      </c>
    </row>
    <row r="3246" spans="1:7" ht="39.950000000000003" customHeight="1">
      <c r="A3246" s="348" t="s">
        <v>5106</v>
      </c>
      <c r="B3246" s="349" t="s">
        <v>5098</v>
      </c>
      <c r="C3246" s="21" t="s">
        <v>5271</v>
      </c>
      <c r="D3246" s="108" t="s">
        <v>1461</v>
      </c>
      <c r="E3246" s="21" t="s">
        <v>1147</v>
      </c>
      <c r="F3246" s="21" t="s">
        <v>990</v>
      </c>
      <c r="G3246" s="21" t="s">
        <v>883</v>
      </c>
    </row>
    <row r="3247" spans="1:7" ht="39.950000000000003" customHeight="1">
      <c r="A3247" s="93" t="s">
        <v>5100</v>
      </c>
      <c r="B3247" s="21" t="s">
        <v>5101</v>
      </c>
      <c r="C3247" s="21" t="s">
        <v>5271</v>
      </c>
      <c r="D3247" s="108" t="s">
        <v>1461</v>
      </c>
      <c r="E3247" s="21" t="s">
        <v>990</v>
      </c>
      <c r="F3247" s="21" t="s">
        <v>1576</v>
      </c>
      <c r="G3247" s="21" t="s">
        <v>798</v>
      </c>
    </row>
    <row r="3248" spans="1:7" ht="39.950000000000003" customHeight="1">
      <c r="A3248" s="93" t="s">
        <v>5100</v>
      </c>
      <c r="B3248" s="21"/>
      <c r="C3248" s="21" t="s">
        <v>5271</v>
      </c>
      <c r="D3248" s="108" t="s">
        <v>1461</v>
      </c>
      <c r="E3248" s="21" t="s">
        <v>873</v>
      </c>
      <c r="F3248" s="21" t="s">
        <v>3582</v>
      </c>
      <c r="G3248" s="21" t="s">
        <v>788</v>
      </c>
    </row>
    <row r="3249" spans="1:7" ht="39.950000000000003" customHeight="1">
      <c r="A3249" s="93" t="s">
        <v>5100</v>
      </c>
      <c r="B3249" s="21" t="s">
        <v>5098</v>
      </c>
      <c r="C3249" s="21" t="s">
        <v>5271</v>
      </c>
      <c r="D3249" s="108" t="s">
        <v>1461</v>
      </c>
      <c r="E3249" s="21" t="s">
        <v>942</v>
      </c>
      <c r="F3249" s="21" t="s">
        <v>1213</v>
      </c>
      <c r="G3249" s="21" t="s">
        <v>812</v>
      </c>
    </row>
    <row r="3250" spans="1:7" ht="39.950000000000003" customHeight="1">
      <c r="A3250" s="6" t="s">
        <v>5100</v>
      </c>
      <c r="B3250" s="21" t="s">
        <v>5098</v>
      </c>
      <c r="C3250" s="21" t="s">
        <v>5271</v>
      </c>
      <c r="D3250" s="108" t="s">
        <v>1461</v>
      </c>
      <c r="E3250" s="349" t="s">
        <v>1155</v>
      </c>
      <c r="F3250" s="21" t="s">
        <v>1124</v>
      </c>
      <c r="G3250" s="21" t="s">
        <v>1356</v>
      </c>
    </row>
    <row r="3251" spans="1:7" ht="39.950000000000003" customHeight="1">
      <c r="A3251" s="93" t="s">
        <v>5100</v>
      </c>
      <c r="B3251" s="21" t="s">
        <v>5098</v>
      </c>
      <c r="C3251" s="21" t="s">
        <v>5271</v>
      </c>
      <c r="D3251" s="108" t="s">
        <v>1461</v>
      </c>
      <c r="E3251" s="21" t="s">
        <v>1205</v>
      </c>
      <c r="F3251" s="21" t="s">
        <v>1149</v>
      </c>
      <c r="G3251" s="21" t="s">
        <v>5107</v>
      </c>
    </row>
    <row r="3252" spans="1:7" ht="39.950000000000003" customHeight="1">
      <c r="A3252" s="338" t="s">
        <v>5108</v>
      </c>
      <c r="B3252" s="21" t="s">
        <v>5098</v>
      </c>
      <c r="C3252" s="21" t="s">
        <v>5271</v>
      </c>
      <c r="D3252" s="108" t="s">
        <v>1461</v>
      </c>
      <c r="E3252" s="21" t="s">
        <v>1144</v>
      </c>
      <c r="F3252" s="21" t="s">
        <v>1186</v>
      </c>
      <c r="G3252" s="21" t="s">
        <v>5109</v>
      </c>
    </row>
    <row r="3253" spans="1:7" ht="39.950000000000003" customHeight="1">
      <c r="A3253" s="6" t="s">
        <v>5100</v>
      </c>
      <c r="B3253" s="21" t="s">
        <v>5098</v>
      </c>
      <c r="C3253" s="21" t="s">
        <v>5271</v>
      </c>
      <c r="D3253" s="108" t="s">
        <v>1461</v>
      </c>
      <c r="E3253" s="21" t="s">
        <v>4417</v>
      </c>
      <c r="F3253" s="21" t="s">
        <v>1205</v>
      </c>
      <c r="G3253" s="21" t="s">
        <v>1152</v>
      </c>
    </row>
    <row r="3254" spans="1:7" ht="39.950000000000003" customHeight="1">
      <c r="A3254" s="97" t="s">
        <v>5100</v>
      </c>
      <c r="B3254" s="21" t="s">
        <v>5096</v>
      </c>
      <c r="C3254" s="21" t="s">
        <v>5271</v>
      </c>
      <c r="D3254" s="108" t="s">
        <v>1461</v>
      </c>
      <c r="E3254" s="21" t="s">
        <v>1144</v>
      </c>
      <c r="F3254" s="21" t="s">
        <v>1092</v>
      </c>
      <c r="G3254" s="21" t="s">
        <v>1120</v>
      </c>
    </row>
    <row r="3255" spans="1:7" ht="39.950000000000003" customHeight="1">
      <c r="A3255" s="93" t="s">
        <v>5110</v>
      </c>
      <c r="B3255" s="21" t="s">
        <v>5096</v>
      </c>
      <c r="C3255" s="21" t="s">
        <v>5271</v>
      </c>
      <c r="D3255" s="108" t="s">
        <v>1461</v>
      </c>
      <c r="E3255" s="21" t="s">
        <v>1196</v>
      </c>
      <c r="F3255" s="21" t="s">
        <v>1108</v>
      </c>
      <c r="G3255" s="21" t="s">
        <v>1736</v>
      </c>
    </row>
    <row r="3256" spans="1:7" ht="39.950000000000003" customHeight="1">
      <c r="A3256" s="93" t="s">
        <v>5100</v>
      </c>
      <c r="B3256" s="21" t="s">
        <v>5101</v>
      </c>
      <c r="C3256" s="21" t="s">
        <v>5271</v>
      </c>
      <c r="D3256" s="108" t="s">
        <v>1461</v>
      </c>
      <c r="E3256" s="21" t="s">
        <v>1140</v>
      </c>
      <c r="F3256" s="21" t="s">
        <v>1144</v>
      </c>
      <c r="G3256" s="21" t="s">
        <v>788</v>
      </c>
    </row>
    <row r="3257" spans="1:7" ht="39.950000000000003" customHeight="1">
      <c r="A3257" s="6" t="s">
        <v>5100</v>
      </c>
      <c r="B3257" s="21" t="s">
        <v>5101</v>
      </c>
      <c r="C3257" s="21" t="s">
        <v>5271</v>
      </c>
      <c r="D3257" s="108" t="s">
        <v>1461</v>
      </c>
      <c r="E3257" s="21" t="s">
        <v>840</v>
      </c>
      <c r="F3257" s="21" t="s">
        <v>1186</v>
      </c>
      <c r="G3257" s="21" t="s">
        <v>1112</v>
      </c>
    </row>
    <row r="3258" spans="1:7" ht="39.950000000000003" customHeight="1">
      <c r="A3258" s="93" t="s">
        <v>5111</v>
      </c>
      <c r="B3258" s="21" t="s">
        <v>5101</v>
      </c>
      <c r="C3258" s="21" t="s">
        <v>5271</v>
      </c>
      <c r="D3258" s="108" t="s">
        <v>1461</v>
      </c>
      <c r="E3258" s="21" t="s">
        <v>1149</v>
      </c>
      <c r="F3258" s="21" t="s">
        <v>1205</v>
      </c>
      <c r="G3258" s="21" t="s">
        <v>1175</v>
      </c>
    </row>
    <row r="3259" spans="1:7" ht="39.950000000000003" customHeight="1">
      <c r="A3259" s="6" t="s">
        <v>5112</v>
      </c>
      <c r="B3259" s="21" t="s">
        <v>5101</v>
      </c>
      <c r="C3259" s="21" t="s">
        <v>5271</v>
      </c>
      <c r="D3259" s="108" t="s">
        <v>1461</v>
      </c>
      <c r="E3259" s="21" t="s">
        <v>1144</v>
      </c>
      <c r="F3259" s="21" t="s">
        <v>1149</v>
      </c>
      <c r="G3259" s="21" t="s">
        <v>784</v>
      </c>
    </row>
    <row r="3260" spans="1:7" ht="39.950000000000003" customHeight="1">
      <c r="A3260" s="93" t="s">
        <v>5100</v>
      </c>
      <c r="B3260" s="21"/>
      <c r="C3260" s="21" t="s">
        <v>5271</v>
      </c>
      <c r="D3260" s="108" t="s">
        <v>1461</v>
      </c>
      <c r="E3260" s="21" t="s">
        <v>1178</v>
      </c>
      <c r="F3260" s="21" t="s">
        <v>770</v>
      </c>
      <c r="G3260" s="21" t="s">
        <v>916</v>
      </c>
    </row>
    <row r="3261" spans="1:7" ht="39.950000000000003" customHeight="1">
      <c r="A3261" s="93" t="s">
        <v>5113</v>
      </c>
      <c r="B3261" s="21" t="s">
        <v>5101</v>
      </c>
      <c r="C3261" s="21" t="s">
        <v>5271</v>
      </c>
      <c r="D3261" s="108" t="s">
        <v>1461</v>
      </c>
      <c r="E3261" s="21" t="s">
        <v>1205</v>
      </c>
      <c r="F3261" s="21" t="s">
        <v>1147</v>
      </c>
      <c r="G3261" s="21" t="s">
        <v>1666</v>
      </c>
    </row>
    <row r="3262" spans="1:7" ht="39.950000000000003" customHeight="1">
      <c r="A3262" s="93" t="s">
        <v>5100</v>
      </c>
      <c r="B3262" s="21" t="s">
        <v>5096</v>
      </c>
      <c r="C3262" s="21" t="s">
        <v>5271</v>
      </c>
      <c r="D3262" s="108" t="s">
        <v>1461</v>
      </c>
      <c r="E3262" s="21" t="s">
        <v>1108</v>
      </c>
      <c r="F3262" s="21" t="s">
        <v>1143</v>
      </c>
      <c r="G3262" s="21" t="s">
        <v>1060</v>
      </c>
    </row>
    <row r="3263" spans="1:7" ht="39.950000000000003" customHeight="1">
      <c r="A3263" s="6" t="s">
        <v>5100</v>
      </c>
      <c r="B3263" s="21" t="s">
        <v>5101</v>
      </c>
      <c r="C3263" s="21" t="s">
        <v>5271</v>
      </c>
      <c r="D3263" s="108" t="s">
        <v>1461</v>
      </c>
      <c r="E3263" s="21" t="s">
        <v>1147</v>
      </c>
      <c r="F3263" s="21" t="s">
        <v>1140</v>
      </c>
      <c r="G3263" s="21" t="s">
        <v>1007</v>
      </c>
    </row>
    <row r="3264" spans="1:7" ht="39.950000000000003" customHeight="1">
      <c r="A3264" s="97" t="s">
        <v>5100</v>
      </c>
      <c r="B3264" s="21" t="s">
        <v>5101</v>
      </c>
      <c r="C3264" s="21" t="s">
        <v>5271</v>
      </c>
      <c r="D3264" s="108" t="s">
        <v>1461</v>
      </c>
      <c r="E3264" s="21" t="s">
        <v>1186</v>
      </c>
      <c r="F3264" s="21" t="s">
        <v>993</v>
      </c>
      <c r="G3264" s="21" t="s">
        <v>5114</v>
      </c>
    </row>
    <row r="3265" spans="1:7" ht="39.950000000000003" customHeight="1">
      <c r="A3265" s="93" t="s">
        <v>5100</v>
      </c>
      <c r="B3265" s="21" t="s">
        <v>5098</v>
      </c>
      <c r="C3265" s="21" t="s">
        <v>5271</v>
      </c>
      <c r="D3265" s="108" t="s">
        <v>1461</v>
      </c>
      <c r="E3265" s="21" t="s">
        <v>1149</v>
      </c>
      <c r="F3265" s="21" t="s">
        <v>990</v>
      </c>
      <c r="G3265" s="21" t="s">
        <v>1415</v>
      </c>
    </row>
    <row r="3266" spans="1:7" ht="39.950000000000003" customHeight="1">
      <c r="A3266" s="6" t="s">
        <v>5100</v>
      </c>
      <c r="B3266" s="21" t="s">
        <v>5098</v>
      </c>
      <c r="C3266" s="21" t="s">
        <v>5271</v>
      </c>
      <c r="D3266" s="108" t="s">
        <v>1461</v>
      </c>
      <c r="E3266" s="21" t="s">
        <v>1149</v>
      </c>
      <c r="F3266" s="21" t="s">
        <v>1373</v>
      </c>
      <c r="G3266" s="21" t="s">
        <v>1181</v>
      </c>
    </row>
    <row r="3267" spans="1:7" ht="39.950000000000003" customHeight="1">
      <c r="A3267" s="93" t="s">
        <v>5115</v>
      </c>
      <c r="B3267" s="21" t="s">
        <v>5116</v>
      </c>
      <c r="C3267" s="21" t="s">
        <v>5271</v>
      </c>
      <c r="D3267" s="108" t="s">
        <v>1461</v>
      </c>
      <c r="E3267" s="21" t="s">
        <v>1202</v>
      </c>
      <c r="F3267" s="21" t="s">
        <v>1034</v>
      </c>
      <c r="G3267" s="21" t="s">
        <v>1007</v>
      </c>
    </row>
    <row r="3268" spans="1:7" ht="39.950000000000003" customHeight="1">
      <c r="A3268" s="93" t="s">
        <v>5117</v>
      </c>
      <c r="B3268" s="21" t="s">
        <v>5098</v>
      </c>
      <c r="C3268" s="21" t="s">
        <v>5271</v>
      </c>
      <c r="D3268" s="108" t="s">
        <v>1461</v>
      </c>
      <c r="E3268" s="21" t="s">
        <v>990</v>
      </c>
      <c r="F3268" s="21" t="s">
        <v>1147</v>
      </c>
      <c r="G3268" s="21" t="s">
        <v>5030</v>
      </c>
    </row>
    <row r="3269" spans="1:7" ht="39.950000000000003" customHeight="1">
      <c r="A3269" s="93" t="s">
        <v>5118</v>
      </c>
      <c r="B3269" s="21" t="s">
        <v>5096</v>
      </c>
      <c r="C3269" s="21" t="s">
        <v>5271</v>
      </c>
      <c r="D3269" s="108" t="s">
        <v>1461</v>
      </c>
      <c r="E3269" s="21" t="s">
        <v>1097</v>
      </c>
      <c r="F3269" s="21" t="s">
        <v>942</v>
      </c>
      <c r="G3269" s="21" t="s">
        <v>771</v>
      </c>
    </row>
    <row r="3270" spans="1:7" ht="39.950000000000003" customHeight="1">
      <c r="A3270" s="93" t="s">
        <v>5119</v>
      </c>
      <c r="B3270" s="21" t="s">
        <v>5096</v>
      </c>
      <c r="C3270" s="21" t="s">
        <v>5271</v>
      </c>
      <c r="D3270" s="108" t="s">
        <v>1461</v>
      </c>
      <c r="E3270" s="21" t="s">
        <v>2832</v>
      </c>
      <c r="F3270" s="21" t="s">
        <v>962</v>
      </c>
      <c r="G3270" s="21" t="s">
        <v>2389</v>
      </c>
    </row>
    <row r="3271" spans="1:7" ht="39.950000000000003" customHeight="1">
      <c r="A3271" s="6" t="s">
        <v>5120</v>
      </c>
      <c r="B3271" s="21" t="s">
        <v>5096</v>
      </c>
      <c r="C3271" s="21" t="s">
        <v>5271</v>
      </c>
      <c r="D3271" s="108" t="s">
        <v>1461</v>
      </c>
      <c r="E3271" s="21" t="s">
        <v>2240</v>
      </c>
      <c r="F3271" s="21" t="s">
        <v>2691</v>
      </c>
      <c r="G3271" s="21" t="s">
        <v>978</v>
      </c>
    </row>
    <row r="3272" spans="1:7" ht="39.950000000000003" customHeight="1">
      <c r="A3272" s="6" t="s">
        <v>5121</v>
      </c>
      <c r="B3272" s="21" t="s">
        <v>5122</v>
      </c>
      <c r="C3272" s="21" t="s">
        <v>5271</v>
      </c>
      <c r="D3272" s="108" t="s">
        <v>1461</v>
      </c>
      <c r="E3272" s="21" t="s">
        <v>1108</v>
      </c>
      <c r="F3272" s="21" t="s">
        <v>1205</v>
      </c>
      <c r="G3272" s="21" t="s">
        <v>841</v>
      </c>
    </row>
    <row r="3273" spans="1:7" ht="39.950000000000003" customHeight="1">
      <c r="A3273" s="6" t="s">
        <v>5123</v>
      </c>
      <c r="B3273" s="21" t="s">
        <v>5098</v>
      </c>
      <c r="C3273" s="21" t="s">
        <v>5271</v>
      </c>
      <c r="D3273" s="108" t="s">
        <v>1461</v>
      </c>
      <c r="E3273" s="21" t="s">
        <v>1205</v>
      </c>
      <c r="F3273" s="21" t="s">
        <v>4417</v>
      </c>
      <c r="G3273" s="21" t="s">
        <v>2373</v>
      </c>
    </row>
    <row r="3274" spans="1:7" ht="39.950000000000003" customHeight="1">
      <c r="A3274" s="350" t="s">
        <v>5124</v>
      </c>
      <c r="B3274" s="21" t="s">
        <v>5098</v>
      </c>
      <c r="C3274" s="21" t="s">
        <v>5271</v>
      </c>
      <c r="D3274" s="108" t="s">
        <v>1461</v>
      </c>
      <c r="E3274" s="21" t="s">
        <v>1147</v>
      </c>
      <c r="F3274" s="21" t="s">
        <v>1144</v>
      </c>
      <c r="G3274" s="21" t="s">
        <v>1054</v>
      </c>
    </row>
    <row r="3275" spans="1:7" ht="39.950000000000003" customHeight="1">
      <c r="A3275" s="338" t="s">
        <v>5100</v>
      </c>
      <c r="B3275" s="21" t="s">
        <v>5101</v>
      </c>
      <c r="C3275" s="21" t="s">
        <v>5271</v>
      </c>
      <c r="D3275" s="108" t="s">
        <v>1461</v>
      </c>
      <c r="E3275" s="21" t="s">
        <v>1124</v>
      </c>
      <c r="F3275" s="21" t="s">
        <v>1140</v>
      </c>
      <c r="G3275" s="21" t="s">
        <v>2335</v>
      </c>
    </row>
    <row r="3276" spans="1:7" ht="39.950000000000003" customHeight="1">
      <c r="A3276" s="108" t="s">
        <v>5100</v>
      </c>
      <c r="B3276" s="172" t="s">
        <v>5098</v>
      </c>
      <c r="C3276" s="21" t="s">
        <v>5271</v>
      </c>
      <c r="D3276" s="108" t="s">
        <v>1461</v>
      </c>
      <c r="E3276" s="21" t="s">
        <v>3298</v>
      </c>
      <c r="F3276" s="21" t="s">
        <v>5050</v>
      </c>
      <c r="G3276" s="21" t="s">
        <v>767</v>
      </c>
    </row>
    <row r="3277" spans="1:7" ht="39.950000000000003" customHeight="1">
      <c r="A3277" s="108" t="s">
        <v>5100</v>
      </c>
      <c r="B3277" s="21" t="s">
        <v>5098</v>
      </c>
      <c r="C3277" s="21" t="s">
        <v>5271</v>
      </c>
      <c r="D3277" s="108" t="s">
        <v>1461</v>
      </c>
      <c r="E3277" s="21" t="s">
        <v>1011</v>
      </c>
      <c r="F3277" s="21" t="s">
        <v>1059</v>
      </c>
      <c r="G3277" s="21" t="s">
        <v>3299</v>
      </c>
    </row>
    <row r="3278" spans="1:7" ht="39.950000000000003" customHeight="1">
      <c r="A3278" s="93" t="s">
        <v>5100</v>
      </c>
      <c r="B3278" s="21" t="s">
        <v>5101</v>
      </c>
      <c r="C3278" s="21" t="s">
        <v>5271</v>
      </c>
      <c r="D3278" s="108" t="s">
        <v>1461</v>
      </c>
      <c r="E3278" s="21" t="s">
        <v>1147</v>
      </c>
      <c r="F3278" s="21" t="s">
        <v>2794</v>
      </c>
      <c r="G3278" s="21" t="s">
        <v>1433</v>
      </c>
    </row>
    <row r="3279" spans="1:7" ht="39.950000000000003" customHeight="1">
      <c r="A3279" s="93" t="s">
        <v>5125</v>
      </c>
      <c r="B3279" s="21" t="s">
        <v>5098</v>
      </c>
      <c r="C3279" s="21" t="s">
        <v>5271</v>
      </c>
      <c r="D3279" s="108" t="s">
        <v>1461</v>
      </c>
      <c r="E3279" s="21" t="s">
        <v>1147</v>
      </c>
      <c r="F3279" s="21" t="s">
        <v>1124</v>
      </c>
      <c r="G3279" s="21" t="s">
        <v>1356</v>
      </c>
    </row>
    <row r="3280" spans="1:7" ht="39.950000000000003" customHeight="1">
      <c r="A3280" s="93" t="s">
        <v>5126</v>
      </c>
      <c r="B3280" s="21" t="s">
        <v>5116</v>
      </c>
      <c r="C3280" s="21" t="s">
        <v>5271</v>
      </c>
      <c r="D3280" s="108" t="s">
        <v>764</v>
      </c>
      <c r="E3280" s="21" t="s">
        <v>1011</v>
      </c>
      <c r="F3280" s="21" t="s">
        <v>1059</v>
      </c>
      <c r="G3280" s="21" t="s">
        <v>883</v>
      </c>
    </row>
    <row r="3281" spans="1:7" ht="39.950000000000003" customHeight="1">
      <c r="A3281" s="93" t="s">
        <v>5100</v>
      </c>
      <c r="B3281" s="21" t="s">
        <v>5101</v>
      </c>
      <c r="C3281" s="21" t="s">
        <v>5271</v>
      </c>
      <c r="D3281" s="108" t="s">
        <v>764</v>
      </c>
      <c r="E3281" s="21" t="s">
        <v>1124</v>
      </c>
      <c r="F3281" s="21" t="s">
        <v>993</v>
      </c>
      <c r="G3281" s="21" t="s">
        <v>883</v>
      </c>
    </row>
    <row r="3282" spans="1:7" ht="39.950000000000003" customHeight="1">
      <c r="A3282" s="93" t="s">
        <v>5127</v>
      </c>
      <c r="B3282" s="21" t="s">
        <v>5098</v>
      </c>
      <c r="C3282" s="21" t="s">
        <v>5271</v>
      </c>
      <c r="D3282" s="108" t="s">
        <v>764</v>
      </c>
      <c r="E3282" s="21" t="s">
        <v>1205</v>
      </c>
      <c r="F3282" s="21" t="s">
        <v>1147</v>
      </c>
      <c r="G3282" s="21" t="s">
        <v>927</v>
      </c>
    </row>
    <row r="3283" spans="1:7" ht="39.950000000000003" customHeight="1">
      <c r="A3283" s="6" t="s">
        <v>5128</v>
      </c>
      <c r="B3283" s="21" t="s">
        <v>5101</v>
      </c>
      <c r="C3283" s="21" t="s">
        <v>5271</v>
      </c>
      <c r="D3283" s="108" t="s">
        <v>764</v>
      </c>
      <c r="E3283" s="21" t="s">
        <v>990</v>
      </c>
      <c r="F3283" s="21" t="s">
        <v>4417</v>
      </c>
      <c r="G3283" s="21" t="s">
        <v>5129</v>
      </c>
    </row>
    <row r="3284" spans="1:7" ht="39.950000000000003" customHeight="1">
      <c r="A3284" s="338" t="s">
        <v>5130</v>
      </c>
      <c r="B3284" s="21" t="s">
        <v>5116</v>
      </c>
      <c r="C3284" s="21" t="s">
        <v>5271</v>
      </c>
      <c r="D3284" s="108" t="s">
        <v>764</v>
      </c>
      <c r="E3284" s="21" t="s">
        <v>1097</v>
      </c>
      <c r="F3284" s="21" t="s">
        <v>909</v>
      </c>
      <c r="G3284" s="21" t="s">
        <v>1109</v>
      </c>
    </row>
    <row r="3285" spans="1:7" ht="39.950000000000003" customHeight="1">
      <c r="A3285" s="93" t="s">
        <v>5100</v>
      </c>
      <c r="B3285" s="21" t="s">
        <v>5101</v>
      </c>
      <c r="C3285" s="21" t="s">
        <v>5271</v>
      </c>
      <c r="D3285" s="108" t="s">
        <v>764</v>
      </c>
      <c r="E3285" s="21" t="s">
        <v>1155</v>
      </c>
      <c r="F3285" s="21" t="s">
        <v>1149</v>
      </c>
      <c r="G3285" s="21" t="s">
        <v>1666</v>
      </c>
    </row>
    <row r="3286" spans="1:7" ht="39.950000000000003" customHeight="1">
      <c r="A3286" s="6" t="s">
        <v>5100</v>
      </c>
      <c r="B3286" s="21" t="s">
        <v>5101</v>
      </c>
      <c r="C3286" s="21" t="s">
        <v>5271</v>
      </c>
      <c r="D3286" s="108" t="s">
        <v>764</v>
      </c>
      <c r="E3286" s="21" t="s">
        <v>1149</v>
      </c>
      <c r="F3286" s="21" t="s">
        <v>1205</v>
      </c>
      <c r="G3286" s="21" t="s">
        <v>1907</v>
      </c>
    </row>
    <row r="3287" spans="1:7" ht="39.950000000000003" customHeight="1">
      <c r="A3287" s="6" t="s">
        <v>5100</v>
      </c>
      <c r="B3287" s="21" t="s">
        <v>953</v>
      </c>
      <c r="C3287" s="21" t="s">
        <v>5271</v>
      </c>
      <c r="D3287" s="108" t="s">
        <v>764</v>
      </c>
      <c r="E3287" s="21" t="s">
        <v>1167</v>
      </c>
      <c r="F3287" s="21" t="s">
        <v>1124</v>
      </c>
      <c r="G3287" s="21" t="s">
        <v>1062</v>
      </c>
    </row>
    <row r="3288" spans="1:7" ht="39.950000000000003" customHeight="1">
      <c r="A3288" s="97" t="s">
        <v>5131</v>
      </c>
      <c r="B3288" s="21" t="s">
        <v>5101</v>
      </c>
      <c r="C3288" s="21" t="s">
        <v>5271</v>
      </c>
      <c r="D3288" s="108" t="s">
        <v>764</v>
      </c>
      <c r="E3288" s="21" t="s">
        <v>1068</v>
      </c>
      <c r="F3288" s="21" t="s">
        <v>1124</v>
      </c>
      <c r="G3288" s="21" t="s">
        <v>5132</v>
      </c>
    </row>
    <row r="3289" spans="1:7" ht="39.950000000000003" customHeight="1">
      <c r="A3289" s="93" t="s">
        <v>5133</v>
      </c>
      <c r="B3289" s="21" t="s">
        <v>5101</v>
      </c>
      <c r="C3289" s="21" t="s">
        <v>5271</v>
      </c>
      <c r="D3289" s="108" t="s">
        <v>764</v>
      </c>
      <c r="E3289" s="21" t="s">
        <v>1186</v>
      </c>
      <c r="F3289" s="21" t="s">
        <v>1149</v>
      </c>
      <c r="G3289" s="21" t="s">
        <v>796</v>
      </c>
    </row>
    <row r="3290" spans="1:7" ht="39.950000000000003" customHeight="1">
      <c r="A3290" s="108" t="s">
        <v>5100</v>
      </c>
      <c r="B3290" s="21" t="s">
        <v>5096</v>
      </c>
      <c r="C3290" s="21" t="s">
        <v>5271</v>
      </c>
      <c r="D3290" s="108" t="s">
        <v>764</v>
      </c>
      <c r="E3290" s="21" t="s">
        <v>1167</v>
      </c>
      <c r="F3290" s="21" t="s">
        <v>1045</v>
      </c>
      <c r="G3290" s="21" t="s">
        <v>1128</v>
      </c>
    </row>
    <row r="3291" spans="1:7" ht="39.950000000000003" customHeight="1">
      <c r="A3291" s="97" t="s">
        <v>5134</v>
      </c>
      <c r="B3291" s="21" t="s">
        <v>953</v>
      </c>
      <c r="C3291" s="21" t="s">
        <v>5271</v>
      </c>
      <c r="D3291" s="108" t="s">
        <v>764</v>
      </c>
      <c r="E3291" s="21" t="s">
        <v>4417</v>
      </c>
      <c r="F3291" s="21" t="s">
        <v>1011</v>
      </c>
      <c r="G3291" s="21" t="s">
        <v>1584</v>
      </c>
    </row>
    <row r="3292" spans="1:7" ht="39.950000000000003" customHeight="1">
      <c r="A3292" s="93" t="s">
        <v>5135</v>
      </c>
      <c r="B3292" s="21" t="s">
        <v>5098</v>
      </c>
      <c r="C3292" s="21" t="s">
        <v>5271</v>
      </c>
      <c r="D3292" s="108" t="s">
        <v>764</v>
      </c>
      <c r="E3292" s="21" t="s">
        <v>782</v>
      </c>
      <c r="F3292" s="21" t="s">
        <v>1229</v>
      </c>
      <c r="G3292" s="21" t="s">
        <v>1376</v>
      </c>
    </row>
    <row r="3293" spans="1:7" ht="39.950000000000003" customHeight="1">
      <c r="A3293" s="6" t="s">
        <v>5136</v>
      </c>
      <c r="B3293" s="21" t="s">
        <v>5116</v>
      </c>
      <c r="C3293" s="21" t="s">
        <v>5271</v>
      </c>
      <c r="D3293" s="108" t="s">
        <v>764</v>
      </c>
      <c r="E3293" s="21" t="s">
        <v>881</v>
      </c>
      <c r="F3293" s="21" t="s">
        <v>1119</v>
      </c>
      <c r="G3293" s="21" t="s">
        <v>778</v>
      </c>
    </row>
    <row r="3294" spans="1:7" ht="39.950000000000003" customHeight="1">
      <c r="A3294" s="6" t="s">
        <v>5100</v>
      </c>
      <c r="B3294" s="21" t="s">
        <v>5101</v>
      </c>
      <c r="C3294" s="21" t="s">
        <v>5271</v>
      </c>
      <c r="D3294" s="108" t="s">
        <v>764</v>
      </c>
      <c r="E3294" s="21" t="s">
        <v>1147</v>
      </c>
      <c r="F3294" s="21" t="s">
        <v>4499</v>
      </c>
      <c r="G3294" s="21" t="s">
        <v>883</v>
      </c>
    </row>
    <row r="3295" spans="1:7" ht="39.950000000000003" customHeight="1">
      <c r="A3295" s="6" t="s">
        <v>5137</v>
      </c>
      <c r="B3295" s="21" t="s">
        <v>5096</v>
      </c>
      <c r="C3295" s="21" t="s">
        <v>5271</v>
      </c>
      <c r="D3295" s="108" t="s">
        <v>764</v>
      </c>
      <c r="E3295" s="21" t="s">
        <v>1097</v>
      </c>
      <c r="F3295" s="21" t="s">
        <v>1011</v>
      </c>
      <c r="G3295" s="21" t="s">
        <v>2820</v>
      </c>
    </row>
    <row r="3296" spans="1:7" ht="39.950000000000003" customHeight="1">
      <c r="A3296" s="6" t="s">
        <v>5138</v>
      </c>
      <c r="B3296" s="21" t="s">
        <v>5098</v>
      </c>
      <c r="C3296" s="21" t="s">
        <v>5271</v>
      </c>
      <c r="D3296" s="108" t="s">
        <v>764</v>
      </c>
      <c r="E3296" s="21" t="s">
        <v>1097</v>
      </c>
      <c r="F3296" s="21" t="s">
        <v>4761</v>
      </c>
      <c r="G3296" s="21" t="s">
        <v>798</v>
      </c>
    </row>
    <row r="3297" spans="1:7" ht="39.950000000000003" customHeight="1">
      <c r="A3297" s="93" t="s">
        <v>5100</v>
      </c>
      <c r="B3297" s="21" t="s">
        <v>5098</v>
      </c>
      <c r="C3297" s="21" t="s">
        <v>5271</v>
      </c>
      <c r="D3297" s="108" t="s">
        <v>764</v>
      </c>
      <c r="E3297" s="21" t="s">
        <v>2368</v>
      </c>
      <c r="F3297" s="21" t="s">
        <v>942</v>
      </c>
      <c r="G3297" s="21" t="s">
        <v>1035</v>
      </c>
    </row>
    <row r="3298" spans="1:7" ht="39.950000000000003" customHeight="1">
      <c r="A3298" s="93" t="s">
        <v>5100</v>
      </c>
      <c r="B3298" s="21" t="s">
        <v>5098</v>
      </c>
      <c r="C3298" s="21" t="s">
        <v>5271</v>
      </c>
      <c r="D3298" s="108" t="s">
        <v>764</v>
      </c>
      <c r="E3298" s="21" t="s">
        <v>1144</v>
      </c>
      <c r="F3298" s="21" t="s">
        <v>1155</v>
      </c>
      <c r="G3298" s="21" t="s">
        <v>1035</v>
      </c>
    </row>
    <row r="3299" spans="1:7" ht="39.950000000000003" customHeight="1">
      <c r="A3299" s="93" t="s">
        <v>5139</v>
      </c>
      <c r="B3299" s="21"/>
      <c r="C3299" s="21" t="s">
        <v>5271</v>
      </c>
      <c r="D3299" s="108" t="s">
        <v>764</v>
      </c>
      <c r="E3299" s="21" t="s">
        <v>1205</v>
      </c>
      <c r="F3299" s="21" t="s">
        <v>1206</v>
      </c>
      <c r="G3299" s="21" t="s">
        <v>818</v>
      </c>
    </row>
    <row r="3300" spans="1:7" ht="39.950000000000003" customHeight="1">
      <c r="A3300" s="93" t="s">
        <v>5100</v>
      </c>
      <c r="B3300" s="21" t="s">
        <v>5098</v>
      </c>
      <c r="C3300" s="21" t="s">
        <v>5271</v>
      </c>
      <c r="D3300" s="108" t="s">
        <v>764</v>
      </c>
      <c r="E3300" s="21" t="s">
        <v>1205</v>
      </c>
      <c r="F3300" s="21" t="s">
        <v>1196</v>
      </c>
      <c r="G3300" s="21" t="s">
        <v>5140</v>
      </c>
    </row>
    <row r="3301" spans="1:7" ht="39.950000000000003" customHeight="1">
      <c r="A3301" s="93" t="s">
        <v>5141</v>
      </c>
      <c r="B3301" s="21" t="s">
        <v>5096</v>
      </c>
      <c r="C3301" s="21" t="s">
        <v>5271</v>
      </c>
      <c r="D3301" s="108" t="s">
        <v>764</v>
      </c>
      <c r="E3301" s="21" t="s">
        <v>1045</v>
      </c>
      <c r="F3301" s="21" t="s">
        <v>1097</v>
      </c>
      <c r="G3301" s="21" t="s">
        <v>927</v>
      </c>
    </row>
    <row r="3302" spans="1:7" ht="39.950000000000003" customHeight="1">
      <c r="A3302" s="6" t="s">
        <v>5142</v>
      </c>
      <c r="B3302" s="21" t="s">
        <v>5096</v>
      </c>
      <c r="C3302" s="21" t="s">
        <v>5271</v>
      </c>
      <c r="D3302" s="108" t="s">
        <v>764</v>
      </c>
      <c r="E3302" s="21" t="s">
        <v>1108</v>
      </c>
      <c r="F3302" s="21" t="s">
        <v>4417</v>
      </c>
      <c r="G3302" s="21" t="s">
        <v>883</v>
      </c>
    </row>
    <row r="3303" spans="1:7" ht="39.950000000000003" customHeight="1">
      <c r="A3303" s="93" t="s">
        <v>5143</v>
      </c>
      <c r="B3303" s="21"/>
      <c r="C3303" s="21" t="s">
        <v>5271</v>
      </c>
      <c r="D3303" s="108" t="s">
        <v>764</v>
      </c>
      <c r="E3303" s="21" t="s">
        <v>782</v>
      </c>
      <c r="F3303" s="21" t="s">
        <v>1265</v>
      </c>
      <c r="G3303" s="21" t="s">
        <v>812</v>
      </c>
    </row>
    <row r="3304" spans="1:7" ht="39.950000000000003" customHeight="1">
      <c r="A3304" s="6" t="s">
        <v>5100</v>
      </c>
      <c r="B3304" s="21" t="s">
        <v>5101</v>
      </c>
      <c r="C3304" s="21" t="s">
        <v>5271</v>
      </c>
      <c r="D3304" s="108" t="s">
        <v>764</v>
      </c>
      <c r="E3304" s="21" t="s">
        <v>993</v>
      </c>
      <c r="F3304" s="21" t="s">
        <v>942</v>
      </c>
      <c r="G3304" s="21" t="s">
        <v>1152</v>
      </c>
    </row>
    <row r="3305" spans="1:7" ht="39.950000000000003" customHeight="1">
      <c r="A3305" s="93" t="s">
        <v>5144</v>
      </c>
      <c r="B3305" s="21" t="s">
        <v>5098</v>
      </c>
      <c r="C3305" s="21" t="s">
        <v>5271</v>
      </c>
      <c r="D3305" s="108" t="s">
        <v>764</v>
      </c>
      <c r="E3305" s="21" t="s">
        <v>990</v>
      </c>
      <c r="F3305" s="21" t="s">
        <v>1144</v>
      </c>
      <c r="G3305" s="21" t="s">
        <v>883</v>
      </c>
    </row>
    <row r="3306" spans="1:7" ht="39.950000000000003" customHeight="1">
      <c r="A3306" s="6" t="s">
        <v>5145</v>
      </c>
      <c r="B3306" s="21" t="s">
        <v>5101</v>
      </c>
      <c r="C3306" s="21" t="s">
        <v>5271</v>
      </c>
      <c r="D3306" s="108" t="s">
        <v>764</v>
      </c>
      <c r="E3306" s="21" t="s">
        <v>1651</v>
      </c>
      <c r="F3306" s="21" t="s">
        <v>881</v>
      </c>
      <c r="G3306" s="21" t="s">
        <v>3178</v>
      </c>
    </row>
    <row r="3307" spans="1:7" ht="39.950000000000003" customHeight="1">
      <c r="A3307" s="6" t="s">
        <v>5146</v>
      </c>
      <c r="B3307" s="21" t="s">
        <v>5101</v>
      </c>
      <c r="C3307" s="21" t="s">
        <v>5271</v>
      </c>
      <c r="D3307" s="108" t="s">
        <v>764</v>
      </c>
      <c r="E3307" s="21" t="s">
        <v>1147</v>
      </c>
      <c r="F3307" s="21" t="s">
        <v>1102</v>
      </c>
      <c r="G3307" s="21" t="s">
        <v>788</v>
      </c>
    </row>
    <row r="3308" spans="1:7" ht="39.950000000000003" customHeight="1">
      <c r="A3308" s="93" t="s">
        <v>5147</v>
      </c>
      <c r="B3308" s="21" t="s">
        <v>5101</v>
      </c>
      <c r="C3308" s="21" t="s">
        <v>5271</v>
      </c>
      <c r="D3308" s="108" t="s">
        <v>764</v>
      </c>
      <c r="E3308" s="21" t="s">
        <v>993</v>
      </c>
      <c r="F3308" s="21" t="s">
        <v>782</v>
      </c>
      <c r="G3308" s="21" t="s">
        <v>1284</v>
      </c>
    </row>
    <row r="3309" spans="1:7" ht="39.950000000000003" customHeight="1">
      <c r="A3309" s="93" t="s">
        <v>5148</v>
      </c>
      <c r="B3309" s="21" t="s">
        <v>5116</v>
      </c>
      <c r="C3309" s="21" t="s">
        <v>5271</v>
      </c>
      <c r="D3309" s="108" t="s">
        <v>764</v>
      </c>
      <c r="E3309" s="21" t="s">
        <v>1651</v>
      </c>
      <c r="F3309" s="21" t="s">
        <v>1199</v>
      </c>
      <c r="G3309" s="21" t="s">
        <v>2651</v>
      </c>
    </row>
    <row r="3310" spans="1:7" ht="39.950000000000003" customHeight="1">
      <c r="A3310" s="93" t="s">
        <v>5149</v>
      </c>
      <c r="B3310" s="21" t="s">
        <v>5101</v>
      </c>
      <c r="C3310" s="21" t="s">
        <v>5271</v>
      </c>
      <c r="D3310" s="108" t="s">
        <v>764</v>
      </c>
      <c r="E3310" s="21" t="s">
        <v>1935</v>
      </c>
      <c r="F3310" s="21" t="s">
        <v>1096</v>
      </c>
      <c r="G3310" s="21" t="s">
        <v>796</v>
      </c>
    </row>
    <row r="3311" spans="1:7" ht="39.950000000000003" customHeight="1">
      <c r="A3311" s="93" t="s">
        <v>5150</v>
      </c>
      <c r="B3311" s="21" t="s">
        <v>5101</v>
      </c>
      <c r="C3311" s="21" t="s">
        <v>5271</v>
      </c>
      <c r="D3311" s="108" t="s">
        <v>764</v>
      </c>
      <c r="E3311" s="21" t="s">
        <v>1134</v>
      </c>
      <c r="F3311" s="21" t="s">
        <v>928</v>
      </c>
      <c r="G3311" s="21" t="s">
        <v>2386</v>
      </c>
    </row>
    <row r="3312" spans="1:7" ht="39.950000000000003" customHeight="1">
      <c r="A3312" s="93" t="s">
        <v>5151</v>
      </c>
      <c r="B3312" s="21" t="s">
        <v>5098</v>
      </c>
      <c r="C3312" s="21" t="s">
        <v>5271</v>
      </c>
      <c r="D3312" s="108" t="s">
        <v>764</v>
      </c>
      <c r="E3312" s="21" t="s">
        <v>1205</v>
      </c>
      <c r="F3312" s="21" t="s">
        <v>5152</v>
      </c>
      <c r="G3312" s="21" t="s">
        <v>1352</v>
      </c>
    </row>
    <row r="3313" spans="1:7" ht="39.950000000000003" customHeight="1">
      <c r="A3313" s="93" t="s">
        <v>5153</v>
      </c>
      <c r="B3313" s="21" t="s">
        <v>5096</v>
      </c>
      <c r="C3313" s="21" t="s">
        <v>5271</v>
      </c>
      <c r="D3313" s="108" t="s">
        <v>764</v>
      </c>
      <c r="E3313" s="21" t="s">
        <v>1381</v>
      </c>
      <c r="F3313" s="21" t="s">
        <v>2897</v>
      </c>
      <c r="G3313" s="21" t="s">
        <v>5154</v>
      </c>
    </row>
    <row r="3314" spans="1:7" ht="39.950000000000003" customHeight="1">
      <c r="A3314" s="348" t="s">
        <v>5155</v>
      </c>
      <c r="B3314" s="21" t="s">
        <v>5098</v>
      </c>
      <c r="C3314" s="21" t="s">
        <v>5271</v>
      </c>
      <c r="D3314" s="108" t="s">
        <v>764</v>
      </c>
      <c r="E3314" s="21" t="s">
        <v>963</v>
      </c>
      <c r="F3314" s="21" t="s">
        <v>4417</v>
      </c>
      <c r="G3314" s="21" t="s">
        <v>2056</v>
      </c>
    </row>
    <row r="3315" spans="1:7" ht="39.950000000000003" customHeight="1">
      <c r="A3315" s="93" t="s">
        <v>5156</v>
      </c>
      <c r="B3315" s="21" t="s">
        <v>5116</v>
      </c>
      <c r="C3315" s="21" t="s">
        <v>5271</v>
      </c>
      <c r="D3315" s="108" t="s">
        <v>764</v>
      </c>
      <c r="E3315" s="21" t="s">
        <v>1651</v>
      </c>
      <c r="F3315" s="21" t="s">
        <v>4583</v>
      </c>
      <c r="G3315" s="21" t="s">
        <v>883</v>
      </c>
    </row>
    <row r="3316" spans="1:7" ht="39.950000000000003" customHeight="1">
      <c r="A3316" s="93" t="s">
        <v>5157</v>
      </c>
      <c r="B3316" s="21" t="s">
        <v>5096</v>
      </c>
      <c r="C3316" s="21" t="s">
        <v>5271</v>
      </c>
      <c r="D3316" s="108" t="s">
        <v>764</v>
      </c>
      <c r="E3316" s="21" t="s">
        <v>1149</v>
      </c>
      <c r="F3316" s="21" t="s">
        <v>1147</v>
      </c>
      <c r="G3316" s="21" t="s">
        <v>1686</v>
      </c>
    </row>
    <row r="3317" spans="1:7" ht="39.950000000000003" customHeight="1">
      <c r="A3317" s="93" t="s">
        <v>5100</v>
      </c>
      <c r="B3317" s="21" t="s">
        <v>5101</v>
      </c>
      <c r="C3317" s="21" t="s">
        <v>5271</v>
      </c>
      <c r="D3317" s="108" t="s">
        <v>764</v>
      </c>
      <c r="E3317" s="21" t="s">
        <v>1186</v>
      </c>
      <c r="F3317" s="21" t="s">
        <v>1144</v>
      </c>
      <c r="G3317" s="21" t="s">
        <v>4097</v>
      </c>
    </row>
    <row r="3318" spans="1:7" ht="39.950000000000003" customHeight="1">
      <c r="A3318" s="93" t="s">
        <v>5100</v>
      </c>
      <c r="B3318" s="21" t="s">
        <v>5101</v>
      </c>
      <c r="C3318" s="21" t="s">
        <v>5271</v>
      </c>
      <c r="D3318" s="108" t="s">
        <v>764</v>
      </c>
      <c r="E3318" s="21" t="s">
        <v>1186</v>
      </c>
      <c r="F3318" s="21" t="s">
        <v>1147</v>
      </c>
      <c r="G3318" s="21" t="s">
        <v>5158</v>
      </c>
    </row>
    <row r="3319" spans="1:7" ht="39.950000000000003" customHeight="1">
      <c r="A3319" s="93" t="s">
        <v>5159</v>
      </c>
      <c r="B3319" s="21" t="s">
        <v>5116</v>
      </c>
      <c r="C3319" s="21" t="s">
        <v>5271</v>
      </c>
      <c r="D3319" s="108" t="s">
        <v>764</v>
      </c>
      <c r="E3319" s="21" t="s">
        <v>990</v>
      </c>
      <c r="F3319" s="21" t="s">
        <v>1139</v>
      </c>
      <c r="G3319" s="21" t="s">
        <v>5160</v>
      </c>
    </row>
    <row r="3320" spans="1:7" ht="39.950000000000003" customHeight="1">
      <c r="A3320" s="6" t="s">
        <v>5161</v>
      </c>
      <c r="B3320" s="21"/>
      <c r="C3320" s="21" t="s">
        <v>5271</v>
      </c>
      <c r="D3320" s="108" t="s">
        <v>764</v>
      </c>
      <c r="E3320" s="21" t="s">
        <v>1124</v>
      </c>
      <c r="F3320" s="21" t="s">
        <v>1149</v>
      </c>
      <c r="G3320" s="21" t="s">
        <v>883</v>
      </c>
    </row>
    <row r="3321" spans="1:7" ht="39.950000000000003" customHeight="1">
      <c r="A3321" s="6" t="s">
        <v>5162</v>
      </c>
      <c r="B3321" s="21" t="s">
        <v>5116</v>
      </c>
      <c r="C3321" s="21" t="s">
        <v>5271</v>
      </c>
      <c r="D3321" s="108" t="s">
        <v>764</v>
      </c>
      <c r="E3321" s="21" t="s">
        <v>1102</v>
      </c>
      <c r="F3321" s="21" t="s">
        <v>1165</v>
      </c>
      <c r="G3321" s="21" t="s">
        <v>771</v>
      </c>
    </row>
    <row r="3322" spans="1:7" ht="39.950000000000003" customHeight="1">
      <c r="A3322" s="6" t="s">
        <v>5163</v>
      </c>
      <c r="B3322" s="21" t="s">
        <v>5096</v>
      </c>
      <c r="C3322" s="21" t="s">
        <v>5271</v>
      </c>
      <c r="D3322" s="108" t="s">
        <v>764</v>
      </c>
      <c r="E3322" s="21" t="s">
        <v>1011</v>
      </c>
      <c r="F3322" s="21" t="s">
        <v>1102</v>
      </c>
      <c r="G3322" s="21" t="s">
        <v>4822</v>
      </c>
    </row>
    <row r="3323" spans="1:7" ht="39.950000000000003" customHeight="1">
      <c r="A3323" s="6" t="s">
        <v>5164</v>
      </c>
      <c r="B3323" s="21" t="s">
        <v>5101</v>
      </c>
      <c r="C3323" s="21" t="s">
        <v>5271</v>
      </c>
      <c r="D3323" s="108" t="s">
        <v>764</v>
      </c>
      <c r="E3323" s="21" t="s">
        <v>1186</v>
      </c>
      <c r="F3323" s="21" t="s">
        <v>1144</v>
      </c>
      <c r="G3323" s="21" t="s">
        <v>1007</v>
      </c>
    </row>
    <row r="3324" spans="1:7" ht="39.950000000000003" customHeight="1">
      <c r="A3324" s="93" t="s">
        <v>5165</v>
      </c>
      <c r="B3324" s="21" t="s">
        <v>5101</v>
      </c>
      <c r="C3324" s="21" t="s">
        <v>5271</v>
      </c>
      <c r="D3324" s="108" t="s">
        <v>764</v>
      </c>
      <c r="E3324" s="21" t="s">
        <v>1205</v>
      </c>
      <c r="F3324" s="21" t="s">
        <v>5166</v>
      </c>
      <c r="G3324" s="21" t="s">
        <v>933</v>
      </c>
    </row>
    <row r="3325" spans="1:7" ht="39.950000000000003" customHeight="1">
      <c r="A3325" s="93" t="s">
        <v>5167</v>
      </c>
      <c r="B3325" s="21" t="s">
        <v>5101</v>
      </c>
      <c r="C3325" s="21" t="s">
        <v>5271</v>
      </c>
      <c r="D3325" s="108" t="s">
        <v>764</v>
      </c>
      <c r="E3325" s="21" t="s">
        <v>1147</v>
      </c>
      <c r="F3325" s="21" t="s">
        <v>4499</v>
      </c>
      <c r="G3325" s="21" t="s">
        <v>788</v>
      </c>
    </row>
    <row r="3326" spans="1:7" ht="39.950000000000003" customHeight="1">
      <c r="A3326" s="93" t="s">
        <v>5168</v>
      </c>
      <c r="B3326" s="21" t="s">
        <v>5101</v>
      </c>
      <c r="C3326" s="21" t="s">
        <v>5271</v>
      </c>
      <c r="D3326" s="108" t="s">
        <v>764</v>
      </c>
      <c r="E3326" s="21" t="s">
        <v>881</v>
      </c>
      <c r="F3326" s="21" t="s">
        <v>1147</v>
      </c>
      <c r="G3326" s="21" t="s">
        <v>916</v>
      </c>
    </row>
    <row r="3327" spans="1:7" ht="39.950000000000003" customHeight="1">
      <c r="A3327" s="93" t="s">
        <v>5169</v>
      </c>
      <c r="B3327" s="21" t="s">
        <v>5096</v>
      </c>
      <c r="C3327" s="21" t="s">
        <v>5271</v>
      </c>
      <c r="D3327" s="108" t="s">
        <v>764</v>
      </c>
      <c r="E3327" s="21" t="s">
        <v>990</v>
      </c>
      <c r="F3327" s="21" t="s">
        <v>1045</v>
      </c>
      <c r="G3327" s="21" t="s">
        <v>1060</v>
      </c>
    </row>
    <row r="3328" spans="1:7" ht="39.950000000000003" customHeight="1">
      <c r="A3328" s="6" t="s">
        <v>5170</v>
      </c>
      <c r="B3328" s="21" t="s">
        <v>5098</v>
      </c>
      <c r="C3328" s="21" t="s">
        <v>5271</v>
      </c>
      <c r="D3328" s="108" t="s">
        <v>764</v>
      </c>
      <c r="E3328" s="21" t="s">
        <v>4417</v>
      </c>
      <c r="F3328" s="21" t="s">
        <v>1124</v>
      </c>
      <c r="G3328" s="21" t="s">
        <v>788</v>
      </c>
    </row>
    <row r="3329" spans="1:7" ht="39.950000000000003" customHeight="1">
      <c r="A3329" s="93" t="s">
        <v>5100</v>
      </c>
      <c r="B3329" s="21" t="s">
        <v>5101</v>
      </c>
      <c r="C3329" s="21" t="s">
        <v>5271</v>
      </c>
      <c r="D3329" s="108" t="s">
        <v>764</v>
      </c>
      <c r="E3329" s="21" t="s">
        <v>1104</v>
      </c>
      <c r="F3329" s="21" t="s">
        <v>1144</v>
      </c>
      <c r="G3329" s="21" t="s">
        <v>1258</v>
      </c>
    </row>
    <row r="3330" spans="1:7" ht="39.950000000000003" customHeight="1">
      <c r="A3330" s="93" t="s">
        <v>5100</v>
      </c>
      <c r="B3330" s="21" t="s">
        <v>5096</v>
      </c>
      <c r="C3330" s="21" t="s">
        <v>5271</v>
      </c>
      <c r="D3330" s="108" t="s">
        <v>764</v>
      </c>
      <c r="E3330" s="21" t="s">
        <v>1147</v>
      </c>
      <c r="F3330" s="21" t="s">
        <v>1121</v>
      </c>
      <c r="G3330" s="21" t="s">
        <v>1914</v>
      </c>
    </row>
    <row r="3331" spans="1:7" ht="39.950000000000003" customHeight="1">
      <c r="A3331" s="93" t="s">
        <v>5171</v>
      </c>
      <c r="B3331" s="21" t="s">
        <v>5098</v>
      </c>
      <c r="C3331" s="21" t="s">
        <v>5271</v>
      </c>
      <c r="D3331" s="108" t="s">
        <v>764</v>
      </c>
      <c r="E3331" s="21" t="s">
        <v>1149</v>
      </c>
      <c r="F3331" s="21" t="s">
        <v>1047</v>
      </c>
      <c r="G3331" s="21" t="s">
        <v>1896</v>
      </c>
    </row>
    <row r="3332" spans="1:7" ht="39.950000000000003" customHeight="1">
      <c r="A3332" s="6" t="s">
        <v>5172</v>
      </c>
      <c r="B3332" s="21" t="s">
        <v>5096</v>
      </c>
      <c r="C3332" s="21" t="s">
        <v>5271</v>
      </c>
      <c r="D3332" s="108" t="s">
        <v>764</v>
      </c>
      <c r="E3332" s="21" t="s">
        <v>4354</v>
      </c>
      <c r="F3332" s="21" t="s">
        <v>1124</v>
      </c>
      <c r="G3332" s="21" t="s">
        <v>1054</v>
      </c>
    </row>
    <row r="3333" spans="1:7" ht="39.950000000000003" customHeight="1">
      <c r="A3333" s="6" t="s">
        <v>5173</v>
      </c>
      <c r="B3333" s="21" t="s">
        <v>5096</v>
      </c>
      <c r="C3333" s="21" t="s">
        <v>5271</v>
      </c>
      <c r="D3333" s="108" t="s">
        <v>764</v>
      </c>
      <c r="E3333" s="21" t="s">
        <v>942</v>
      </c>
      <c r="F3333" s="21" t="s">
        <v>1088</v>
      </c>
      <c r="G3333" s="21" t="s">
        <v>930</v>
      </c>
    </row>
    <row r="3334" spans="1:7" ht="39.950000000000003" customHeight="1">
      <c r="A3334" s="93" t="s">
        <v>5174</v>
      </c>
      <c r="B3334" s="21" t="s">
        <v>5096</v>
      </c>
      <c r="C3334" s="21" t="s">
        <v>5271</v>
      </c>
      <c r="D3334" s="108" t="s">
        <v>764</v>
      </c>
      <c r="E3334" s="21" t="s">
        <v>5175</v>
      </c>
      <c r="F3334" s="21" t="s">
        <v>1205</v>
      </c>
      <c r="G3334" s="21" t="s">
        <v>883</v>
      </c>
    </row>
    <row r="3335" spans="1:7" ht="39.950000000000003" customHeight="1">
      <c r="A3335" s="348" t="s">
        <v>5176</v>
      </c>
      <c r="B3335" s="21" t="s">
        <v>5096</v>
      </c>
      <c r="C3335" s="21" t="s">
        <v>5271</v>
      </c>
      <c r="D3335" s="108" t="s">
        <v>764</v>
      </c>
      <c r="E3335" s="21" t="s">
        <v>1045</v>
      </c>
      <c r="F3335" s="21" t="s">
        <v>1088</v>
      </c>
      <c r="G3335" s="21" t="s">
        <v>4203</v>
      </c>
    </row>
    <row r="3336" spans="1:7" ht="39.950000000000003" customHeight="1">
      <c r="A3336" s="6" t="s">
        <v>5177</v>
      </c>
      <c r="B3336" s="21" t="s">
        <v>5096</v>
      </c>
      <c r="C3336" s="21" t="s">
        <v>5271</v>
      </c>
      <c r="D3336" s="108" t="s">
        <v>764</v>
      </c>
      <c r="E3336" s="21" t="s">
        <v>1045</v>
      </c>
      <c r="F3336" s="21" t="s">
        <v>1124</v>
      </c>
      <c r="G3336" s="21" t="s">
        <v>3611</v>
      </c>
    </row>
    <row r="3337" spans="1:7" ht="39.950000000000003" customHeight="1">
      <c r="A3337" s="93" t="s">
        <v>5178</v>
      </c>
      <c r="B3337" s="21" t="s">
        <v>5098</v>
      </c>
      <c r="C3337" s="21" t="s">
        <v>5271</v>
      </c>
      <c r="D3337" s="108" t="s">
        <v>764</v>
      </c>
      <c r="E3337" s="21" t="s">
        <v>1144</v>
      </c>
      <c r="F3337" s="21" t="s">
        <v>1149</v>
      </c>
      <c r="G3337" s="21" t="s">
        <v>883</v>
      </c>
    </row>
    <row r="3338" spans="1:7" ht="39.950000000000003" customHeight="1">
      <c r="A3338" s="97" t="s">
        <v>5179</v>
      </c>
      <c r="B3338" s="21" t="s">
        <v>5098</v>
      </c>
      <c r="C3338" s="21" t="s">
        <v>5271</v>
      </c>
      <c r="D3338" s="108" t="s">
        <v>764</v>
      </c>
      <c r="E3338" s="21" t="s">
        <v>1149</v>
      </c>
      <c r="F3338" s="21" t="s">
        <v>1155</v>
      </c>
      <c r="G3338" s="21" t="s">
        <v>1653</v>
      </c>
    </row>
    <row r="3339" spans="1:7" ht="39.950000000000003" customHeight="1">
      <c r="A3339" s="93" t="s">
        <v>5180</v>
      </c>
      <c r="B3339" s="21" t="s">
        <v>5101</v>
      </c>
      <c r="C3339" s="21" t="s">
        <v>5271</v>
      </c>
      <c r="D3339" s="108" t="s">
        <v>764</v>
      </c>
      <c r="E3339" s="21" t="s">
        <v>1140</v>
      </c>
      <c r="F3339" s="21" t="s">
        <v>1196</v>
      </c>
      <c r="G3339" s="21" t="s">
        <v>1058</v>
      </c>
    </row>
    <row r="3340" spans="1:7" ht="39.950000000000003" customHeight="1">
      <c r="A3340" s="93" t="s">
        <v>5181</v>
      </c>
      <c r="B3340" s="21" t="s">
        <v>5096</v>
      </c>
      <c r="C3340" s="21" t="s">
        <v>5271</v>
      </c>
      <c r="D3340" s="108" t="s">
        <v>764</v>
      </c>
      <c r="E3340" s="21" t="s">
        <v>942</v>
      </c>
      <c r="F3340" s="21" t="s">
        <v>1088</v>
      </c>
      <c r="G3340" s="21" t="s">
        <v>5182</v>
      </c>
    </row>
    <row r="3341" spans="1:7" ht="39.950000000000003" customHeight="1">
      <c r="A3341" s="93" t="s">
        <v>5183</v>
      </c>
      <c r="B3341" s="21" t="s">
        <v>5098</v>
      </c>
      <c r="C3341" s="21" t="s">
        <v>5271</v>
      </c>
      <c r="D3341" s="108" t="s">
        <v>764</v>
      </c>
      <c r="E3341" s="21" t="s">
        <v>1205</v>
      </c>
      <c r="F3341" s="21" t="s">
        <v>1011</v>
      </c>
      <c r="G3341" s="21" t="s">
        <v>1007</v>
      </c>
    </row>
    <row r="3342" spans="1:7" ht="39.950000000000003" customHeight="1">
      <c r="A3342" s="6" t="s">
        <v>5184</v>
      </c>
      <c r="B3342" s="21" t="s">
        <v>5096</v>
      </c>
      <c r="C3342" s="21" t="s">
        <v>5271</v>
      </c>
      <c r="D3342" s="108" t="s">
        <v>764</v>
      </c>
      <c r="E3342" s="21" t="s">
        <v>1088</v>
      </c>
      <c r="F3342" s="21" t="s">
        <v>1165</v>
      </c>
      <c r="G3342" s="21" t="s">
        <v>878</v>
      </c>
    </row>
    <row r="3343" spans="1:7" ht="39.950000000000003" customHeight="1">
      <c r="A3343" s="6" t="s">
        <v>5185</v>
      </c>
      <c r="B3343" s="21" t="s">
        <v>5098</v>
      </c>
      <c r="C3343" s="21" t="s">
        <v>5271</v>
      </c>
      <c r="D3343" s="108" t="s">
        <v>764</v>
      </c>
      <c r="E3343" s="21" t="s">
        <v>1147</v>
      </c>
      <c r="F3343" s="21" t="s">
        <v>1205</v>
      </c>
      <c r="G3343" s="21" t="s">
        <v>1394</v>
      </c>
    </row>
    <row r="3344" spans="1:7" ht="39.950000000000003" customHeight="1">
      <c r="A3344" s="108" t="s">
        <v>5100</v>
      </c>
      <c r="B3344" s="21" t="s">
        <v>5101</v>
      </c>
      <c r="C3344" s="21" t="s">
        <v>5271</v>
      </c>
      <c r="D3344" s="108" t="s">
        <v>764</v>
      </c>
      <c r="E3344" s="21" t="s">
        <v>1011</v>
      </c>
      <c r="F3344" s="21" t="s">
        <v>1143</v>
      </c>
      <c r="G3344" s="21" t="s">
        <v>1035</v>
      </c>
    </row>
    <row r="3345" spans="1:7" ht="39.950000000000003" customHeight="1">
      <c r="A3345" s="6" t="s">
        <v>5186</v>
      </c>
      <c r="B3345" s="21" t="s">
        <v>5101</v>
      </c>
      <c r="C3345" s="21" t="s">
        <v>5271</v>
      </c>
      <c r="D3345" s="108" t="s">
        <v>764</v>
      </c>
      <c r="E3345" s="21" t="s">
        <v>1143</v>
      </c>
      <c r="F3345" s="21" t="s">
        <v>1186</v>
      </c>
      <c r="G3345" s="21" t="s">
        <v>5187</v>
      </c>
    </row>
    <row r="3346" spans="1:7" ht="39.950000000000003" customHeight="1">
      <c r="A3346" s="93" t="s">
        <v>5188</v>
      </c>
      <c r="B3346" s="21" t="s">
        <v>5096</v>
      </c>
      <c r="C3346" s="21" t="s">
        <v>5271</v>
      </c>
      <c r="D3346" s="108" t="s">
        <v>764</v>
      </c>
      <c r="E3346" s="21" t="s">
        <v>1942</v>
      </c>
      <c r="F3346" s="21" t="s">
        <v>4417</v>
      </c>
      <c r="G3346" s="21" t="s">
        <v>1815</v>
      </c>
    </row>
    <row r="3347" spans="1:7" ht="39.950000000000003" customHeight="1">
      <c r="A3347" s="6" t="s">
        <v>5189</v>
      </c>
      <c r="B3347" s="21" t="s">
        <v>5116</v>
      </c>
      <c r="C3347" s="21" t="s">
        <v>5271</v>
      </c>
      <c r="D3347" s="108" t="s">
        <v>764</v>
      </c>
      <c r="E3347" s="21" t="s">
        <v>1165</v>
      </c>
      <c r="F3347" s="21" t="s">
        <v>1149</v>
      </c>
      <c r="G3347" s="21" t="s">
        <v>2353</v>
      </c>
    </row>
    <row r="3348" spans="1:7" ht="39.950000000000003" customHeight="1">
      <c r="A3348" s="6" t="s">
        <v>5190</v>
      </c>
      <c r="B3348" s="21" t="s">
        <v>5096</v>
      </c>
      <c r="C3348" s="21" t="s">
        <v>5271</v>
      </c>
      <c r="D3348" s="108" t="s">
        <v>764</v>
      </c>
      <c r="E3348" s="21" t="s">
        <v>1034</v>
      </c>
      <c r="F3348" s="21" t="s">
        <v>1088</v>
      </c>
      <c r="G3348" s="21" t="s">
        <v>788</v>
      </c>
    </row>
    <row r="3349" spans="1:7" ht="39.950000000000003" customHeight="1">
      <c r="A3349" s="97" t="s">
        <v>5191</v>
      </c>
      <c r="B3349" s="21"/>
      <c r="C3349" s="21" t="s">
        <v>5271</v>
      </c>
      <c r="D3349" s="108" t="s">
        <v>764</v>
      </c>
      <c r="E3349" s="21" t="s">
        <v>1149</v>
      </c>
      <c r="F3349" s="21" t="s">
        <v>1685</v>
      </c>
      <c r="G3349" s="21" t="s">
        <v>5192</v>
      </c>
    </row>
    <row r="3350" spans="1:7" ht="39.950000000000003" customHeight="1">
      <c r="A3350" s="6" t="s">
        <v>5193</v>
      </c>
      <c r="B3350" s="21" t="s">
        <v>5098</v>
      </c>
      <c r="C3350" s="21" t="s">
        <v>5271</v>
      </c>
      <c r="D3350" s="108" t="s">
        <v>764</v>
      </c>
      <c r="E3350" s="21" t="s">
        <v>1205</v>
      </c>
      <c r="F3350" s="21" t="s">
        <v>1205</v>
      </c>
      <c r="G3350" s="21" t="s">
        <v>5194</v>
      </c>
    </row>
    <row r="3351" spans="1:7" ht="39.950000000000003" customHeight="1">
      <c r="A3351" s="6" t="s">
        <v>5195</v>
      </c>
      <c r="B3351" s="21" t="s">
        <v>5101</v>
      </c>
      <c r="C3351" s="21" t="s">
        <v>5271</v>
      </c>
      <c r="D3351" s="108" t="s">
        <v>764</v>
      </c>
      <c r="E3351" s="21" t="s">
        <v>1256</v>
      </c>
      <c r="F3351" s="21" t="s">
        <v>1163</v>
      </c>
      <c r="G3351" s="21" t="s">
        <v>1200</v>
      </c>
    </row>
    <row r="3352" spans="1:7" ht="39.950000000000003" customHeight="1">
      <c r="A3352" s="6" t="s">
        <v>5196</v>
      </c>
      <c r="B3352" s="21" t="s">
        <v>5101</v>
      </c>
      <c r="C3352" s="21" t="s">
        <v>5271</v>
      </c>
      <c r="D3352" s="108" t="s">
        <v>764</v>
      </c>
      <c r="E3352" s="21" t="s">
        <v>1127</v>
      </c>
      <c r="F3352" s="21" t="s">
        <v>1256</v>
      </c>
      <c r="G3352" s="21" t="s">
        <v>1087</v>
      </c>
    </row>
    <row r="3353" spans="1:7" ht="39.950000000000003" customHeight="1">
      <c r="A3353" s="6" t="s">
        <v>5197</v>
      </c>
      <c r="B3353" s="21" t="s">
        <v>5098</v>
      </c>
      <c r="C3353" s="21" t="s">
        <v>5271</v>
      </c>
      <c r="D3353" s="108" t="s">
        <v>764</v>
      </c>
      <c r="E3353" s="21" t="s">
        <v>1163</v>
      </c>
      <c r="F3353" s="21" t="s">
        <v>1151</v>
      </c>
      <c r="G3353" s="21" t="s">
        <v>1734</v>
      </c>
    </row>
    <row r="3354" spans="1:7" ht="39.950000000000003" customHeight="1">
      <c r="A3354" s="6" t="s">
        <v>5198</v>
      </c>
      <c r="B3354" s="21" t="s">
        <v>5116</v>
      </c>
      <c r="C3354" s="21" t="s">
        <v>5271</v>
      </c>
      <c r="D3354" s="108" t="s">
        <v>764</v>
      </c>
      <c r="E3354" s="21" t="s">
        <v>1088</v>
      </c>
      <c r="F3354" s="21" t="s">
        <v>1108</v>
      </c>
      <c r="G3354" s="21" t="s">
        <v>1220</v>
      </c>
    </row>
    <row r="3355" spans="1:7" ht="39.950000000000003" customHeight="1">
      <c r="A3355" s="6" t="s">
        <v>5199</v>
      </c>
      <c r="B3355" s="21" t="s">
        <v>5116</v>
      </c>
      <c r="C3355" s="21" t="s">
        <v>5271</v>
      </c>
      <c r="D3355" s="108" t="s">
        <v>764</v>
      </c>
      <c r="E3355" s="21" t="s">
        <v>1848</v>
      </c>
      <c r="F3355" s="21" t="s">
        <v>1097</v>
      </c>
      <c r="G3355" s="21" t="s">
        <v>1734</v>
      </c>
    </row>
    <row r="3356" spans="1:7" ht="39.950000000000003" customHeight="1">
      <c r="A3356" s="6" t="s">
        <v>5200</v>
      </c>
      <c r="B3356" s="21" t="s">
        <v>5116</v>
      </c>
      <c r="C3356" s="21" t="s">
        <v>5271</v>
      </c>
      <c r="D3356" s="108" t="s">
        <v>764</v>
      </c>
      <c r="E3356" s="21" t="s">
        <v>1165</v>
      </c>
      <c r="F3356" s="21" t="s">
        <v>1088</v>
      </c>
      <c r="G3356" s="21" t="s">
        <v>1035</v>
      </c>
    </row>
    <row r="3357" spans="1:7" ht="39.950000000000003" customHeight="1">
      <c r="A3357" s="351" t="s">
        <v>5201</v>
      </c>
      <c r="B3357" s="21" t="s">
        <v>5101</v>
      </c>
      <c r="C3357" s="21" t="s">
        <v>5271</v>
      </c>
      <c r="D3357" s="108" t="s">
        <v>764</v>
      </c>
      <c r="E3357" s="21" t="s">
        <v>942</v>
      </c>
      <c r="F3357" s="21" t="s">
        <v>1088</v>
      </c>
      <c r="G3357" s="21" t="s">
        <v>916</v>
      </c>
    </row>
    <row r="3358" spans="1:7" ht="39.950000000000003" customHeight="1">
      <c r="A3358" s="93" t="s">
        <v>5202</v>
      </c>
      <c r="B3358" s="21" t="s">
        <v>5116</v>
      </c>
      <c r="C3358" s="21" t="s">
        <v>5271</v>
      </c>
      <c r="D3358" s="108" t="s">
        <v>764</v>
      </c>
      <c r="E3358" s="21" t="s">
        <v>1165</v>
      </c>
      <c r="F3358" s="21" t="s">
        <v>1165</v>
      </c>
      <c r="G3358" s="21" t="s">
        <v>5203</v>
      </c>
    </row>
    <row r="3359" spans="1:7" ht="39.950000000000003" customHeight="1">
      <c r="A3359" s="6" t="s">
        <v>5204</v>
      </c>
      <c r="B3359" s="21" t="s">
        <v>5096</v>
      </c>
      <c r="C3359" s="21" t="s">
        <v>5271</v>
      </c>
      <c r="D3359" s="108" t="s">
        <v>764</v>
      </c>
      <c r="E3359" s="21" t="s">
        <v>1102</v>
      </c>
      <c r="F3359" s="21" t="s">
        <v>1511</v>
      </c>
      <c r="G3359" s="21" t="s">
        <v>1194</v>
      </c>
    </row>
    <row r="3360" spans="1:7" ht="39.950000000000003" customHeight="1">
      <c r="A3360" s="108" t="s">
        <v>5100</v>
      </c>
      <c r="B3360" s="21" t="s">
        <v>5096</v>
      </c>
      <c r="C3360" s="21" t="s">
        <v>5271</v>
      </c>
      <c r="D3360" s="108" t="s">
        <v>764</v>
      </c>
      <c r="E3360" s="21" t="s">
        <v>1143</v>
      </c>
      <c r="F3360" s="21" t="s">
        <v>1047</v>
      </c>
      <c r="G3360" s="21" t="s">
        <v>5205</v>
      </c>
    </row>
    <row r="3361" spans="1:7" ht="39.950000000000003" customHeight="1">
      <c r="A3361" s="6" t="s">
        <v>5206</v>
      </c>
      <c r="B3361" s="21" t="s">
        <v>5098</v>
      </c>
      <c r="C3361" s="21" t="s">
        <v>5271</v>
      </c>
      <c r="D3361" s="108" t="s">
        <v>764</v>
      </c>
      <c r="E3361" s="21" t="s">
        <v>1144</v>
      </c>
      <c r="F3361" s="21" t="s">
        <v>1790</v>
      </c>
      <c r="G3361" s="21" t="s">
        <v>982</v>
      </c>
    </row>
    <row r="3362" spans="1:7" ht="39.950000000000003" customHeight="1">
      <c r="A3362" s="93" t="s">
        <v>5207</v>
      </c>
      <c r="B3362" s="21" t="s">
        <v>5116</v>
      </c>
      <c r="C3362" s="21" t="s">
        <v>5271</v>
      </c>
      <c r="D3362" s="108" t="s">
        <v>764</v>
      </c>
      <c r="E3362" s="21" t="s">
        <v>782</v>
      </c>
      <c r="F3362" s="21" t="s">
        <v>1149</v>
      </c>
      <c r="G3362" s="21" t="s">
        <v>978</v>
      </c>
    </row>
    <row r="3363" spans="1:7" ht="39.950000000000003" customHeight="1">
      <c r="A3363" s="93" t="s">
        <v>5208</v>
      </c>
      <c r="B3363" s="21" t="s">
        <v>5101</v>
      </c>
      <c r="C3363" s="21" t="s">
        <v>5271</v>
      </c>
      <c r="D3363" s="108" t="s">
        <v>764</v>
      </c>
      <c r="E3363" s="21" t="s">
        <v>1124</v>
      </c>
      <c r="F3363" s="21" t="s">
        <v>1147</v>
      </c>
      <c r="G3363" s="21" t="s">
        <v>1242</v>
      </c>
    </row>
    <row r="3364" spans="1:7" ht="39.950000000000003" customHeight="1">
      <c r="A3364" s="352" t="s">
        <v>5209</v>
      </c>
      <c r="B3364" s="235"/>
      <c r="C3364" s="21" t="s">
        <v>5271</v>
      </c>
      <c r="D3364" s="237" t="s">
        <v>764</v>
      </c>
      <c r="E3364" s="235" t="s">
        <v>1942</v>
      </c>
      <c r="F3364" s="235" t="s">
        <v>1059</v>
      </c>
      <c r="G3364" s="235" t="s">
        <v>788</v>
      </c>
    </row>
    <row r="3365" spans="1:7" ht="39.950000000000003" customHeight="1">
      <c r="A3365" s="6" t="s">
        <v>5210</v>
      </c>
      <c r="B3365" s="21" t="s">
        <v>5101</v>
      </c>
      <c r="C3365" s="21" t="s">
        <v>5271</v>
      </c>
      <c r="D3365" s="108" t="s">
        <v>764</v>
      </c>
      <c r="E3365" s="21" t="s">
        <v>881</v>
      </c>
      <c r="F3365" s="21" t="s">
        <v>881</v>
      </c>
      <c r="G3365" s="21" t="s">
        <v>4097</v>
      </c>
    </row>
    <row r="3366" spans="1:7" ht="39.950000000000003" customHeight="1">
      <c r="A3366" s="6" t="s">
        <v>5100</v>
      </c>
      <c r="B3366" s="21" t="s">
        <v>5096</v>
      </c>
      <c r="C3366" s="21" t="s">
        <v>5271</v>
      </c>
      <c r="D3366" s="108" t="s">
        <v>764</v>
      </c>
      <c r="E3366" s="21" t="s">
        <v>2624</v>
      </c>
      <c r="F3366" s="21" t="s">
        <v>1302</v>
      </c>
      <c r="G3366" s="21" t="s">
        <v>883</v>
      </c>
    </row>
    <row r="3367" spans="1:7" ht="39.950000000000003" customHeight="1">
      <c r="A3367" s="6" t="s">
        <v>5211</v>
      </c>
      <c r="B3367" s="21" t="s">
        <v>5098</v>
      </c>
      <c r="C3367" s="21" t="s">
        <v>5271</v>
      </c>
      <c r="D3367" s="108" t="s">
        <v>764</v>
      </c>
      <c r="E3367" s="21" t="s">
        <v>4417</v>
      </c>
      <c r="F3367" s="21" t="s">
        <v>1186</v>
      </c>
      <c r="G3367" s="21" t="s">
        <v>5212</v>
      </c>
    </row>
    <row r="3368" spans="1:7" ht="39.950000000000003" customHeight="1">
      <c r="A3368" s="93" t="s">
        <v>5100</v>
      </c>
      <c r="B3368" s="21" t="s">
        <v>5116</v>
      </c>
      <c r="C3368" s="21" t="s">
        <v>5271</v>
      </c>
      <c r="D3368" s="108" t="s">
        <v>764</v>
      </c>
      <c r="E3368" s="21" t="s">
        <v>1088</v>
      </c>
      <c r="F3368" s="21" t="s">
        <v>1102</v>
      </c>
      <c r="G3368" s="21" t="s">
        <v>5213</v>
      </c>
    </row>
    <row r="3369" spans="1:7" ht="39.950000000000003" customHeight="1">
      <c r="A3369" s="93" t="s">
        <v>5100</v>
      </c>
      <c r="B3369" s="21" t="s">
        <v>5098</v>
      </c>
      <c r="C3369" s="21" t="s">
        <v>5271</v>
      </c>
      <c r="D3369" s="108" t="s">
        <v>764</v>
      </c>
      <c r="E3369" s="21" t="s">
        <v>1147</v>
      </c>
      <c r="F3369" s="21" t="s">
        <v>1943</v>
      </c>
      <c r="G3369" s="21" t="s">
        <v>4543</v>
      </c>
    </row>
    <row r="3370" spans="1:7" ht="39.950000000000003" customHeight="1">
      <c r="A3370" s="93" t="s">
        <v>5214</v>
      </c>
      <c r="B3370" s="21" t="s">
        <v>5096</v>
      </c>
      <c r="C3370" s="21" t="s">
        <v>5271</v>
      </c>
      <c r="D3370" s="108" t="s">
        <v>764</v>
      </c>
      <c r="E3370" s="21" t="s">
        <v>1088</v>
      </c>
      <c r="F3370" s="21" t="s">
        <v>1068</v>
      </c>
      <c r="G3370" s="21" t="s">
        <v>1164</v>
      </c>
    </row>
    <row r="3371" spans="1:7" ht="39.950000000000003" customHeight="1">
      <c r="A3371" s="93" t="s">
        <v>5215</v>
      </c>
      <c r="B3371" s="21" t="s">
        <v>5116</v>
      </c>
      <c r="C3371" s="21" t="s">
        <v>5271</v>
      </c>
      <c r="D3371" s="108" t="s">
        <v>764</v>
      </c>
      <c r="E3371" s="21" t="s">
        <v>1202</v>
      </c>
      <c r="F3371" s="21" t="s">
        <v>1102</v>
      </c>
      <c r="G3371" s="21" t="s">
        <v>1203</v>
      </c>
    </row>
    <row r="3372" spans="1:7" ht="39.950000000000003" customHeight="1">
      <c r="A3372" s="93" t="s">
        <v>5216</v>
      </c>
      <c r="B3372" s="21" t="s">
        <v>5098</v>
      </c>
      <c r="C3372" s="21" t="s">
        <v>5271</v>
      </c>
      <c r="D3372" s="108" t="s">
        <v>764</v>
      </c>
      <c r="E3372" s="21" t="s">
        <v>1147</v>
      </c>
      <c r="F3372" s="21" t="s">
        <v>4417</v>
      </c>
      <c r="G3372" s="21" t="s">
        <v>1823</v>
      </c>
    </row>
    <row r="3373" spans="1:7" ht="39.950000000000003" customHeight="1">
      <c r="A3373" s="93" t="s">
        <v>5217</v>
      </c>
      <c r="B3373" s="21"/>
      <c r="C3373" s="21" t="s">
        <v>5271</v>
      </c>
      <c r="D3373" s="108" t="s">
        <v>764</v>
      </c>
      <c r="E3373" s="21" t="s">
        <v>1124</v>
      </c>
      <c r="F3373" s="21" t="s">
        <v>4614</v>
      </c>
      <c r="G3373" s="21" t="s">
        <v>927</v>
      </c>
    </row>
    <row r="3374" spans="1:7" ht="39.950000000000003" customHeight="1">
      <c r="A3374" s="93" t="s">
        <v>5218</v>
      </c>
      <c r="B3374" s="21" t="s">
        <v>5101</v>
      </c>
      <c r="C3374" s="21" t="s">
        <v>5271</v>
      </c>
      <c r="D3374" s="108" t="s">
        <v>764</v>
      </c>
      <c r="E3374" s="21" t="s">
        <v>1229</v>
      </c>
      <c r="F3374" s="21" t="s">
        <v>1101</v>
      </c>
      <c r="G3374" s="21" t="s">
        <v>807</v>
      </c>
    </row>
    <row r="3375" spans="1:7" ht="39.950000000000003" customHeight="1">
      <c r="A3375" s="93" t="s">
        <v>5219</v>
      </c>
      <c r="B3375" s="21" t="s">
        <v>5096</v>
      </c>
      <c r="C3375" s="21" t="s">
        <v>5271</v>
      </c>
      <c r="D3375" s="108" t="s">
        <v>764</v>
      </c>
      <c r="E3375" s="21" t="s">
        <v>1956</v>
      </c>
      <c r="F3375" s="21" t="s">
        <v>1011</v>
      </c>
      <c r="G3375" s="21" t="s">
        <v>978</v>
      </c>
    </row>
    <row r="3376" spans="1:7" ht="39.950000000000003" customHeight="1">
      <c r="A3376" s="93" t="s">
        <v>5220</v>
      </c>
      <c r="B3376" s="21" t="s">
        <v>5098</v>
      </c>
      <c r="C3376" s="21" t="s">
        <v>5271</v>
      </c>
      <c r="D3376" s="108" t="s">
        <v>764</v>
      </c>
      <c r="E3376" s="21" t="s">
        <v>1205</v>
      </c>
      <c r="F3376" s="21" t="s">
        <v>990</v>
      </c>
      <c r="G3376" s="21" t="s">
        <v>5221</v>
      </c>
    </row>
    <row r="3377" spans="1:7" ht="39.950000000000003" customHeight="1">
      <c r="A3377" s="93" t="s">
        <v>5222</v>
      </c>
      <c r="B3377" s="21" t="s">
        <v>5101</v>
      </c>
      <c r="C3377" s="21" t="s">
        <v>5271</v>
      </c>
      <c r="D3377" s="108" t="s">
        <v>764</v>
      </c>
      <c r="E3377" s="21" t="s">
        <v>1144</v>
      </c>
      <c r="F3377" s="21" t="s">
        <v>1143</v>
      </c>
      <c r="G3377" s="21" t="s">
        <v>5223</v>
      </c>
    </row>
    <row r="3378" spans="1:7" ht="39.950000000000003" customHeight="1">
      <c r="A3378" s="93" t="s">
        <v>5224</v>
      </c>
      <c r="B3378" s="21" t="s">
        <v>5116</v>
      </c>
      <c r="C3378" s="21" t="s">
        <v>5271</v>
      </c>
      <c r="D3378" s="108" t="s">
        <v>764</v>
      </c>
      <c r="E3378" s="21" t="s">
        <v>1108</v>
      </c>
      <c r="F3378" s="21" t="s">
        <v>1088</v>
      </c>
      <c r="G3378" s="21" t="s">
        <v>1007</v>
      </c>
    </row>
    <row r="3379" spans="1:7" ht="39.950000000000003" customHeight="1">
      <c r="A3379" s="93" t="s">
        <v>5100</v>
      </c>
      <c r="B3379" s="21" t="s">
        <v>5098</v>
      </c>
      <c r="C3379" s="21" t="s">
        <v>5271</v>
      </c>
      <c r="D3379" s="108" t="s">
        <v>764</v>
      </c>
      <c r="E3379" s="21" t="s">
        <v>1576</v>
      </c>
      <c r="F3379" s="21" t="s">
        <v>993</v>
      </c>
      <c r="G3379" s="21" t="s">
        <v>1394</v>
      </c>
    </row>
    <row r="3380" spans="1:7" ht="39.950000000000003" customHeight="1">
      <c r="A3380" s="93" t="s">
        <v>5225</v>
      </c>
      <c r="B3380" s="21" t="s">
        <v>5096</v>
      </c>
      <c r="C3380" s="21" t="s">
        <v>5271</v>
      </c>
      <c r="D3380" s="108" t="s">
        <v>764</v>
      </c>
      <c r="E3380" s="21" t="s">
        <v>782</v>
      </c>
      <c r="F3380" s="21" t="s">
        <v>1121</v>
      </c>
      <c r="G3380" s="21" t="s">
        <v>883</v>
      </c>
    </row>
    <row r="3381" spans="1:7" ht="39.950000000000003" customHeight="1">
      <c r="A3381" s="93" t="s">
        <v>5226</v>
      </c>
      <c r="B3381" s="21"/>
      <c r="C3381" s="21" t="s">
        <v>5271</v>
      </c>
      <c r="D3381" s="108" t="s">
        <v>764</v>
      </c>
      <c r="E3381" s="21" t="s">
        <v>1061</v>
      </c>
      <c r="F3381" s="21" t="s">
        <v>942</v>
      </c>
      <c r="G3381" s="21" t="s">
        <v>1771</v>
      </c>
    </row>
    <row r="3382" spans="1:7" ht="39.950000000000003" customHeight="1">
      <c r="A3382" s="93" t="s">
        <v>5227</v>
      </c>
      <c r="B3382" s="21" t="s">
        <v>5098</v>
      </c>
      <c r="C3382" s="21" t="s">
        <v>5271</v>
      </c>
      <c r="D3382" s="108" t="s">
        <v>764</v>
      </c>
      <c r="E3382" s="21" t="s">
        <v>1149</v>
      </c>
      <c r="F3382" s="21" t="s">
        <v>1155</v>
      </c>
      <c r="G3382" s="21" t="s">
        <v>818</v>
      </c>
    </row>
    <row r="3383" spans="1:7" ht="39.950000000000003" customHeight="1">
      <c r="A3383" s="93" t="s">
        <v>5228</v>
      </c>
      <c r="B3383" s="21" t="s">
        <v>5098</v>
      </c>
      <c r="C3383" s="21" t="s">
        <v>5271</v>
      </c>
      <c r="D3383" s="108" t="s">
        <v>764</v>
      </c>
      <c r="E3383" s="21" t="s">
        <v>1149</v>
      </c>
      <c r="F3383" s="21" t="s">
        <v>4614</v>
      </c>
      <c r="G3383" s="21" t="s">
        <v>5229</v>
      </c>
    </row>
    <row r="3384" spans="1:7" ht="39.950000000000003" customHeight="1">
      <c r="A3384" s="93" t="s">
        <v>5230</v>
      </c>
      <c r="B3384" s="21" t="s">
        <v>5098</v>
      </c>
      <c r="C3384" s="21" t="s">
        <v>5271</v>
      </c>
      <c r="D3384" s="108" t="s">
        <v>764</v>
      </c>
      <c r="E3384" s="21" t="s">
        <v>990</v>
      </c>
      <c r="F3384" s="21" t="s">
        <v>1149</v>
      </c>
      <c r="G3384" s="21" t="s">
        <v>1860</v>
      </c>
    </row>
    <row r="3385" spans="1:7" ht="39.950000000000003" customHeight="1">
      <c r="A3385" s="93" t="s">
        <v>5231</v>
      </c>
      <c r="B3385" s="21" t="s">
        <v>5098</v>
      </c>
      <c r="C3385" s="21" t="s">
        <v>5271</v>
      </c>
      <c r="D3385" s="108" t="s">
        <v>764</v>
      </c>
      <c r="E3385" s="21" t="s">
        <v>1205</v>
      </c>
      <c r="F3385" s="21" t="s">
        <v>829</v>
      </c>
      <c r="G3385" s="21" t="s">
        <v>1919</v>
      </c>
    </row>
    <row r="3386" spans="1:7" ht="39.950000000000003" customHeight="1">
      <c r="A3386" s="93" t="s">
        <v>5232</v>
      </c>
      <c r="B3386" s="21" t="s">
        <v>5116</v>
      </c>
      <c r="C3386" s="21" t="s">
        <v>5271</v>
      </c>
      <c r="D3386" s="108" t="s">
        <v>764</v>
      </c>
      <c r="E3386" s="21" t="s">
        <v>1097</v>
      </c>
      <c r="F3386" s="21" t="s">
        <v>1147</v>
      </c>
      <c r="G3386" s="21" t="s">
        <v>5233</v>
      </c>
    </row>
    <row r="3387" spans="1:7" ht="39.950000000000003" customHeight="1">
      <c r="A3387" s="93" t="s">
        <v>5234</v>
      </c>
      <c r="B3387" s="21" t="s">
        <v>5116</v>
      </c>
      <c r="C3387" s="21" t="s">
        <v>5271</v>
      </c>
      <c r="D3387" s="108" t="s">
        <v>764</v>
      </c>
      <c r="E3387" s="21" t="s">
        <v>1034</v>
      </c>
      <c r="F3387" s="21" t="s">
        <v>1097</v>
      </c>
      <c r="G3387" s="21" t="s">
        <v>5235</v>
      </c>
    </row>
    <row r="3388" spans="1:7" ht="39.950000000000003" customHeight="1">
      <c r="A3388" s="93" t="s">
        <v>5236</v>
      </c>
      <c r="B3388" s="21"/>
      <c r="C3388" s="21" t="s">
        <v>5271</v>
      </c>
      <c r="D3388" s="108" t="s">
        <v>764</v>
      </c>
      <c r="E3388" s="21" t="s">
        <v>1205</v>
      </c>
      <c r="F3388" s="21" t="s">
        <v>1186</v>
      </c>
      <c r="G3388" s="21" t="s">
        <v>1633</v>
      </c>
    </row>
    <row r="3389" spans="1:7" ht="39.950000000000003" customHeight="1">
      <c r="A3389" s="93" t="s">
        <v>5237</v>
      </c>
      <c r="B3389" s="21" t="s">
        <v>5096</v>
      </c>
      <c r="C3389" s="21" t="s">
        <v>5271</v>
      </c>
      <c r="D3389" s="108" t="s">
        <v>764</v>
      </c>
      <c r="E3389" s="21" t="s">
        <v>1097</v>
      </c>
      <c r="F3389" s="21" t="s">
        <v>1165</v>
      </c>
      <c r="G3389" s="21" t="s">
        <v>5238</v>
      </c>
    </row>
    <row r="3390" spans="1:7" ht="39.950000000000003" customHeight="1">
      <c r="A3390" s="93" t="s">
        <v>5239</v>
      </c>
      <c r="B3390" s="21" t="s">
        <v>5101</v>
      </c>
      <c r="C3390" s="21" t="s">
        <v>5271</v>
      </c>
      <c r="D3390" s="108" t="s">
        <v>764</v>
      </c>
      <c r="E3390" s="21" t="s">
        <v>1047</v>
      </c>
      <c r="F3390" s="21" t="s">
        <v>1147</v>
      </c>
      <c r="G3390" s="21" t="s">
        <v>1007</v>
      </c>
    </row>
    <row r="3391" spans="1:7" ht="39.950000000000003" customHeight="1">
      <c r="A3391" s="93" t="s">
        <v>5240</v>
      </c>
      <c r="B3391" s="21" t="s">
        <v>5101</v>
      </c>
      <c r="C3391" s="21" t="s">
        <v>5271</v>
      </c>
      <c r="D3391" s="108" t="s">
        <v>764</v>
      </c>
      <c r="E3391" s="21" t="s">
        <v>1149</v>
      </c>
      <c r="F3391" s="21" t="s">
        <v>942</v>
      </c>
      <c r="G3391" s="21" t="s">
        <v>788</v>
      </c>
    </row>
    <row r="3392" spans="1:7" ht="39.950000000000003" customHeight="1">
      <c r="A3392" s="93" t="s">
        <v>5241</v>
      </c>
      <c r="B3392" s="21" t="s">
        <v>5101</v>
      </c>
      <c r="C3392" s="21" t="s">
        <v>5271</v>
      </c>
      <c r="D3392" s="108" t="s">
        <v>764</v>
      </c>
      <c r="E3392" s="21" t="s">
        <v>1186</v>
      </c>
      <c r="F3392" s="21" t="s">
        <v>4417</v>
      </c>
      <c r="G3392" s="21" t="s">
        <v>771</v>
      </c>
    </row>
    <row r="3393" spans="1:7" ht="39.950000000000003" customHeight="1">
      <c r="A3393" s="93" t="s">
        <v>5242</v>
      </c>
      <c r="B3393" s="21" t="s">
        <v>5096</v>
      </c>
      <c r="C3393" s="21" t="s">
        <v>5271</v>
      </c>
      <c r="D3393" s="108" t="s">
        <v>764</v>
      </c>
      <c r="E3393" s="21" t="s">
        <v>1072</v>
      </c>
      <c r="F3393" s="21" t="s">
        <v>1108</v>
      </c>
      <c r="G3393" s="21" t="s">
        <v>839</v>
      </c>
    </row>
    <row r="3394" spans="1:7" ht="39.950000000000003" customHeight="1">
      <c r="A3394" s="93" t="s">
        <v>5243</v>
      </c>
      <c r="B3394" s="21" t="s">
        <v>5096</v>
      </c>
      <c r="C3394" s="21" t="s">
        <v>5271</v>
      </c>
      <c r="D3394" s="108" t="s">
        <v>764</v>
      </c>
      <c r="E3394" s="21" t="s">
        <v>1658</v>
      </c>
      <c r="F3394" s="21" t="s">
        <v>5074</v>
      </c>
      <c r="G3394" s="21" t="s">
        <v>5075</v>
      </c>
    </row>
    <row r="3395" spans="1:7" ht="39.950000000000003" customHeight="1">
      <c r="A3395" s="93" t="s">
        <v>5244</v>
      </c>
      <c r="B3395" s="21" t="s">
        <v>5098</v>
      </c>
      <c r="C3395" s="21" t="s">
        <v>5271</v>
      </c>
      <c r="D3395" s="108" t="s">
        <v>764</v>
      </c>
      <c r="E3395" s="21" t="s">
        <v>1149</v>
      </c>
      <c r="F3395" s="21" t="s">
        <v>1102</v>
      </c>
      <c r="G3395" s="21" t="s">
        <v>1175</v>
      </c>
    </row>
    <row r="3396" spans="1:7" ht="39.950000000000003" customHeight="1">
      <c r="A3396" s="93" t="s">
        <v>5245</v>
      </c>
      <c r="B3396" s="21" t="s">
        <v>5098</v>
      </c>
      <c r="C3396" s="21" t="s">
        <v>5271</v>
      </c>
      <c r="D3396" s="108" t="s">
        <v>764</v>
      </c>
      <c r="E3396" s="21" t="s">
        <v>4417</v>
      </c>
      <c r="F3396" s="21" t="s">
        <v>990</v>
      </c>
      <c r="G3396" s="21" t="s">
        <v>1824</v>
      </c>
    </row>
    <row r="3397" spans="1:7" ht="39.950000000000003" customHeight="1">
      <c r="A3397" s="93" t="s">
        <v>5246</v>
      </c>
      <c r="B3397" s="21" t="s">
        <v>5098</v>
      </c>
      <c r="C3397" s="21" t="s">
        <v>5271</v>
      </c>
      <c r="D3397" s="108" t="s">
        <v>764</v>
      </c>
      <c r="E3397" s="21" t="s">
        <v>1147</v>
      </c>
      <c r="F3397" s="21" t="s">
        <v>1143</v>
      </c>
      <c r="G3397" s="21" t="s">
        <v>883</v>
      </c>
    </row>
    <row r="3398" spans="1:7" ht="39.950000000000003" customHeight="1">
      <c r="A3398" s="93" t="s">
        <v>5247</v>
      </c>
      <c r="B3398" s="21" t="s">
        <v>5098</v>
      </c>
      <c r="C3398" s="21" t="s">
        <v>5271</v>
      </c>
      <c r="D3398" s="108" t="s">
        <v>764</v>
      </c>
      <c r="E3398" s="21" t="s">
        <v>1124</v>
      </c>
      <c r="F3398" s="21" t="s">
        <v>990</v>
      </c>
      <c r="G3398" s="21" t="s">
        <v>883</v>
      </c>
    </row>
    <row r="3399" spans="1:7" ht="39.950000000000003" customHeight="1">
      <c r="A3399" s="93" t="s">
        <v>5248</v>
      </c>
      <c r="B3399" s="21" t="s">
        <v>5101</v>
      </c>
      <c r="C3399" s="21" t="s">
        <v>5271</v>
      </c>
      <c r="D3399" s="108" t="s">
        <v>764</v>
      </c>
      <c r="E3399" s="21" t="s">
        <v>1144</v>
      </c>
      <c r="F3399" s="21" t="s">
        <v>942</v>
      </c>
      <c r="G3399" s="21" t="s">
        <v>883</v>
      </c>
    </row>
    <row r="3400" spans="1:7" ht="39.950000000000003" customHeight="1">
      <c r="A3400" s="93" t="s">
        <v>5249</v>
      </c>
      <c r="B3400" s="21" t="s">
        <v>5098</v>
      </c>
      <c r="C3400" s="21" t="s">
        <v>5271</v>
      </c>
      <c r="D3400" s="108" t="s">
        <v>764</v>
      </c>
      <c r="E3400" s="21" t="s">
        <v>1149</v>
      </c>
      <c r="F3400" s="21" t="s">
        <v>1147</v>
      </c>
      <c r="G3400" s="21" t="s">
        <v>1305</v>
      </c>
    </row>
    <row r="3401" spans="1:7" ht="39.950000000000003" customHeight="1">
      <c r="A3401" s="93" t="s">
        <v>5250</v>
      </c>
      <c r="B3401" s="21" t="s">
        <v>5098</v>
      </c>
      <c r="C3401" s="21" t="s">
        <v>5271</v>
      </c>
      <c r="D3401" s="108" t="s">
        <v>764</v>
      </c>
      <c r="E3401" s="21" t="s">
        <v>1124</v>
      </c>
      <c r="F3401" s="21" t="s">
        <v>1155</v>
      </c>
      <c r="G3401" s="21" t="s">
        <v>1425</v>
      </c>
    </row>
    <row r="3402" spans="1:7" ht="39.950000000000003" customHeight="1">
      <c r="A3402" s="93" t="s">
        <v>5251</v>
      </c>
      <c r="B3402" s="21" t="s">
        <v>5096</v>
      </c>
      <c r="C3402" s="21" t="s">
        <v>5271</v>
      </c>
      <c r="D3402" s="108" t="s">
        <v>764</v>
      </c>
      <c r="E3402" s="21" t="s">
        <v>1202</v>
      </c>
      <c r="F3402" s="21" t="s">
        <v>4761</v>
      </c>
      <c r="G3402" s="21" t="s">
        <v>5252</v>
      </c>
    </row>
    <row r="3403" spans="1:7" ht="39.950000000000003" customHeight="1">
      <c r="A3403" s="93" t="s">
        <v>5253</v>
      </c>
      <c r="B3403" s="21" t="s">
        <v>5098</v>
      </c>
      <c r="C3403" s="21" t="s">
        <v>5271</v>
      </c>
      <c r="D3403" s="108" t="s">
        <v>764</v>
      </c>
      <c r="E3403" s="21" t="s">
        <v>1186</v>
      </c>
      <c r="F3403" s="21" t="s">
        <v>1144</v>
      </c>
      <c r="G3403" s="21" t="s">
        <v>1067</v>
      </c>
    </row>
    <row r="3404" spans="1:7" ht="39.950000000000003" customHeight="1">
      <c r="A3404" s="93" t="s">
        <v>5254</v>
      </c>
      <c r="B3404" s="21" t="s">
        <v>5101</v>
      </c>
      <c r="C3404" s="21" t="s">
        <v>5271</v>
      </c>
      <c r="D3404" s="108" t="s">
        <v>764</v>
      </c>
      <c r="E3404" s="21" t="s">
        <v>1144</v>
      </c>
      <c r="F3404" s="21" t="s">
        <v>1205</v>
      </c>
      <c r="G3404" s="21" t="s">
        <v>2993</v>
      </c>
    </row>
    <row r="3405" spans="1:7" ht="39.950000000000003" customHeight="1">
      <c r="A3405" s="93" t="s">
        <v>5255</v>
      </c>
      <c r="B3405" s="21" t="s">
        <v>5101</v>
      </c>
      <c r="C3405" s="21" t="s">
        <v>5271</v>
      </c>
      <c r="D3405" s="108" t="s">
        <v>764</v>
      </c>
      <c r="E3405" s="21" t="s">
        <v>1144</v>
      </c>
      <c r="F3405" s="21" t="s">
        <v>1149</v>
      </c>
      <c r="G3405" s="21" t="s">
        <v>1007</v>
      </c>
    </row>
    <row r="3406" spans="1:7" ht="39.950000000000003" customHeight="1">
      <c r="A3406" s="93" t="s">
        <v>5256</v>
      </c>
      <c r="B3406" s="21" t="s">
        <v>5116</v>
      </c>
      <c r="C3406" s="21" t="s">
        <v>5271</v>
      </c>
      <c r="D3406" s="108" t="s">
        <v>764</v>
      </c>
      <c r="E3406" s="21" t="s">
        <v>803</v>
      </c>
      <c r="F3406" s="21" t="s">
        <v>1124</v>
      </c>
      <c r="G3406" s="21" t="s">
        <v>1305</v>
      </c>
    </row>
    <row r="3407" spans="1:7" ht="39.950000000000003" customHeight="1">
      <c r="A3407" s="93" t="s">
        <v>5257</v>
      </c>
      <c r="B3407" s="21" t="s">
        <v>5101</v>
      </c>
      <c r="C3407" s="21" t="s">
        <v>5271</v>
      </c>
      <c r="D3407" s="108" t="s">
        <v>764</v>
      </c>
      <c r="E3407" s="21" t="s">
        <v>1144</v>
      </c>
      <c r="F3407" s="21" t="s">
        <v>1149</v>
      </c>
      <c r="G3407" s="21" t="s">
        <v>883</v>
      </c>
    </row>
    <row r="3408" spans="1:7" ht="39.950000000000003" customHeight="1">
      <c r="A3408" s="93" t="s">
        <v>5250</v>
      </c>
      <c r="B3408" s="21" t="s">
        <v>5116</v>
      </c>
      <c r="C3408" s="21" t="s">
        <v>5271</v>
      </c>
      <c r="D3408" s="108" t="s">
        <v>764</v>
      </c>
      <c r="E3408" s="21" t="s">
        <v>1102</v>
      </c>
      <c r="F3408" s="21" t="s">
        <v>941</v>
      </c>
      <c r="G3408" s="21" t="s">
        <v>5258</v>
      </c>
    </row>
    <row r="3409" spans="1:7" ht="39.950000000000003" customHeight="1">
      <c r="A3409" s="93" t="s">
        <v>5259</v>
      </c>
      <c r="B3409" s="21" t="s">
        <v>5098</v>
      </c>
      <c r="C3409" s="21" t="s">
        <v>5271</v>
      </c>
      <c r="D3409" s="108" t="s">
        <v>764</v>
      </c>
      <c r="E3409" s="21" t="s">
        <v>990</v>
      </c>
      <c r="F3409" s="21" t="s">
        <v>1205</v>
      </c>
      <c r="G3409" s="21" t="s">
        <v>1486</v>
      </c>
    </row>
    <row r="3410" spans="1:7" ht="39.950000000000003" customHeight="1">
      <c r="A3410" s="93" t="s">
        <v>5260</v>
      </c>
      <c r="B3410" s="21" t="s">
        <v>5101</v>
      </c>
      <c r="C3410" s="21" t="s">
        <v>5271</v>
      </c>
      <c r="D3410" s="108" t="s">
        <v>764</v>
      </c>
      <c r="E3410" s="21" t="s">
        <v>938</v>
      </c>
      <c r="F3410" s="21" t="s">
        <v>990</v>
      </c>
      <c r="G3410" s="21" t="s">
        <v>796</v>
      </c>
    </row>
    <row r="3411" spans="1:7" ht="39.950000000000003" customHeight="1">
      <c r="A3411" s="93" t="s">
        <v>5261</v>
      </c>
      <c r="B3411" s="21" t="s">
        <v>5116</v>
      </c>
      <c r="C3411" s="21" t="s">
        <v>5271</v>
      </c>
      <c r="D3411" s="108" t="s">
        <v>764</v>
      </c>
      <c r="E3411" s="21" t="s">
        <v>1088</v>
      </c>
      <c r="F3411" s="21" t="s">
        <v>1097</v>
      </c>
      <c r="G3411" s="21" t="s">
        <v>807</v>
      </c>
    </row>
    <row r="3412" spans="1:7" ht="39.950000000000003" customHeight="1">
      <c r="A3412" s="93" t="s">
        <v>5262</v>
      </c>
      <c r="B3412" s="21" t="s">
        <v>5098</v>
      </c>
      <c r="C3412" s="21" t="s">
        <v>5271</v>
      </c>
      <c r="D3412" s="108" t="s">
        <v>764</v>
      </c>
      <c r="E3412" s="21" t="s">
        <v>4239</v>
      </c>
      <c r="F3412" s="21" t="s">
        <v>1034</v>
      </c>
      <c r="G3412" s="21" t="s">
        <v>841</v>
      </c>
    </row>
    <row r="3413" spans="1:7" ht="39.950000000000003" customHeight="1">
      <c r="A3413" s="93" t="s">
        <v>5263</v>
      </c>
      <c r="B3413" s="21" t="s">
        <v>5096</v>
      </c>
      <c r="C3413" s="21" t="s">
        <v>5271</v>
      </c>
      <c r="D3413" s="108" t="s">
        <v>764</v>
      </c>
      <c r="E3413" s="21" t="s">
        <v>1059</v>
      </c>
      <c r="F3413" s="21" t="s">
        <v>1205</v>
      </c>
      <c r="G3413" s="21" t="s">
        <v>883</v>
      </c>
    </row>
    <row r="3414" spans="1:7" ht="39.950000000000003" customHeight="1">
      <c r="A3414" s="93" t="s">
        <v>5264</v>
      </c>
      <c r="B3414" s="21" t="s">
        <v>5116</v>
      </c>
      <c r="C3414" s="21" t="s">
        <v>5271</v>
      </c>
      <c r="D3414" s="108" t="s">
        <v>764</v>
      </c>
      <c r="E3414" s="21" t="s">
        <v>782</v>
      </c>
      <c r="F3414" s="21" t="s">
        <v>1149</v>
      </c>
      <c r="G3414" s="21" t="s">
        <v>879</v>
      </c>
    </row>
    <row r="3415" spans="1:7" ht="39.950000000000003" customHeight="1">
      <c r="A3415" s="93" t="s">
        <v>5265</v>
      </c>
      <c r="B3415" s="21" t="s">
        <v>5098</v>
      </c>
      <c r="C3415" s="21" t="s">
        <v>5271</v>
      </c>
      <c r="D3415" s="108" t="s">
        <v>764</v>
      </c>
      <c r="E3415" s="21" t="s">
        <v>1124</v>
      </c>
      <c r="F3415" s="21" t="s">
        <v>4417</v>
      </c>
      <c r="G3415" s="21" t="s">
        <v>5266</v>
      </c>
    </row>
    <row r="3416" spans="1:7" ht="39.950000000000003" customHeight="1">
      <c r="A3416" s="93" t="s">
        <v>5267</v>
      </c>
      <c r="B3416" s="21" t="s">
        <v>5101</v>
      </c>
      <c r="C3416" s="21" t="s">
        <v>5271</v>
      </c>
      <c r="D3416" s="108" t="s">
        <v>764</v>
      </c>
      <c r="E3416" s="21" t="s">
        <v>1011</v>
      </c>
      <c r="F3416" s="21" t="s">
        <v>1149</v>
      </c>
      <c r="G3416" s="21" t="s">
        <v>879</v>
      </c>
    </row>
    <row r="3417" spans="1:7" ht="39.950000000000003" customHeight="1">
      <c r="A3417" s="93" t="s">
        <v>5268</v>
      </c>
      <c r="B3417" s="21" t="s">
        <v>5116</v>
      </c>
      <c r="C3417" s="21" t="s">
        <v>5271</v>
      </c>
      <c r="D3417" s="108" t="s">
        <v>764</v>
      </c>
      <c r="E3417" s="21" t="s">
        <v>1102</v>
      </c>
      <c r="F3417" s="21" t="s">
        <v>1034</v>
      </c>
      <c r="G3417" s="21" t="s">
        <v>1894</v>
      </c>
    </row>
    <row r="3418" spans="1:7" ht="39.950000000000003" customHeight="1">
      <c r="A3418" s="93" t="s">
        <v>5269</v>
      </c>
      <c r="B3418" s="21" t="s">
        <v>5098</v>
      </c>
      <c r="C3418" s="21" t="s">
        <v>5271</v>
      </c>
      <c r="D3418" s="108" t="s">
        <v>764</v>
      </c>
      <c r="E3418" s="21" t="s">
        <v>1205</v>
      </c>
      <c r="F3418" s="21" t="s">
        <v>1186</v>
      </c>
      <c r="G3418" s="21" t="s">
        <v>5270</v>
      </c>
    </row>
    <row r="3419" spans="1:7" ht="39.950000000000003" customHeight="1">
      <c r="A3419" s="152" t="s">
        <v>5276</v>
      </c>
      <c r="B3419" s="152" t="s">
        <v>5277</v>
      </c>
      <c r="C3419" s="234" t="s">
        <v>5303</v>
      </c>
      <c r="D3419" s="152" t="s">
        <v>853</v>
      </c>
      <c r="E3419" s="152" t="s">
        <v>1499</v>
      </c>
      <c r="F3419" s="152" t="s">
        <v>1323</v>
      </c>
      <c r="G3419" s="152" t="s">
        <v>1185</v>
      </c>
    </row>
    <row r="3420" spans="1:7" ht="39.950000000000003" customHeight="1">
      <c r="A3420" s="152" t="s">
        <v>5278</v>
      </c>
      <c r="B3420" s="152" t="s">
        <v>5275</v>
      </c>
      <c r="C3420" s="234" t="s">
        <v>5303</v>
      </c>
      <c r="D3420" s="152" t="s">
        <v>853</v>
      </c>
      <c r="E3420" s="152" t="s">
        <v>5279</v>
      </c>
      <c r="F3420" s="152" t="s">
        <v>941</v>
      </c>
      <c r="G3420" s="152" t="s">
        <v>2286</v>
      </c>
    </row>
    <row r="3421" spans="1:7" ht="39.950000000000003" customHeight="1">
      <c r="A3421" s="152" t="s">
        <v>5280</v>
      </c>
      <c r="B3421" s="152" t="s">
        <v>5275</v>
      </c>
      <c r="C3421" s="234" t="s">
        <v>5303</v>
      </c>
      <c r="D3421" s="152" t="s">
        <v>853</v>
      </c>
      <c r="E3421" s="152" t="s">
        <v>1302</v>
      </c>
      <c r="F3421" s="152" t="s">
        <v>3525</v>
      </c>
      <c r="G3421" s="152" t="s">
        <v>1458</v>
      </c>
    </row>
    <row r="3422" spans="1:7" ht="39.950000000000003" customHeight="1">
      <c r="A3422" s="152" t="s">
        <v>5276</v>
      </c>
      <c r="B3422" s="152" t="s">
        <v>5281</v>
      </c>
      <c r="C3422" s="234" t="s">
        <v>5303</v>
      </c>
      <c r="D3422" s="152" t="s">
        <v>853</v>
      </c>
      <c r="E3422" s="152" t="s">
        <v>1684</v>
      </c>
      <c r="F3422" s="152" t="s">
        <v>2715</v>
      </c>
      <c r="G3422" s="152" t="s">
        <v>1458</v>
      </c>
    </row>
    <row r="3423" spans="1:7" ht="39.950000000000003" customHeight="1">
      <c r="A3423" s="152" t="s">
        <v>5276</v>
      </c>
      <c r="B3423" s="152" t="s">
        <v>5282</v>
      </c>
      <c r="C3423" s="234" t="s">
        <v>5303</v>
      </c>
      <c r="D3423" s="152" t="s">
        <v>853</v>
      </c>
      <c r="E3423" s="152" t="s">
        <v>1652</v>
      </c>
      <c r="F3423" s="152" t="s">
        <v>1127</v>
      </c>
      <c r="G3423" s="152" t="s">
        <v>1331</v>
      </c>
    </row>
    <row r="3424" spans="1:7" ht="39.950000000000003" customHeight="1">
      <c r="A3424" s="152" t="s">
        <v>5276</v>
      </c>
      <c r="B3424" s="152" t="s">
        <v>5282</v>
      </c>
      <c r="C3424" s="234" t="s">
        <v>5303</v>
      </c>
      <c r="D3424" s="152" t="s">
        <v>853</v>
      </c>
      <c r="E3424" s="152" t="s">
        <v>1133</v>
      </c>
      <c r="F3424" s="152" t="s">
        <v>769</v>
      </c>
      <c r="G3424" s="152" t="s">
        <v>1120</v>
      </c>
    </row>
    <row r="3425" spans="1:7" ht="39.950000000000003" customHeight="1">
      <c r="A3425" s="152" t="s">
        <v>5276</v>
      </c>
      <c r="B3425" s="152" t="s">
        <v>5282</v>
      </c>
      <c r="C3425" s="234" t="s">
        <v>5303</v>
      </c>
      <c r="D3425" s="152" t="s">
        <v>853</v>
      </c>
      <c r="E3425" s="152" t="s">
        <v>5283</v>
      </c>
      <c r="F3425" s="152" t="s">
        <v>5284</v>
      </c>
      <c r="G3425" s="152" t="s">
        <v>5285</v>
      </c>
    </row>
    <row r="3426" spans="1:7" ht="39.950000000000003" customHeight="1">
      <c r="A3426" s="152" t="s">
        <v>5276</v>
      </c>
      <c r="B3426" s="152" t="s">
        <v>5282</v>
      </c>
      <c r="C3426" s="234" t="s">
        <v>5303</v>
      </c>
      <c r="D3426" s="152" t="s">
        <v>853</v>
      </c>
      <c r="E3426" s="14" t="s">
        <v>1302</v>
      </c>
      <c r="F3426" s="14"/>
      <c r="G3426" s="152" t="s">
        <v>864</v>
      </c>
    </row>
    <row r="3427" spans="1:7" ht="39.950000000000003" customHeight="1">
      <c r="A3427" s="152" t="s">
        <v>5276</v>
      </c>
      <c r="B3427" s="152" t="s">
        <v>5286</v>
      </c>
      <c r="C3427" s="234" t="s">
        <v>5303</v>
      </c>
      <c r="D3427" s="152" t="s">
        <v>853</v>
      </c>
      <c r="E3427" s="94" t="s">
        <v>769</v>
      </c>
      <c r="F3427" s="94" t="s">
        <v>1442</v>
      </c>
      <c r="G3427" s="94" t="s">
        <v>1035</v>
      </c>
    </row>
    <row r="3428" spans="1:7" ht="39.950000000000003" customHeight="1">
      <c r="A3428" s="152" t="s">
        <v>5276</v>
      </c>
      <c r="B3428" s="94" t="s">
        <v>5286</v>
      </c>
      <c r="C3428" s="234" t="s">
        <v>5303</v>
      </c>
      <c r="D3428" s="152" t="s">
        <v>853</v>
      </c>
      <c r="E3428" s="94" t="s">
        <v>1103</v>
      </c>
      <c r="F3428" s="94" t="s">
        <v>1170</v>
      </c>
      <c r="G3428" s="94" t="s">
        <v>1142</v>
      </c>
    </row>
    <row r="3429" spans="1:7" ht="39.950000000000003" customHeight="1">
      <c r="A3429" s="152" t="s">
        <v>5276</v>
      </c>
      <c r="B3429" s="94" t="s">
        <v>5286</v>
      </c>
      <c r="C3429" s="234" t="s">
        <v>5303</v>
      </c>
      <c r="D3429" s="152" t="s">
        <v>853</v>
      </c>
      <c r="E3429" s="94" t="s">
        <v>5287</v>
      </c>
      <c r="F3429" s="94" t="s">
        <v>5273</v>
      </c>
      <c r="G3429" s="94" t="s">
        <v>5288</v>
      </c>
    </row>
    <row r="3430" spans="1:7" ht="39.950000000000003" customHeight="1">
      <c r="A3430" s="152" t="s">
        <v>5276</v>
      </c>
      <c r="B3430" s="94" t="s">
        <v>5275</v>
      </c>
      <c r="C3430" s="234" t="s">
        <v>5303</v>
      </c>
      <c r="D3430" s="152" t="s">
        <v>853</v>
      </c>
      <c r="E3430" s="94" t="s">
        <v>4170</v>
      </c>
      <c r="F3430" s="94" t="s">
        <v>4171</v>
      </c>
      <c r="G3430" s="94" t="s">
        <v>772</v>
      </c>
    </row>
    <row r="3431" spans="1:7" ht="39.950000000000003" customHeight="1">
      <c r="A3431" s="152" t="s">
        <v>5276</v>
      </c>
      <c r="B3431" s="94" t="s">
        <v>5289</v>
      </c>
      <c r="C3431" s="234" t="s">
        <v>5303</v>
      </c>
      <c r="D3431" s="152" t="s">
        <v>853</v>
      </c>
      <c r="E3431" s="94" t="s">
        <v>5290</v>
      </c>
      <c r="F3431" s="94" t="s">
        <v>885</v>
      </c>
      <c r="G3431" s="94" t="s">
        <v>2641</v>
      </c>
    </row>
    <row r="3432" spans="1:7" ht="39.950000000000003" customHeight="1">
      <c r="A3432" s="152" t="s">
        <v>5276</v>
      </c>
      <c r="B3432" s="94" t="s">
        <v>5291</v>
      </c>
      <c r="C3432" s="234" t="s">
        <v>5303</v>
      </c>
      <c r="D3432" s="152" t="s">
        <v>853</v>
      </c>
      <c r="E3432" s="94" t="s">
        <v>962</v>
      </c>
      <c r="F3432" s="94" t="s">
        <v>988</v>
      </c>
      <c r="G3432" s="94" t="s">
        <v>807</v>
      </c>
    </row>
    <row r="3433" spans="1:7" ht="39.950000000000003" customHeight="1">
      <c r="A3433" s="152" t="s">
        <v>5276</v>
      </c>
      <c r="B3433" s="94" t="s">
        <v>5292</v>
      </c>
      <c r="C3433" s="234" t="s">
        <v>5303</v>
      </c>
      <c r="D3433" s="152" t="s">
        <v>853</v>
      </c>
      <c r="E3433" s="94" t="s">
        <v>829</v>
      </c>
      <c r="F3433" s="94" t="s">
        <v>3525</v>
      </c>
      <c r="G3433" s="94" t="s">
        <v>982</v>
      </c>
    </row>
    <row r="3434" spans="1:7" ht="39.950000000000003" customHeight="1">
      <c r="A3434" s="152" t="s">
        <v>5276</v>
      </c>
      <c r="B3434" s="94" t="s">
        <v>5293</v>
      </c>
      <c r="C3434" s="234" t="s">
        <v>5303</v>
      </c>
      <c r="D3434" s="152" t="s">
        <v>853</v>
      </c>
      <c r="E3434" s="94" t="s">
        <v>1442</v>
      </c>
      <c r="F3434" s="94" t="s">
        <v>803</v>
      </c>
      <c r="G3434" s="94" t="s">
        <v>4175</v>
      </c>
    </row>
    <row r="3435" spans="1:7" ht="39.950000000000003" customHeight="1">
      <c r="A3435" s="152" t="s">
        <v>5294</v>
      </c>
      <c r="B3435" s="94" t="s">
        <v>5277</v>
      </c>
      <c r="C3435" s="234" t="s">
        <v>5303</v>
      </c>
      <c r="D3435" s="152" t="s">
        <v>853</v>
      </c>
      <c r="E3435" s="94" t="s">
        <v>780</v>
      </c>
      <c r="F3435" s="94" t="s">
        <v>1170</v>
      </c>
      <c r="G3435" s="94" t="s">
        <v>4184</v>
      </c>
    </row>
    <row r="3436" spans="1:7" ht="39.950000000000003" customHeight="1">
      <c r="A3436" s="152" t="s">
        <v>5294</v>
      </c>
      <c r="B3436" s="94" t="s">
        <v>5277</v>
      </c>
      <c r="C3436" s="234" t="s">
        <v>5303</v>
      </c>
      <c r="D3436" s="152" t="s">
        <v>853</v>
      </c>
      <c r="E3436" s="94" t="s">
        <v>1442</v>
      </c>
      <c r="F3436" s="94" t="s">
        <v>811</v>
      </c>
      <c r="G3436" s="94" t="s">
        <v>1200</v>
      </c>
    </row>
    <row r="3437" spans="1:7" ht="39.950000000000003" customHeight="1">
      <c r="A3437" s="152" t="s">
        <v>5294</v>
      </c>
      <c r="B3437" s="94" t="s">
        <v>5277</v>
      </c>
      <c r="C3437" s="234" t="s">
        <v>5303</v>
      </c>
      <c r="D3437" s="152" t="s">
        <v>853</v>
      </c>
      <c r="E3437" s="94" t="s">
        <v>1302</v>
      </c>
      <c r="F3437" s="94" t="s">
        <v>3525</v>
      </c>
      <c r="G3437" s="94" t="s">
        <v>1929</v>
      </c>
    </row>
    <row r="3438" spans="1:7" ht="39.950000000000003" customHeight="1">
      <c r="A3438" s="152" t="s">
        <v>5294</v>
      </c>
      <c r="B3438" s="94" t="s">
        <v>5293</v>
      </c>
      <c r="C3438" s="234" t="s">
        <v>5303</v>
      </c>
      <c r="D3438" s="152" t="s">
        <v>853</v>
      </c>
      <c r="E3438" s="94" t="s">
        <v>5272</v>
      </c>
      <c r="F3438" s="94" t="s">
        <v>5295</v>
      </c>
      <c r="G3438" s="94" t="s">
        <v>5296</v>
      </c>
    </row>
    <row r="3439" spans="1:7" ht="39.950000000000003" customHeight="1">
      <c r="A3439" s="152" t="s">
        <v>5294</v>
      </c>
      <c r="B3439" s="94" t="s">
        <v>5275</v>
      </c>
      <c r="C3439" s="234" t="s">
        <v>5303</v>
      </c>
      <c r="D3439" s="152" t="s">
        <v>853</v>
      </c>
      <c r="E3439" s="94" t="s">
        <v>4171</v>
      </c>
      <c r="F3439" s="94" t="s">
        <v>938</v>
      </c>
      <c r="G3439" s="94" t="s">
        <v>1035</v>
      </c>
    </row>
    <row r="3440" spans="1:7" ht="39.950000000000003" customHeight="1">
      <c r="A3440" s="152" t="s">
        <v>5276</v>
      </c>
      <c r="B3440" s="94" t="s">
        <v>5297</v>
      </c>
      <c r="C3440" s="234" t="s">
        <v>5303</v>
      </c>
      <c r="D3440" s="152" t="s">
        <v>853</v>
      </c>
      <c r="E3440" s="94" t="s">
        <v>1595</v>
      </c>
      <c r="F3440" s="94" t="s">
        <v>761</v>
      </c>
      <c r="G3440" s="94" t="s">
        <v>1327</v>
      </c>
    </row>
    <row r="3441" spans="1:7" ht="39.950000000000003" customHeight="1">
      <c r="A3441" s="152" t="s">
        <v>5276</v>
      </c>
      <c r="B3441" s="94" t="s">
        <v>5297</v>
      </c>
      <c r="C3441" s="234" t="s">
        <v>5303</v>
      </c>
      <c r="D3441" s="152" t="s">
        <v>853</v>
      </c>
      <c r="E3441" s="94" t="s">
        <v>3485</v>
      </c>
      <c r="F3441" s="94" t="s">
        <v>2217</v>
      </c>
      <c r="G3441" s="94" t="s">
        <v>4156</v>
      </c>
    </row>
    <row r="3442" spans="1:7" ht="39.950000000000003" customHeight="1">
      <c r="A3442" s="152" t="s">
        <v>5276</v>
      </c>
      <c r="B3442" s="94" t="s">
        <v>5274</v>
      </c>
      <c r="C3442" s="234" t="s">
        <v>5303</v>
      </c>
      <c r="D3442" s="152" t="s">
        <v>853</v>
      </c>
      <c r="E3442" s="94" t="s">
        <v>1196</v>
      </c>
      <c r="F3442" s="94" t="s">
        <v>1848</v>
      </c>
      <c r="G3442" s="94" t="s">
        <v>1458</v>
      </c>
    </row>
    <row r="3443" spans="1:7" ht="39.950000000000003" customHeight="1">
      <c r="A3443" s="152" t="s">
        <v>5298</v>
      </c>
      <c r="B3443" s="94" t="s">
        <v>5277</v>
      </c>
      <c r="C3443" s="234" t="s">
        <v>5303</v>
      </c>
      <c r="D3443" s="152" t="s">
        <v>853</v>
      </c>
      <c r="E3443" s="94" t="s">
        <v>1109</v>
      </c>
      <c r="F3443" s="94" t="s">
        <v>909</v>
      </c>
      <c r="G3443" s="94" t="s">
        <v>784</v>
      </c>
    </row>
    <row r="3444" spans="1:7" ht="39.950000000000003" customHeight="1">
      <c r="A3444" s="14" t="s">
        <v>5276</v>
      </c>
      <c r="B3444" s="152" t="s">
        <v>5289</v>
      </c>
      <c r="C3444" s="234" t="s">
        <v>5303</v>
      </c>
      <c r="D3444" s="152" t="s">
        <v>853</v>
      </c>
      <c r="E3444" s="14" t="s">
        <v>3379</v>
      </c>
      <c r="F3444" s="94" t="s">
        <v>3525</v>
      </c>
      <c r="G3444" s="94" t="s">
        <v>3735</v>
      </c>
    </row>
    <row r="3445" spans="1:7" ht="39.950000000000003" customHeight="1">
      <c r="A3445" s="14" t="s">
        <v>5276</v>
      </c>
      <c r="B3445" s="94" t="s">
        <v>5289</v>
      </c>
      <c r="C3445" s="234" t="s">
        <v>5303</v>
      </c>
      <c r="D3445" s="152" t="s">
        <v>853</v>
      </c>
      <c r="E3445" s="94" t="s">
        <v>3379</v>
      </c>
      <c r="F3445" s="94" t="s">
        <v>3525</v>
      </c>
      <c r="G3445" s="94" t="s">
        <v>4217</v>
      </c>
    </row>
    <row r="3446" spans="1:7" ht="39.950000000000003" customHeight="1">
      <c r="A3446" s="14" t="s">
        <v>5276</v>
      </c>
      <c r="B3446" s="94" t="s">
        <v>5286</v>
      </c>
      <c r="C3446" s="234" t="s">
        <v>5303</v>
      </c>
      <c r="D3446" s="152" t="s">
        <v>853</v>
      </c>
      <c r="E3446" s="94" t="s">
        <v>5299</v>
      </c>
      <c r="F3446" s="94" t="s">
        <v>1637</v>
      </c>
      <c r="G3446" s="94" t="s">
        <v>5300</v>
      </c>
    </row>
    <row r="3447" spans="1:7" ht="39.950000000000003" customHeight="1">
      <c r="A3447" s="14" t="s">
        <v>5276</v>
      </c>
      <c r="B3447" s="94" t="s">
        <v>5291</v>
      </c>
      <c r="C3447" s="234" t="s">
        <v>5303</v>
      </c>
      <c r="D3447" s="152" t="s">
        <v>853</v>
      </c>
      <c r="E3447" s="94" t="s">
        <v>3846</v>
      </c>
      <c r="F3447" s="94" t="s">
        <v>1103</v>
      </c>
      <c r="G3447" s="94" t="s">
        <v>898</v>
      </c>
    </row>
    <row r="3448" spans="1:7" ht="39.950000000000003" customHeight="1">
      <c r="A3448" s="152" t="s">
        <v>5276</v>
      </c>
      <c r="B3448" s="94" t="s">
        <v>5291</v>
      </c>
      <c r="C3448" s="234" t="s">
        <v>5303</v>
      </c>
      <c r="D3448" s="152" t="s">
        <v>853</v>
      </c>
      <c r="E3448" s="94" t="s">
        <v>2408</v>
      </c>
      <c r="F3448" s="94" t="s">
        <v>4208</v>
      </c>
      <c r="G3448" s="94" t="s">
        <v>864</v>
      </c>
    </row>
    <row r="3449" spans="1:7" ht="39.950000000000003" customHeight="1">
      <c r="A3449" s="152" t="s">
        <v>5276</v>
      </c>
      <c r="B3449" s="94" t="s">
        <v>5286</v>
      </c>
      <c r="C3449" s="234" t="s">
        <v>5303</v>
      </c>
      <c r="D3449" s="152" t="s">
        <v>853</v>
      </c>
      <c r="E3449" s="94" t="s">
        <v>4237</v>
      </c>
      <c r="F3449" s="94" t="s">
        <v>5301</v>
      </c>
      <c r="G3449" s="94" t="s">
        <v>1793</v>
      </c>
    </row>
    <row r="3450" spans="1:7" ht="39.950000000000003" customHeight="1">
      <c r="A3450" s="152" t="s">
        <v>5276</v>
      </c>
      <c r="B3450" s="94" t="s">
        <v>5302</v>
      </c>
      <c r="C3450" s="234" t="s">
        <v>5303</v>
      </c>
      <c r="D3450" s="152" t="s">
        <v>853</v>
      </c>
      <c r="E3450" s="94" t="s">
        <v>1103</v>
      </c>
      <c r="F3450" s="94" t="s">
        <v>963</v>
      </c>
      <c r="G3450" s="94" t="s">
        <v>1458</v>
      </c>
    </row>
    <row r="3451" spans="1:7">
      <c r="B3451" s="49"/>
      <c r="C3451" s="10"/>
    </row>
    <row r="3452" spans="1:7">
      <c r="B3452" s="49"/>
      <c r="C3452" s="10"/>
    </row>
    <row r="3453" spans="1:7">
      <c r="B3453" s="49"/>
      <c r="C3453" s="10"/>
    </row>
    <row r="3454" spans="1:7">
      <c r="B3454" s="49"/>
      <c r="C3454" s="10"/>
    </row>
    <row r="3455" spans="1:7">
      <c r="B3455" s="49"/>
      <c r="C3455" s="10"/>
    </row>
    <row r="3456" spans="1:7">
      <c r="B3456" s="49"/>
      <c r="C3456" s="10"/>
    </row>
    <row r="3457" spans="2:3">
      <c r="B3457" s="49"/>
      <c r="C3457" s="10"/>
    </row>
    <row r="3458" spans="2:3">
      <c r="B3458" s="49"/>
      <c r="C3458" s="10"/>
    </row>
    <row r="3459" spans="2:3">
      <c r="B3459" s="49"/>
      <c r="C3459" s="10"/>
    </row>
    <row r="3460" spans="2:3">
      <c r="B3460" s="49"/>
      <c r="C3460" s="10"/>
    </row>
    <row r="3461" spans="2:3">
      <c r="B3461" s="49"/>
      <c r="C3461" s="10"/>
    </row>
    <row r="3462" spans="2:3">
      <c r="B3462" s="49"/>
      <c r="C3462" s="10"/>
    </row>
    <row r="3463" spans="2:3">
      <c r="B3463" s="49"/>
      <c r="C3463" s="10"/>
    </row>
    <row r="3464" spans="2:3">
      <c r="B3464" s="49"/>
      <c r="C3464" s="10"/>
    </row>
    <row r="3465" spans="2:3">
      <c r="B3465" s="49"/>
      <c r="C3465" s="10"/>
    </row>
    <row r="3466" spans="2:3">
      <c r="B3466" s="49"/>
      <c r="C3466" s="10"/>
    </row>
    <row r="3467" spans="2:3">
      <c r="B3467" s="49"/>
      <c r="C3467" s="10"/>
    </row>
    <row r="3468" spans="2:3">
      <c r="B3468" s="49"/>
      <c r="C3468" s="10"/>
    </row>
    <row r="3469" spans="2:3">
      <c r="B3469" s="49"/>
    </row>
  </sheetData>
  <protectedRanges>
    <protectedRange algorithmName="SHA-512" hashValue="cAqnPN+UCIZzte8I1PR0A+E1NnkaKA1uIlTKaL2Ooq+bsEVoZy+3rFiHfZ83amseg3KrfSyT3g0I28v4fEOZZA==" saltValue="8U9Hp6LW9UleuWFcK7+zGw==" spinCount="100000" sqref="C1" name="Rango2_6"/>
    <protectedRange algorithmName="SHA-512" hashValue="EMMPgE8t/az1rHHzaZAQIhz+GQV0k2O/tQGA96sJqEEMzz1efIRa4CcLzC7iY9CCscto3g7dwz41haOE28iXYg==" saltValue="CVzFsG4X4LXUMo7796PiDQ==" spinCount="100000" sqref="D2232:D2233 B3:G55 B3445:B3450 B2515:G2714 B126:G142 B2257:G2305 D3428:D3450 B235:B250 D235:G256 B252:B264 D258:G264 D257:F257 B265:G318 B513:G513 B3419:B3443 B2320:G2362 D514:G552 B514:B552 C514:C562 B563:G670 E684:G684 B684:B707 B1001:G1738 E3428:G3443 D685:G707 D724:G730 B724:B730 C731:G731 E3445:G3450 B2363:B2379 D741:G742 F3444:G3444 D2363:G2379 D732:G738 B2381:B2384 C732:C756 B2386:B2389 D2381:G2384 D2386:G2389 B795:G951 B2390:G2390 E965:G968 C2363:C2389 C2391:G2514 B952:C1000 D952:G964 D970:G1000 D965:D969 B2391:B2422 B2424:B2514 D3419:G3422 G1813:G1823 G1825:G1831 A2715:G2715 D3427:G3427 B2755:B2758 D1811:D1812 D1813:F1831 B2716:B2752 D1739:G1810 B1739:C1872 D1833:G1872 D2753 B1873:G1889 C1890:G1905 B1905 B1890:B1903 D2755:G2758 D2716:G2752 B1906:G1996 D2108:G2122 B2108:B2122 D3423:D3426 B2156:B2229 C2716:C2758 G3426 B2123:G2155 E3423:G3425 D2183:G2229 B2230:G2230 F2232:G2232 B2759:G3418 D2231:G2231 B2231:C2256 D2234:G2256" name="Rango2_10"/>
    <protectedRange algorithmName="SHA-512" hashValue="9+DNppQbWrLYYUMoJ+lyQctV2bX3Vq9kZnegLbpjTLP49It2ovUbcartuoQTeXgP+TGpY//7mDH/UQlFCKDGiA==" saltValue="KUnni6YEm00anzSSvyLqQA==" spinCount="100000" sqref="B1 A1793 E1:WOS1 B3469 B3451:C3468" name="Rango2"/>
    <protectedRange algorithmName="SHA-512" hashValue="EMMPgE8t/az1rHHzaZAQIhz+GQV0k2O/tQGA96sJqEEMzz1efIRa4CcLzC7iY9CCscto3g7dwz41haOE28iXYg==" saltValue="CVzFsG4X4LXUMo7796PiDQ==" spinCount="100000" sqref="C57:C62 C56:G56" name="Rango2_10_1"/>
    <protectedRange algorithmName="SHA-512" hashValue="EMMPgE8t/az1rHHzaZAQIhz+GQV0k2O/tQGA96sJqEEMzz1efIRa4CcLzC7iY9CCscto3g7dwz41haOE28iXYg==" saltValue="CVzFsG4X4LXUMo7796PiDQ==" spinCount="100000" sqref="D57:G57" name="Rango2_10_2"/>
    <protectedRange algorithmName="SHA-512" hashValue="EMMPgE8t/az1rHHzaZAQIhz+GQV0k2O/tQGA96sJqEEMzz1efIRa4CcLzC7iY9CCscto3g7dwz41haOE28iXYg==" saltValue="CVzFsG4X4LXUMo7796PiDQ==" spinCount="100000" sqref="D58:G58" name="Rango2_10_3"/>
    <protectedRange algorithmName="SHA-512" hashValue="EMMPgE8t/az1rHHzaZAQIhz+GQV0k2O/tQGA96sJqEEMzz1efIRa4CcLzC7iY9CCscto3g7dwz41haOE28iXYg==" saltValue="CVzFsG4X4LXUMo7796PiDQ==" spinCount="100000" sqref="D59:G59" name="Rango2_10_4"/>
    <protectedRange algorithmName="SHA-512" hashValue="EMMPgE8t/az1rHHzaZAQIhz+GQV0k2O/tQGA96sJqEEMzz1efIRa4CcLzC7iY9CCscto3g7dwz41haOE28iXYg==" saltValue="CVzFsG4X4LXUMo7796PiDQ==" spinCount="100000" sqref="E60:G60" name="Rango2_10_5"/>
    <protectedRange algorithmName="SHA-512" hashValue="EMMPgE8t/az1rHHzaZAQIhz+GQV0k2O/tQGA96sJqEEMzz1efIRa4CcLzC7iY9CCscto3g7dwz41haOE28iXYg==" saltValue="CVzFsG4X4LXUMo7796PiDQ==" spinCount="100000" sqref="E61:G61" name="Rango2_10_6"/>
    <protectedRange algorithmName="SHA-512" hashValue="EMMPgE8t/az1rHHzaZAQIhz+GQV0k2O/tQGA96sJqEEMzz1efIRa4CcLzC7iY9CCscto3g7dwz41haOE28iXYg==" saltValue="CVzFsG4X4LXUMo7796PiDQ==" spinCount="100000" sqref="D62:G62" name="Rango2_10_7"/>
    <protectedRange algorithmName="SHA-512" hashValue="EMMPgE8t/az1rHHzaZAQIhz+GQV0k2O/tQGA96sJqEEMzz1efIRa4CcLzC7iY9CCscto3g7dwz41haOE28iXYg==" saltValue="CVzFsG4X4LXUMo7796PiDQ==" spinCount="100000" sqref="C64:C88 B63:G63" name="Rango2_10_4_1"/>
    <protectedRange algorithmName="SHA-512" hashValue="EMMPgE8t/az1rHHzaZAQIhz+GQV0k2O/tQGA96sJqEEMzz1efIRa4CcLzC7iY9CCscto3g7dwz41haOE28iXYg==" saltValue="CVzFsG4X4LXUMo7796PiDQ==" spinCount="100000" sqref="B64 D64:G64" name="Rango2_10_5_1"/>
    <protectedRange algorithmName="SHA-512" hashValue="EMMPgE8t/az1rHHzaZAQIhz+GQV0k2O/tQGA96sJqEEMzz1efIRa4CcLzC7iY9CCscto3g7dwz41haOE28iXYg==" saltValue="CVzFsG4X4LXUMo7796PiDQ==" spinCount="100000" sqref="B65:B67 D65:G67" name="Rango2_10_7_1"/>
    <protectedRange algorithmName="SHA-512" hashValue="EMMPgE8t/az1rHHzaZAQIhz+GQV0k2O/tQGA96sJqEEMzz1efIRa4CcLzC7iY9CCscto3g7dwz41haOE28iXYg==" saltValue="CVzFsG4X4LXUMo7796PiDQ==" spinCount="100000" sqref="B68 D68:G68" name="Rango2_10_8"/>
    <protectedRange algorithmName="SHA-512" hashValue="EMMPgE8t/az1rHHzaZAQIhz+GQV0k2O/tQGA96sJqEEMzz1efIRa4CcLzC7iY9CCscto3g7dwz41haOE28iXYg==" saltValue="CVzFsG4X4LXUMo7796PiDQ==" spinCount="100000" sqref="B69:B70 D69:G70" name="Rango2_10_9"/>
    <protectedRange algorithmName="SHA-512" hashValue="EMMPgE8t/az1rHHzaZAQIhz+GQV0k2O/tQGA96sJqEEMzz1efIRa4CcLzC7iY9CCscto3g7dwz41haOE28iXYg==" saltValue="CVzFsG4X4LXUMo7796PiDQ==" spinCount="100000" sqref="B71 D71:G71" name="Rango2_10_10"/>
    <protectedRange algorithmName="SHA-512" hashValue="EMMPgE8t/az1rHHzaZAQIhz+GQV0k2O/tQGA96sJqEEMzz1efIRa4CcLzC7iY9CCscto3g7dwz41haOE28iXYg==" saltValue="CVzFsG4X4LXUMo7796PiDQ==" spinCount="100000" sqref="B72 D72:G72" name="Rango2_10_11"/>
    <protectedRange algorithmName="SHA-512" hashValue="EMMPgE8t/az1rHHzaZAQIhz+GQV0k2O/tQGA96sJqEEMzz1efIRa4CcLzC7iY9CCscto3g7dwz41haOE28iXYg==" saltValue="CVzFsG4X4LXUMo7796PiDQ==" spinCount="100000" sqref="B73:B76 D73:G76" name="Rango2_10_23"/>
    <protectedRange algorithmName="SHA-512" hashValue="EMMPgE8t/az1rHHzaZAQIhz+GQV0k2O/tQGA96sJqEEMzz1efIRa4CcLzC7iY9CCscto3g7dwz41haOE28iXYg==" saltValue="CVzFsG4X4LXUMo7796PiDQ==" spinCount="100000" sqref="B77 D77:G77" name="Rango2_10_23_1"/>
    <protectedRange algorithmName="SHA-512" hashValue="EMMPgE8t/az1rHHzaZAQIhz+GQV0k2O/tQGA96sJqEEMzz1efIRa4CcLzC7iY9CCscto3g7dwz41haOE28iXYg==" saltValue="CVzFsG4X4LXUMo7796PiDQ==" spinCount="100000" sqref="B78:B79 D78:G79" name="Rango2_10_23_2"/>
    <protectedRange algorithmName="SHA-512" hashValue="EMMPgE8t/az1rHHzaZAQIhz+GQV0k2O/tQGA96sJqEEMzz1efIRa4CcLzC7iY9CCscto3g7dwz41haOE28iXYg==" saltValue="CVzFsG4X4LXUMo7796PiDQ==" spinCount="100000" sqref="B80:B81 D80:G81" name="Rango2_10_23_3"/>
    <protectedRange algorithmName="SHA-512" hashValue="EMMPgE8t/az1rHHzaZAQIhz+GQV0k2O/tQGA96sJqEEMzz1efIRa4CcLzC7iY9CCscto3g7dwz41haOE28iXYg==" saltValue="CVzFsG4X4LXUMo7796PiDQ==" spinCount="100000" sqref="B83:B84 D83:G84" name="Rango2_10_12"/>
    <protectedRange algorithmName="SHA-512" hashValue="EMMPgE8t/az1rHHzaZAQIhz+GQV0k2O/tQGA96sJqEEMzz1efIRa4CcLzC7iY9CCscto3g7dwz41haOE28iXYg==" saltValue="CVzFsG4X4LXUMo7796PiDQ==" spinCount="100000" sqref="B82 D82:G82" name="Rango2_10_23_4"/>
    <protectedRange algorithmName="SHA-512" hashValue="EMMPgE8t/az1rHHzaZAQIhz+GQV0k2O/tQGA96sJqEEMzz1efIRa4CcLzC7iY9CCscto3g7dwz41haOE28iXYg==" saltValue="CVzFsG4X4LXUMo7796PiDQ==" spinCount="100000" sqref="B85:B86 D85:G86" name="Rango2_10_13"/>
    <protectedRange algorithmName="SHA-512" hashValue="EMMPgE8t/az1rHHzaZAQIhz+GQV0k2O/tQGA96sJqEEMzz1efIRa4CcLzC7iY9CCscto3g7dwz41haOE28iXYg==" saltValue="CVzFsG4X4LXUMo7796PiDQ==" spinCount="100000" sqref="B87 D87:G87" name="Rango2_10_14"/>
    <protectedRange algorithmName="SHA-512" hashValue="EMMPgE8t/az1rHHzaZAQIhz+GQV0k2O/tQGA96sJqEEMzz1efIRa4CcLzC7iY9CCscto3g7dwz41haOE28iXYg==" saltValue="CVzFsG4X4LXUMo7796PiDQ==" spinCount="100000" sqref="B88 D88:G88" name="Rango2_10_15"/>
    <protectedRange algorithmName="SHA-512" hashValue="EMMPgE8t/az1rHHzaZAQIhz+GQV0k2O/tQGA96sJqEEMzz1efIRa4CcLzC7iY9CCscto3g7dwz41haOE28iXYg==" saltValue="CVzFsG4X4LXUMo7796PiDQ==" spinCount="100000" sqref="C90:C125 B89:G89 D90:G91 B90:B91" name="Rango2_10_16"/>
    <protectedRange algorithmName="SHA-512" hashValue="EMMPgE8t/az1rHHzaZAQIhz+GQV0k2O/tQGA96sJqEEMzz1efIRa4CcLzC7iY9CCscto3g7dwz41haOE28iXYg==" saltValue="CVzFsG4X4LXUMo7796PiDQ==" spinCount="100000" sqref="B92 D92:G92" name="Rango2_10_17"/>
    <protectedRange algorithmName="SHA-512" hashValue="EMMPgE8t/az1rHHzaZAQIhz+GQV0k2O/tQGA96sJqEEMzz1efIRa4CcLzC7iY9CCscto3g7dwz41haOE28iXYg==" saltValue="CVzFsG4X4LXUMo7796PiDQ==" spinCount="100000" sqref="B93:B94 D93:G94" name="Rango2_10_18"/>
    <protectedRange algorithmName="SHA-512" hashValue="EMMPgE8t/az1rHHzaZAQIhz+GQV0k2O/tQGA96sJqEEMzz1efIRa4CcLzC7iY9CCscto3g7dwz41haOE28iXYg==" saltValue="CVzFsG4X4LXUMo7796PiDQ==" spinCount="100000" sqref="B95 D95:G95" name="Rango2_10_19"/>
    <protectedRange algorithmName="SHA-512" hashValue="EMMPgE8t/az1rHHzaZAQIhz+GQV0k2O/tQGA96sJqEEMzz1efIRa4CcLzC7iY9CCscto3g7dwz41haOE28iXYg==" saltValue="CVzFsG4X4LXUMo7796PiDQ==" spinCount="100000" sqref="B96 D96:G96" name="Rango2_10_20"/>
    <protectedRange algorithmName="SHA-512" hashValue="EMMPgE8t/az1rHHzaZAQIhz+GQV0k2O/tQGA96sJqEEMzz1efIRa4CcLzC7iY9CCscto3g7dwz41haOE28iXYg==" saltValue="CVzFsG4X4LXUMo7796PiDQ==" spinCount="100000" sqref="B97 D97:G97" name="Rango2_10_21"/>
    <protectedRange algorithmName="SHA-512" hashValue="EMMPgE8t/az1rHHzaZAQIhz+GQV0k2O/tQGA96sJqEEMzz1efIRa4CcLzC7iY9CCscto3g7dwz41haOE28iXYg==" saltValue="CVzFsG4X4LXUMo7796PiDQ==" spinCount="100000" sqref="B98:B99 D98:G99" name="Rango2_10_22"/>
    <protectedRange algorithmName="SHA-512" hashValue="EMMPgE8t/az1rHHzaZAQIhz+GQV0k2O/tQGA96sJqEEMzz1efIRa4CcLzC7iY9CCscto3g7dwz41haOE28iXYg==" saltValue="CVzFsG4X4LXUMo7796PiDQ==" spinCount="100000" sqref="B100:B101 D100:G101" name="Rango2_10_24"/>
    <protectedRange algorithmName="SHA-512" hashValue="EMMPgE8t/az1rHHzaZAQIhz+GQV0k2O/tQGA96sJqEEMzz1efIRa4CcLzC7iY9CCscto3g7dwz41haOE28iXYg==" saltValue="CVzFsG4X4LXUMo7796PiDQ==" spinCount="100000" sqref="B102:B103 D102:G103" name="Rango2_10_25"/>
    <protectedRange algorithmName="SHA-512" hashValue="EMMPgE8t/az1rHHzaZAQIhz+GQV0k2O/tQGA96sJqEEMzz1efIRa4CcLzC7iY9CCscto3g7dwz41haOE28iXYg==" saltValue="CVzFsG4X4LXUMo7796PiDQ==" spinCount="100000" sqref="B104:B113 D104:G113" name="Rango2_10_26"/>
    <protectedRange algorithmName="SHA-512" hashValue="EMMPgE8t/az1rHHzaZAQIhz+GQV0k2O/tQGA96sJqEEMzz1efIRa4CcLzC7iY9CCscto3g7dwz41haOE28iXYg==" saltValue="CVzFsG4X4LXUMo7796PiDQ==" spinCount="100000" sqref="B114:B117 D114:G117" name="Rango2_10_27"/>
    <protectedRange algorithmName="SHA-512" hashValue="EMMPgE8t/az1rHHzaZAQIhz+GQV0k2O/tQGA96sJqEEMzz1efIRa4CcLzC7iY9CCscto3g7dwz41haOE28iXYg==" saltValue="CVzFsG4X4LXUMo7796PiDQ==" spinCount="100000" sqref="B118:B125 D118:G125" name="Rango2_10_28"/>
    <protectedRange algorithmName="SHA-512" hashValue="EMMPgE8t/az1rHHzaZAQIhz+GQV0k2O/tQGA96sJqEEMzz1efIRa4CcLzC7iY9CCscto3g7dwz41haOE28iXYg==" saltValue="CVzFsG4X4LXUMo7796PiDQ==" spinCount="100000" sqref="C144:C188 B143:G143 D144:G144 B144" name="Rango2_10_29"/>
    <protectedRange algorithmName="SHA-512" hashValue="EMMPgE8t/az1rHHzaZAQIhz+GQV0k2O/tQGA96sJqEEMzz1efIRa4CcLzC7iY9CCscto3g7dwz41haOE28iXYg==" saltValue="CVzFsG4X4LXUMo7796PiDQ==" spinCount="100000" sqref="B145 D145:G145" name="Rango2_10_30"/>
    <protectedRange algorithmName="SHA-512" hashValue="EMMPgE8t/az1rHHzaZAQIhz+GQV0k2O/tQGA96sJqEEMzz1efIRa4CcLzC7iY9CCscto3g7dwz41haOE28iXYg==" saltValue="CVzFsG4X4LXUMo7796PiDQ==" spinCount="100000" sqref="B146 D146:G146" name="Rango2_10_31"/>
    <protectedRange algorithmName="SHA-512" hashValue="EMMPgE8t/az1rHHzaZAQIhz+GQV0k2O/tQGA96sJqEEMzz1efIRa4CcLzC7iY9CCscto3g7dwz41haOE28iXYg==" saltValue="CVzFsG4X4LXUMo7796PiDQ==" spinCount="100000" sqref="B147:B148 D147:G148" name="Rango2_10_32"/>
    <protectedRange algorithmName="SHA-512" hashValue="EMMPgE8t/az1rHHzaZAQIhz+GQV0k2O/tQGA96sJqEEMzz1efIRa4CcLzC7iY9CCscto3g7dwz41haOE28iXYg==" saltValue="CVzFsG4X4LXUMo7796PiDQ==" spinCount="100000" sqref="B149:B150 D149:G150" name="Rango2_10_33"/>
    <protectedRange algorithmName="SHA-512" hashValue="EMMPgE8t/az1rHHzaZAQIhz+GQV0k2O/tQGA96sJqEEMzz1efIRa4CcLzC7iY9CCscto3g7dwz41haOE28iXYg==" saltValue="CVzFsG4X4LXUMo7796PiDQ==" spinCount="100000" sqref="B151 D151:G151" name="Rango2_10_34"/>
    <protectedRange algorithmName="SHA-512" hashValue="EMMPgE8t/az1rHHzaZAQIhz+GQV0k2O/tQGA96sJqEEMzz1efIRa4CcLzC7iY9CCscto3g7dwz41haOE28iXYg==" saltValue="CVzFsG4X4LXUMo7796PiDQ==" spinCount="100000" sqref="B152 D152:G152" name="Rango2_10_35"/>
    <protectedRange algorithmName="SHA-512" hashValue="EMMPgE8t/az1rHHzaZAQIhz+GQV0k2O/tQGA96sJqEEMzz1efIRa4CcLzC7iY9CCscto3g7dwz41haOE28iXYg==" saltValue="CVzFsG4X4LXUMo7796PiDQ==" spinCount="100000" sqref="B153 D153:G153" name="Rango2_10_36"/>
    <protectedRange algorithmName="SHA-512" hashValue="EMMPgE8t/az1rHHzaZAQIhz+GQV0k2O/tQGA96sJqEEMzz1efIRa4CcLzC7iY9CCscto3g7dwz41haOE28iXYg==" saltValue="CVzFsG4X4LXUMo7796PiDQ==" spinCount="100000" sqref="B154 D154:G154" name="Rango2_10_37"/>
    <protectedRange algorithmName="SHA-512" hashValue="EMMPgE8t/az1rHHzaZAQIhz+GQV0k2O/tQGA96sJqEEMzz1efIRa4CcLzC7iY9CCscto3g7dwz41haOE28iXYg==" saltValue="CVzFsG4X4LXUMo7796PiDQ==" spinCount="100000" sqref="B155 D155:G155" name="Rango2_10_38"/>
    <protectedRange algorithmName="SHA-512" hashValue="EMMPgE8t/az1rHHzaZAQIhz+GQV0k2O/tQGA96sJqEEMzz1efIRa4CcLzC7iY9CCscto3g7dwz41haOE28iXYg==" saltValue="CVzFsG4X4LXUMo7796PiDQ==" spinCount="100000" sqref="B156:B157 D156:G157" name="Rango2_10_39"/>
    <protectedRange algorithmName="SHA-512" hashValue="EMMPgE8t/az1rHHzaZAQIhz+GQV0k2O/tQGA96sJqEEMzz1efIRa4CcLzC7iY9CCscto3g7dwz41haOE28iXYg==" saltValue="CVzFsG4X4LXUMo7796PiDQ==" spinCount="100000" sqref="B158 D158:G158" name="Rango2_10_40"/>
    <protectedRange algorithmName="SHA-512" hashValue="EMMPgE8t/az1rHHzaZAQIhz+GQV0k2O/tQGA96sJqEEMzz1efIRa4CcLzC7iY9CCscto3g7dwz41haOE28iXYg==" saltValue="CVzFsG4X4LXUMo7796PiDQ==" spinCount="100000" sqref="B159:B162 D159:G162" name="Rango2_10_41"/>
    <protectedRange algorithmName="SHA-512" hashValue="EMMPgE8t/az1rHHzaZAQIhz+GQV0k2O/tQGA96sJqEEMzz1efIRa4CcLzC7iY9CCscto3g7dwz41haOE28iXYg==" saltValue="CVzFsG4X4LXUMo7796PiDQ==" spinCount="100000" sqref="B163 D163:G163" name="Rango2_10_42"/>
    <protectedRange algorithmName="SHA-512" hashValue="EMMPgE8t/az1rHHzaZAQIhz+GQV0k2O/tQGA96sJqEEMzz1efIRa4CcLzC7iY9CCscto3g7dwz41haOE28iXYg==" saltValue="CVzFsG4X4LXUMo7796PiDQ==" spinCount="100000" sqref="B164 D164:G164" name="Rango2_10_43"/>
    <protectedRange algorithmName="SHA-512" hashValue="EMMPgE8t/az1rHHzaZAQIhz+GQV0k2O/tQGA96sJqEEMzz1efIRa4CcLzC7iY9CCscto3g7dwz41haOE28iXYg==" saltValue="CVzFsG4X4LXUMo7796PiDQ==" spinCount="100000" sqref="B165:B166 D165:G166" name="Rango2_10_44"/>
    <protectedRange algorithmName="SHA-512" hashValue="EMMPgE8t/az1rHHzaZAQIhz+GQV0k2O/tQGA96sJqEEMzz1efIRa4CcLzC7iY9CCscto3g7dwz41haOE28iXYg==" saltValue="CVzFsG4X4LXUMo7796PiDQ==" spinCount="100000" sqref="B167 D167:G167" name="Rango2_10_45"/>
    <protectedRange algorithmName="SHA-512" hashValue="EMMPgE8t/az1rHHzaZAQIhz+GQV0k2O/tQGA96sJqEEMzz1efIRa4CcLzC7iY9CCscto3g7dwz41haOE28iXYg==" saltValue="CVzFsG4X4LXUMo7796PiDQ==" spinCount="100000" sqref="B168 D168:G168" name="Rango2_10_46"/>
    <protectedRange algorithmName="SHA-512" hashValue="EMMPgE8t/az1rHHzaZAQIhz+GQV0k2O/tQGA96sJqEEMzz1efIRa4CcLzC7iY9CCscto3g7dwz41haOE28iXYg==" saltValue="CVzFsG4X4LXUMo7796PiDQ==" spinCount="100000" sqref="B169 D169:G169" name="Rango2_10_47"/>
    <protectedRange algorithmName="SHA-512" hashValue="EMMPgE8t/az1rHHzaZAQIhz+GQV0k2O/tQGA96sJqEEMzz1efIRa4CcLzC7iY9CCscto3g7dwz41haOE28iXYg==" saltValue="CVzFsG4X4LXUMo7796PiDQ==" spinCount="100000" sqref="B170 D170:G170" name="Rango2_10_48"/>
    <protectedRange algorithmName="SHA-512" hashValue="EMMPgE8t/az1rHHzaZAQIhz+GQV0k2O/tQGA96sJqEEMzz1efIRa4CcLzC7iY9CCscto3g7dwz41haOE28iXYg==" saltValue="CVzFsG4X4LXUMo7796PiDQ==" spinCount="100000" sqref="B171 D171:G171" name="Rango2_10_49"/>
    <protectedRange algorithmName="SHA-512" hashValue="EMMPgE8t/az1rHHzaZAQIhz+GQV0k2O/tQGA96sJqEEMzz1efIRa4CcLzC7iY9CCscto3g7dwz41haOE28iXYg==" saltValue="CVzFsG4X4LXUMo7796PiDQ==" spinCount="100000" sqref="B172:B173 D172:G173" name="Rango2_10_50"/>
    <protectedRange algorithmName="SHA-512" hashValue="EMMPgE8t/az1rHHzaZAQIhz+GQV0k2O/tQGA96sJqEEMzz1efIRa4CcLzC7iY9CCscto3g7dwz41haOE28iXYg==" saltValue="CVzFsG4X4LXUMo7796PiDQ==" spinCount="100000" sqref="B174:B176 D174:G176" name="Rango2_10_51"/>
    <protectedRange algorithmName="SHA-512" hashValue="EMMPgE8t/az1rHHzaZAQIhz+GQV0k2O/tQGA96sJqEEMzz1efIRa4CcLzC7iY9CCscto3g7dwz41haOE28iXYg==" saltValue="CVzFsG4X4LXUMo7796PiDQ==" spinCount="100000" sqref="B177 D177:G177" name="Rango2_10_52"/>
    <protectedRange algorithmName="SHA-512" hashValue="EMMPgE8t/az1rHHzaZAQIhz+GQV0k2O/tQGA96sJqEEMzz1efIRa4CcLzC7iY9CCscto3g7dwz41haOE28iXYg==" saltValue="CVzFsG4X4LXUMo7796PiDQ==" spinCount="100000" sqref="B178:B179 D178:G179" name="Rango2_10_53"/>
    <protectedRange algorithmName="SHA-512" hashValue="EMMPgE8t/az1rHHzaZAQIhz+GQV0k2O/tQGA96sJqEEMzz1efIRa4CcLzC7iY9CCscto3g7dwz41haOE28iXYg==" saltValue="CVzFsG4X4LXUMo7796PiDQ==" spinCount="100000" sqref="B180 D180:G180" name="Rango2_10_54"/>
    <protectedRange algorithmName="SHA-512" hashValue="EMMPgE8t/az1rHHzaZAQIhz+GQV0k2O/tQGA96sJqEEMzz1efIRa4CcLzC7iY9CCscto3g7dwz41haOE28iXYg==" saltValue="CVzFsG4X4LXUMo7796PiDQ==" spinCount="100000" sqref="B181 D181:G181" name="Rango2_10_55"/>
    <protectedRange algorithmName="SHA-512" hashValue="EMMPgE8t/az1rHHzaZAQIhz+GQV0k2O/tQGA96sJqEEMzz1efIRa4CcLzC7iY9CCscto3g7dwz41haOE28iXYg==" saltValue="CVzFsG4X4LXUMo7796PiDQ==" spinCount="100000" sqref="B182 D182:G182" name="Rango2_10_56"/>
    <protectedRange algorithmName="SHA-512" hashValue="EMMPgE8t/az1rHHzaZAQIhz+GQV0k2O/tQGA96sJqEEMzz1efIRa4CcLzC7iY9CCscto3g7dwz41haOE28iXYg==" saltValue="CVzFsG4X4LXUMo7796PiDQ==" spinCount="100000" sqref="B183 D183:G183" name="Rango2_10_57"/>
    <protectedRange algorithmName="SHA-512" hashValue="EMMPgE8t/az1rHHzaZAQIhz+GQV0k2O/tQGA96sJqEEMzz1efIRa4CcLzC7iY9CCscto3g7dwz41haOE28iXYg==" saltValue="CVzFsG4X4LXUMo7796PiDQ==" spinCount="100000" sqref="B184 D184:G184" name="Rango2_10_58"/>
    <protectedRange algorithmName="SHA-512" hashValue="EMMPgE8t/az1rHHzaZAQIhz+GQV0k2O/tQGA96sJqEEMzz1efIRa4CcLzC7iY9CCscto3g7dwz41haOE28iXYg==" saltValue="CVzFsG4X4LXUMo7796PiDQ==" spinCount="100000" sqref="B185:B188 D185:G188" name="Rango2_10_59"/>
    <protectedRange algorithmName="SHA-512" hashValue="EMMPgE8t/az1rHHzaZAQIhz+GQV0k2O/tQGA96sJqEEMzz1efIRa4CcLzC7iY9CCscto3g7dwz41haOE28iXYg==" saltValue="CVzFsG4X4LXUMo7796PiDQ==" spinCount="100000" sqref="C190:C229 B189:G189" name="Rango2_10_60"/>
    <protectedRange algorithmName="SHA-512" hashValue="EMMPgE8t/az1rHHzaZAQIhz+GQV0k2O/tQGA96sJqEEMzz1efIRa4CcLzC7iY9CCscto3g7dwz41haOE28iXYg==" saltValue="CVzFsG4X4LXUMo7796PiDQ==" spinCount="100000" sqref="B190 D190:G190" name="Rango2_10_61"/>
    <protectedRange algorithmName="SHA-512" hashValue="EMMPgE8t/az1rHHzaZAQIhz+GQV0k2O/tQGA96sJqEEMzz1efIRa4CcLzC7iY9CCscto3g7dwz41haOE28iXYg==" saltValue="CVzFsG4X4LXUMo7796PiDQ==" spinCount="100000" sqref="B191 D191:G191" name="Rango2_10_62"/>
    <protectedRange algorithmName="SHA-512" hashValue="EMMPgE8t/az1rHHzaZAQIhz+GQV0k2O/tQGA96sJqEEMzz1efIRa4CcLzC7iY9CCscto3g7dwz41haOE28iXYg==" saltValue="CVzFsG4X4LXUMo7796PiDQ==" spinCount="100000" sqref="B192 D192:G192" name="Rango2_10_63"/>
    <protectedRange algorithmName="SHA-512" hashValue="EMMPgE8t/az1rHHzaZAQIhz+GQV0k2O/tQGA96sJqEEMzz1efIRa4CcLzC7iY9CCscto3g7dwz41haOE28iXYg==" saltValue="CVzFsG4X4LXUMo7796PiDQ==" spinCount="100000" sqref="B193 D193:G193" name="Rango2_10_64"/>
    <protectedRange algorithmName="SHA-512" hashValue="EMMPgE8t/az1rHHzaZAQIhz+GQV0k2O/tQGA96sJqEEMzz1efIRa4CcLzC7iY9CCscto3g7dwz41haOE28iXYg==" saltValue="CVzFsG4X4LXUMo7796PiDQ==" spinCount="100000" sqref="B194:B195 D194:G195" name="Rango2_10_65"/>
    <protectedRange algorithmName="SHA-512" hashValue="EMMPgE8t/az1rHHzaZAQIhz+GQV0k2O/tQGA96sJqEEMzz1efIRa4CcLzC7iY9CCscto3g7dwz41haOE28iXYg==" saltValue="CVzFsG4X4LXUMo7796PiDQ==" spinCount="100000" sqref="B196:B197 D196:G197" name="Rango2_10_66"/>
    <protectedRange algorithmName="SHA-512" hashValue="EMMPgE8t/az1rHHzaZAQIhz+GQV0k2O/tQGA96sJqEEMzz1efIRa4CcLzC7iY9CCscto3g7dwz41haOE28iXYg==" saltValue="CVzFsG4X4LXUMo7796PiDQ==" spinCount="100000" sqref="B198 D198:G198" name="Rango2_10_67"/>
    <protectedRange algorithmName="SHA-512" hashValue="EMMPgE8t/az1rHHzaZAQIhz+GQV0k2O/tQGA96sJqEEMzz1efIRa4CcLzC7iY9CCscto3g7dwz41haOE28iXYg==" saltValue="CVzFsG4X4LXUMo7796PiDQ==" spinCount="100000" sqref="B199 D199:G199" name="Rango2_10_68"/>
    <protectedRange algorithmName="SHA-512" hashValue="EMMPgE8t/az1rHHzaZAQIhz+GQV0k2O/tQGA96sJqEEMzz1efIRa4CcLzC7iY9CCscto3g7dwz41haOE28iXYg==" saltValue="CVzFsG4X4LXUMo7796PiDQ==" spinCount="100000" sqref="B200 D200:G200" name="Rango2_10_69"/>
    <protectedRange algorithmName="SHA-512" hashValue="EMMPgE8t/az1rHHzaZAQIhz+GQV0k2O/tQGA96sJqEEMzz1efIRa4CcLzC7iY9CCscto3g7dwz41haOE28iXYg==" saltValue="CVzFsG4X4LXUMo7796PiDQ==" spinCount="100000" sqref="B201 D201:G201" name="Rango2_10_70"/>
    <protectedRange algorithmName="SHA-512" hashValue="EMMPgE8t/az1rHHzaZAQIhz+GQV0k2O/tQGA96sJqEEMzz1efIRa4CcLzC7iY9CCscto3g7dwz41haOE28iXYg==" saltValue="CVzFsG4X4LXUMo7796PiDQ==" spinCount="100000" sqref="B202 D202:G202" name="Rango2_10_71"/>
    <protectedRange algorithmName="SHA-512" hashValue="EMMPgE8t/az1rHHzaZAQIhz+GQV0k2O/tQGA96sJqEEMzz1efIRa4CcLzC7iY9CCscto3g7dwz41haOE28iXYg==" saltValue="CVzFsG4X4LXUMo7796PiDQ==" spinCount="100000" sqref="B203 D203:G203" name="Rango2_10_72"/>
    <protectedRange algorithmName="SHA-512" hashValue="EMMPgE8t/az1rHHzaZAQIhz+GQV0k2O/tQGA96sJqEEMzz1efIRa4CcLzC7iY9CCscto3g7dwz41haOE28iXYg==" saltValue="CVzFsG4X4LXUMo7796PiDQ==" spinCount="100000" sqref="B204 D204:G204" name="Rango2_10_73"/>
    <protectedRange algorithmName="SHA-512" hashValue="EMMPgE8t/az1rHHzaZAQIhz+GQV0k2O/tQGA96sJqEEMzz1efIRa4CcLzC7iY9CCscto3g7dwz41haOE28iXYg==" saltValue="CVzFsG4X4LXUMo7796PiDQ==" spinCount="100000" sqref="B205:B206 D205:G206" name="Rango2_10_74"/>
    <protectedRange algorithmName="SHA-512" hashValue="EMMPgE8t/az1rHHzaZAQIhz+GQV0k2O/tQGA96sJqEEMzz1efIRa4CcLzC7iY9CCscto3g7dwz41haOE28iXYg==" saltValue="CVzFsG4X4LXUMo7796PiDQ==" spinCount="100000" sqref="B207 D207:G207" name="Rango2_10_75"/>
    <protectedRange algorithmName="SHA-512" hashValue="EMMPgE8t/az1rHHzaZAQIhz+GQV0k2O/tQGA96sJqEEMzz1efIRa4CcLzC7iY9CCscto3g7dwz41haOE28iXYg==" saltValue="CVzFsG4X4LXUMo7796PiDQ==" spinCount="100000" sqref="B208 D208:G208" name="Rango2_10_76"/>
    <protectedRange algorithmName="SHA-512" hashValue="EMMPgE8t/az1rHHzaZAQIhz+GQV0k2O/tQGA96sJqEEMzz1efIRa4CcLzC7iY9CCscto3g7dwz41haOE28iXYg==" saltValue="CVzFsG4X4LXUMo7796PiDQ==" spinCount="100000" sqref="B209 D209:G209" name="Rango2_10_77"/>
    <protectedRange algorithmName="SHA-512" hashValue="EMMPgE8t/az1rHHzaZAQIhz+GQV0k2O/tQGA96sJqEEMzz1efIRa4CcLzC7iY9CCscto3g7dwz41haOE28iXYg==" saltValue="CVzFsG4X4LXUMo7796PiDQ==" spinCount="100000" sqref="B210:B211 D210:G211" name="Rango2_10_78"/>
    <protectedRange algorithmName="SHA-512" hashValue="EMMPgE8t/az1rHHzaZAQIhz+GQV0k2O/tQGA96sJqEEMzz1efIRa4CcLzC7iY9CCscto3g7dwz41haOE28iXYg==" saltValue="CVzFsG4X4LXUMo7796PiDQ==" spinCount="100000" sqref="B212 D212:G212" name="Rango2_10_79"/>
    <protectedRange algorithmName="SHA-512" hashValue="EMMPgE8t/az1rHHzaZAQIhz+GQV0k2O/tQGA96sJqEEMzz1efIRa4CcLzC7iY9CCscto3g7dwz41haOE28iXYg==" saltValue="CVzFsG4X4LXUMo7796PiDQ==" spinCount="100000" sqref="B213 D213:G213" name="Rango2_10_80"/>
    <protectedRange algorithmName="SHA-512" hashValue="EMMPgE8t/az1rHHzaZAQIhz+GQV0k2O/tQGA96sJqEEMzz1efIRa4CcLzC7iY9CCscto3g7dwz41haOE28iXYg==" saltValue="CVzFsG4X4LXUMo7796PiDQ==" spinCount="100000" sqref="B214:B215 D214:G215" name="Rango2_10_81"/>
    <protectedRange algorithmName="SHA-512" hashValue="EMMPgE8t/az1rHHzaZAQIhz+GQV0k2O/tQGA96sJqEEMzz1efIRa4CcLzC7iY9CCscto3g7dwz41haOE28iXYg==" saltValue="CVzFsG4X4LXUMo7796PiDQ==" spinCount="100000" sqref="B216 D216:G216" name="Rango2_10_82"/>
    <protectedRange algorithmName="SHA-512" hashValue="EMMPgE8t/az1rHHzaZAQIhz+GQV0k2O/tQGA96sJqEEMzz1efIRa4CcLzC7iY9CCscto3g7dwz41haOE28iXYg==" saltValue="CVzFsG4X4LXUMo7796PiDQ==" spinCount="100000" sqref="B217 D217:G217" name="Rango2_10_83"/>
    <protectedRange algorithmName="SHA-512" hashValue="EMMPgE8t/az1rHHzaZAQIhz+GQV0k2O/tQGA96sJqEEMzz1efIRa4CcLzC7iY9CCscto3g7dwz41haOE28iXYg==" saltValue="CVzFsG4X4LXUMo7796PiDQ==" spinCount="100000" sqref="B218 D218:G218" name="Rango2_10_84"/>
    <protectedRange algorithmName="SHA-512" hashValue="EMMPgE8t/az1rHHzaZAQIhz+GQV0k2O/tQGA96sJqEEMzz1efIRa4CcLzC7iY9CCscto3g7dwz41haOE28iXYg==" saltValue="CVzFsG4X4LXUMo7796PiDQ==" spinCount="100000" sqref="B219 D219:G219" name="Rango2_10_85"/>
    <protectedRange algorithmName="SHA-512" hashValue="EMMPgE8t/az1rHHzaZAQIhz+GQV0k2O/tQGA96sJqEEMzz1efIRa4CcLzC7iY9CCscto3g7dwz41haOE28iXYg==" saltValue="CVzFsG4X4LXUMo7796PiDQ==" spinCount="100000" sqref="B220 D220:G220" name="Rango2_10_86"/>
    <protectedRange algorithmName="SHA-512" hashValue="EMMPgE8t/az1rHHzaZAQIhz+GQV0k2O/tQGA96sJqEEMzz1efIRa4CcLzC7iY9CCscto3g7dwz41haOE28iXYg==" saltValue="CVzFsG4X4LXUMo7796PiDQ==" spinCount="100000" sqref="B221 D221:G221" name="Rango2_10_87"/>
    <protectedRange algorithmName="SHA-512" hashValue="EMMPgE8t/az1rHHzaZAQIhz+GQV0k2O/tQGA96sJqEEMzz1efIRa4CcLzC7iY9CCscto3g7dwz41haOE28iXYg==" saltValue="CVzFsG4X4LXUMo7796PiDQ==" spinCount="100000" sqref="B222 D222:G222" name="Rango2_10_88"/>
    <protectedRange algorithmName="SHA-512" hashValue="EMMPgE8t/az1rHHzaZAQIhz+GQV0k2O/tQGA96sJqEEMzz1efIRa4CcLzC7iY9CCscto3g7dwz41haOE28iXYg==" saltValue="CVzFsG4X4LXUMo7796PiDQ==" spinCount="100000" sqref="B223 D223:G223" name="Rango2_10_89"/>
    <protectedRange algorithmName="SHA-512" hashValue="EMMPgE8t/az1rHHzaZAQIhz+GQV0k2O/tQGA96sJqEEMzz1efIRa4CcLzC7iY9CCscto3g7dwz41haOE28iXYg==" saltValue="CVzFsG4X4LXUMo7796PiDQ==" spinCount="100000" sqref="B224 D224:G224" name="Rango2_10_90"/>
    <protectedRange algorithmName="SHA-512" hashValue="EMMPgE8t/az1rHHzaZAQIhz+GQV0k2O/tQGA96sJqEEMzz1efIRa4CcLzC7iY9CCscto3g7dwz41haOE28iXYg==" saltValue="CVzFsG4X4LXUMo7796PiDQ==" spinCount="100000" sqref="B225 D225:G225" name="Rango2_10_91"/>
    <protectedRange algorithmName="SHA-512" hashValue="EMMPgE8t/az1rHHzaZAQIhz+GQV0k2O/tQGA96sJqEEMzz1efIRa4CcLzC7iY9CCscto3g7dwz41haOE28iXYg==" saltValue="CVzFsG4X4LXUMo7796PiDQ==" spinCount="100000" sqref="B226 D226:G226" name="Rango2_10_92"/>
    <protectedRange algorithmName="SHA-512" hashValue="EMMPgE8t/az1rHHzaZAQIhz+GQV0k2O/tQGA96sJqEEMzz1efIRa4CcLzC7iY9CCscto3g7dwz41haOE28iXYg==" saltValue="CVzFsG4X4LXUMo7796PiDQ==" spinCount="100000" sqref="B227 D227:G227" name="Rango2_10_93"/>
    <protectedRange algorithmName="SHA-512" hashValue="EMMPgE8t/az1rHHzaZAQIhz+GQV0k2O/tQGA96sJqEEMzz1efIRa4CcLzC7iY9CCscto3g7dwz41haOE28iXYg==" saltValue="CVzFsG4X4LXUMo7796PiDQ==" spinCount="100000" sqref="B228 D228:G228" name="Rango2_10_94"/>
    <protectedRange algorithmName="SHA-512" hashValue="EMMPgE8t/az1rHHzaZAQIhz+GQV0k2O/tQGA96sJqEEMzz1efIRa4CcLzC7iY9CCscto3g7dwz41haOE28iXYg==" saltValue="CVzFsG4X4LXUMo7796PiDQ==" spinCount="100000" sqref="B229 D229:G229" name="Rango2_10_95"/>
    <protectedRange algorithmName="SHA-512" hashValue="EMMPgE8t/az1rHHzaZAQIhz+GQV0k2O/tQGA96sJqEEMzz1efIRa4CcLzC7iY9CCscto3g7dwz41haOE28iXYg==" saltValue="CVzFsG4X4LXUMo7796PiDQ==" spinCount="100000" sqref="C231:C264 B230:G230" name="Rango2_10_96"/>
    <protectedRange algorithmName="SHA-512" hashValue="EMMPgE8t/az1rHHzaZAQIhz+GQV0k2O/tQGA96sJqEEMzz1efIRa4CcLzC7iY9CCscto3g7dwz41haOE28iXYg==" saltValue="CVzFsG4X4LXUMo7796PiDQ==" spinCount="100000" sqref="B231 D231:G231" name="Rango2_10_97"/>
    <protectedRange algorithmName="SHA-512" hashValue="EMMPgE8t/az1rHHzaZAQIhz+GQV0k2O/tQGA96sJqEEMzz1efIRa4CcLzC7iY9CCscto3g7dwz41haOE28iXYg==" saltValue="CVzFsG4X4LXUMo7796PiDQ==" spinCount="100000" sqref="B232 D232:G232" name="Rango2_10_98"/>
    <protectedRange algorithmName="SHA-512" hashValue="EMMPgE8t/az1rHHzaZAQIhz+GQV0k2O/tQGA96sJqEEMzz1efIRa4CcLzC7iY9CCscto3g7dwz41haOE28iXYg==" saltValue="CVzFsG4X4LXUMo7796PiDQ==" spinCount="100000" sqref="B233:B234 D233:G234" name="Rango2_10_99"/>
    <protectedRange sqref="B553:B554 D553:G554" name="Rango2_10_4_2"/>
    <protectedRange sqref="B555 D555:G555" name="Rango2_10_4_3"/>
    <protectedRange sqref="B556 D556:G556" name="Rango2_10_4_4"/>
    <protectedRange algorithmName="SHA-512" hashValue="EMMPgE8t/az1rHHzaZAQIhz+GQV0k2O/tQGA96sJqEEMzz1efIRa4CcLzC7iY9CCscto3g7dwz41haOE28iXYg==" saltValue="CVzFsG4X4LXUMo7796PiDQ==" spinCount="100000" sqref="B557 D557:G557" name="Rango2_10_6_1"/>
    <protectedRange algorithmName="SHA-512" hashValue="EMMPgE8t/az1rHHzaZAQIhz+GQV0k2O/tQGA96sJqEEMzz1efIRa4CcLzC7iY9CCscto3g7dwz41haOE28iXYg==" saltValue="CVzFsG4X4LXUMo7796PiDQ==" spinCount="100000" sqref="B558 D558:G558" name="Rango2_10_8_1"/>
    <protectedRange algorithmName="SHA-512" hashValue="EMMPgE8t/az1rHHzaZAQIhz+GQV0k2O/tQGA96sJqEEMzz1efIRa4CcLzC7iY9CCscto3g7dwz41haOE28iXYg==" saltValue="CVzFsG4X4LXUMo7796PiDQ==" spinCount="100000" sqref="B559 D559:G559" name="Rango2_10_9_1"/>
    <protectedRange algorithmName="SHA-512" hashValue="EMMPgE8t/az1rHHzaZAQIhz+GQV0k2O/tQGA96sJqEEMzz1efIRa4CcLzC7iY9CCscto3g7dwz41haOE28iXYg==" saltValue="CVzFsG4X4LXUMo7796PiDQ==" spinCount="100000" sqref="B560 D560:G560" name="Rango2_10_10_1"/>
    <protectedRange algorithmName="SHA-512" hashValue="EMMPgE8t/az1rHHzaZAQIhz+GQV0k2O/tQGA96sJqEEMzz1efIRa4CcLzC7iY9CCscto3g7dwz41haOE28iXYg==" saltValue="CVzFsG4X4LXUMo7796PiDQ==" spinCount="100000" sqref="B561 D561:G561" name="Rango2_10_10_2"/>
    <protectedRange algorithmName="SHA-512" hashValue="EMMPgE8t/az1rHHzaZAQIhz+GQV0k2O/tQGA96sJqEEMzz1efIRa4CcLzC7iY9CCscto3g7dwz41haOE28iXYg==" saltValue="CVzFsG4X4LXUMo7796PiDQ==" spinCount="100000" sqref="B562 D562:G562" name="Rango2_10_10_3"/>
    <protectedRange algorithmName="SHA-512" hashValue="EMMPgE8t/az1rHHzaZAQIhz+GQV0k2O/tQGA96sJqEEMzz1efIRa4CcLzC7iY9CCscto3g7dwz41haOE28iXYg==" saltValue="CVzFsG4X4LXUMo7796PiDQ==" spinCount="100000" sqref="B671:G671 C672:C707" name="Rango2_10_40_1"/>
    <protectedRange algorithmName="SHA-512" hashValue="EMMPgE8t/az1rHHzaZAQIhz+GQV0k2O/tQGA96sJqEEMzz1efIRa4CcLzC7iY9CCscto3g7dwz41haOE28iXYg==" saltValue="CVzFsG4X4LXUMo7796PiDQ==" spinCount="100000" sqref="D672:G672 B672" name="Rango2_10_42_1"/>
    <protectedRange algorithmName="SHA-512" hashValue="EMMPgE8t/az1rHHzaZAQIhz+GQV0k2O/tQGA96sJqEEMzz1efIRa4CcLzC7iY9CCscto3g7dwz41haOE28iXYg==" saltValue="CVzFsG4X4LXUMo7796PiDQ==" spinCount="100000" sqref="D673:G673 B673" name="Rango2_10_43_1"/>
    <protectedRange algorithmName="SHA-512" hashValue="EMMPgE8t/az1rHHzaZAQIhz+GQV0k2O/tQGA96sJqEEMzz1efIRa4CcLzC7iY9CCscto3g7dwz41haOE28iXYg==" saltValue="CVzFsG4X4LXUMo7796PiDQ==" spinCount="100000" sqref="D674:G675 B674:B675" name="Rango2_10_45_1"/>
    <protectedRange algorithmName="SHA-512" hashValue="EMMPgE8t/az1rHHzaZAQIhz+GQV0k2O/tQGA96sJqEEMzz1efIRa4CcLzC7iY9CCscto3g7dwz41haOE28iXYg==" saltValue="CVzFsG4X4LXUMo7796PiDQ==" spinCount="100000" sqref="D676:G677 B676:B677" name="Rango2_10_46_1"/>
    <protectedRange algorithmName="SHA-512" hashValue="EMMPgE8t/az1rHHzaZAQIhz+GQV0k2O/tQGA96sJqEEMzz1efIRa4CcLzC7iY9CCscto3g7dwz41haOE28iXYg==" saltValue="CVzFsG4X4LXUMo7796PiDQ==" spinCount="100000" sqref="D678:G678 B678" name="Rango2_10_47_1"/>
    <protectedRange algorithmName="SHA-512" hashValue="EMMPgE8t/az1rHHzaZAQIhz+GQV0k2O/tQGA96sJqEEMzz1efIRa4CcLzC7iY9CCscto3g7dwz41haOE28iXYg==" saltValue="CVzFsG4X4LXUMo7796PiDQ==" spinCount="100000" sqref="D679:G679 B679" name="Rango2_10_48_1"/>
    <protectedRange algorithmName="SHA-512" hashValue="EMMPgE8t/az1rHHzaZAQIhz+GQV0k2O/tQGA96sJqEEMzz1efIRa4CcLzC7iY9CCscto3g7dwz41haOE28iXYg==" saltValue="CVzFsG4X4LXUMo7796PiDQ==" spinCount="100000" sqref="D680:G680 B680" name="Rango2_10_50_1"/>
    <protectedRange algorithmName="SHA-512" hashValue="EMMPgE8t/az1rHHzaZAQIhz+GQV0k2O/tQGA96sJqEEMzz1efIRa4CcLzC7iY9CCscto3g7dwz41haOE28iXYg==" saltValue="CVzFsG4X4LXUMo7796PiDQ==" spinCount="100000" sqref="D681:G682 B681:B682" name="Rango2_10_51_1"/>
    <protectedRange algorithmName="SHA-512" hashValue="EMMPgE8t/az1rHHzaZAQIhz+GQV0k2O/tQGA96sJqEEMzz1efIRa4CcLzC7iY9CCscto3g7dwz41haOE28iXYg==" saltValue="CVzFsG4X4LXUMo7796PiDQ==" spinCount="100000" sqref="D684 B683 D683:G683" name="Rango2_10_52_1"/>
    <protectedRange algorithmName="SHA-512" hashValue="EMMPgE8t/az1rHHzaZAQIhz+GQV0k2O/tQGA96sJqEEMzz1efIRa4CcLzC7iY9CCscto3g7dwz41haOE28iXYg==" saltValue="CVzFsG4X4LXUMo7796PiDQ==" spinCount="100000" sqref="A693" name="Rango2_10_53_1"/>
    <protectedRange algorithmName="SHA-512" hashValue="EMMPgE8t/az1rHHzaZAQIhz+GQV0k2O/tQGA96sJqEEMzz1efIRa4CcLzC7iY9CCscto3g7dwz41haOE28iXYg==" saltValue="CVzFsG4X4LXUMo7796PiDQ==" spinCount="100000" sqref="C709:C730 B708:G708" name="Rango2_10_2_1"/>
    <protectedRange algorithmName="SHA-512" hashValue="EMMPgE8t/az1rHHzaZAQIhz+GQV0k2O/tQGA96sJqEEMzz1efIRa4CcLzC7iY9CCscto3g7dwz41haOE28iXYg==" saltValue="CVzFsG4X4LXUMo7796PiDQ==" spinCount="100000" sqref="B709 D709:G709" name="Rango2_10_4_5"/>
    <protectedRange algorithmName="SHA-512" hashValue="EMMPgE8t/az1rHHzaZAQIhz+GQV0k2O/tQGA96sJqEEMzz1efIRa4CcLzC7iY9CCscto3g7dwz41haOE28iXYg==" saltValue="CVzFsG4X4LXUMo7796PiDQ==" spinCount="100000" sqref="B710 D710:G710" name="Rango2_10_6_3"/>
    <protectedRange algorithmName="SHA-512" hashValue="EMMPgE8t/az1rHHzaZAQIhz+GQV0k2O/tQGA96sJqEEMzz1efIRa4CcLzC7iY9CCscto3g7dwz41haOE28iXYg==" saltValue="CVzFsG4X4LXUMo7796PiDQ==" spinCount="100000" sqref="B711 D711:G711" name="Rango2_10_9_2"/>
    <protectedRange algorithmName="SHA-512" hashValue="EMMPgE8t/az1rHHzaZAQIhz+GQV0k2O/tQGA96sJqEEMzz1efIRa4CcLzC7iY9CCscto3g7dwz41haOE28iXYg==" saltValue="CVzFsG4X4LXUMo7796PiDQ==" spinCount="100000" sqref="B712 D712:G712" name="Rango2_10_10_4"/>
    <protectedRange algorithmName="SHA-512" hashValue="EMMPgE8t/az1rHHzaZAQIhz+GQV0k2O/tQGA96sJqEEMzz1efIRa4CcLzC7iY9CCscto3g7dwz41haOE28iXYg==" saltValue="CVzFsG4X4LXUMo7796PiDQ==" spinCount="100000" sqref="B713 D713:G713" name="Rango2_10_10_5"/>
    <protectedRange algorithmName="SHA-512" hashValue="EMMPgE8t/az1rHHzaZAQIhz+GQV0k2O/tQGA96sJqEEMzz1efIRa4CcLzC7iY9CCscto3g7dwz41haOE28iXYg==" saltValue="CVzFsG4X4LXUMo7796PiDQ==" spinCount="100000" sqref="B714 D714:G714" name="Rango2_10_14_1"/>
    <protectedRange algorithmName="SHA-512" hashValue="EMMPgE8t/az1rHHzaZAQIhz+GQV0k2O/tQGA96sJqEEMzz1efIRa4CcLzC7iY9CCscto3g7dwz41haOE28iXYg==" saltValue="CVzFsG4X4LXUMo7796PiDQ==" spinCount="100000" sqref="B715:B716 D715:G716" name="Rango2_10_16_1"/>
    <protectedRange algorithmName="SHA-512" hashValue="EMMPgE8t/az1rHHzaZAQIhz+GQV0k2O/tQGA96sJqEEMzz1efIRa4CcLzC7iY9CCscto3g7dwz41haOE28iXYg==" saltValue="CVzFsG4X4LXUMo7796PiDQ==" spinCount="100000" sqref="B717 D717:G717" name="Rango2_10_16_2"/>
    <protectedRange algorithmName="SHA-512" hashValue="EMMPgE8t/az1rHHzaZAQIhz+GQV0k2O/tQGA96sJqEEMzz1efIRa4CcLzC7iY9CCscto3g7dwz41haOE28iXYg==" saltValue="CVzFsG4X4LXUMo7796PiDQ==" spinCount="100000" sqref="B718 D718:G718" name="Rango2_10_16_3"/>
    <protectedRange algorithmName="SHA-512" hashValue="EMMPgE8t/az1rHHzaZAQIhz+GQV0k2O/tQGA96sJqEEMzz1efIRa4CcLzC7iY9CCscto3g7dwz41haOE28iXYg==" saltValue="CVzFsG4X4LXUMo7796PiDQ==" spinCount="100000" sqref="B719 D719:G719" name="Rango2_10_17_1"/>
    <protectedRange algorithmName="SHA-512" hashValue="EMMPgE8t/az1rHHzaZAQIhz+GQV0k2O/tQGA96sJqEEMzz1efIRa4CcLzC7iY9CCscto3g7dwz41haOE28iXYg==" saltValue="CVzFsG4X4LXUMo7796PiDQ==" spinCount="100000" sqref="B720 D720:G720" name="Rango2_10_17_2"/>
    <protectedRange algorithmName="SHA-512" hashValue="EMMPgE8t/az1rHHzaZAQIhz+GQV0k2O/tQGA96sJqEEMzz1efIRa4CcLzC7iY9CCscto3g7dwz41haOE28iXYg==" saltValue="CVzFsG4X4LXUMo7796PiDQ==" spinCount="100000" sqref="B721 D721:G721" name="Rango2_10_17_3"/>
    <protectedRange algorithmName="SHA-512" hashValue="EMMPgE8t/az1rHHzaZAQIhz+GQV0k2O/tQGA96sJqEEMzz1efIRa4CcLzC7iY9CCscto3g7dwz41haOE28iXYg==" saltValue="CVzFsG4X4LXUMo7796PiDQ==" spinCount="100000" sqref="B722 D722:G722" name="Rango2_10_17_4"/>
    <protectedRange algorithmName="SHA-512" hashValue="EMMPgE8t/az1rHHzaZAQIhz+GQV0k2O/tQGA96sJqEEMzz1efIRa4CcLzC7iY9CCscto3g7dwz41haOE28iXYg==" saltValue="CVzFsG4X4LXUMo7796PiDQ==" spinCount="100000" sqref="B723 D723:G723" name="Rango2_10_17_5"/>
    <protectedRange algorithmName="SHA-512" hashValue="EMMPgE8t/az1rHHzaZAQIhz+GQV0k2O/tQGA96sJqEEMzz1efIRa4CcLzC7iY9CCscto3g7dwz41haOE28iXYg==" saltValue="CVzFsG4X4LXUMo7796PiDQ==" spinCount="100000" sqref="B731:B732" name="Rango2_10_39_1"/>
    <protectedRange algorithmName="SHA-512" hashValue="EMMPgE8t/az1rHHzaZAQIhz+GQV0k2O/tQGA96sJqEEMzz1efIRa4CcLzC7iY9CCscto3g7dwz41haOE28iXYg==" saltValue="CVzFsG4X4LXUMo7796PiDQ==" spinCount="100000" sqref="B733" name="Rango2_10_39_2"/>
    <protectedRange algorithmName="SHA-512" hashValue="EMMPgE8t/az1rHHzaZAQIhz+GQV0k2O/tQGA96sJqEEMzz1efIRa4CcLzC7iY9CCscto3g7dwz41haOE28iXYg==" saltValue="CVzFsG4X4LXUMo7796PiDQ==" spinCount="100000" sqref="B734" name="Rango2_10_39_3"/>
    <protectedRange algorithmName="SHA-512" hashValue="EMMPgE8t/az1rHHzaZAQIhz+GQV0k2O/tQGA96sJqEEMzz1efIRa4CcLzC7iY9CCscto3g7dwz41haOE28iXYg==" saltValue="CVzFsG4X4LXUMo7796PiDQ==" spinCount="100000" sqref="B735" name="Rango2_10_39_4"/>
    <protectedRange algorithmName="SHA-512" hashValue="EMMPgE8t/az1rHHzaZAQIhz+GQV0k2O/tQGA96sJqEEMzz1efIRa4CcLzC7iY9CCscto3g7dwz41haOE28iXYg==" saltValue="CVzFsG4X4LXUMo7796PiDQ==" spinCount="100000" sqref="B736" name="Rango2_10_39_5"/>
    <protectedRange algorithmName="SHA-512" hashValue="EMMPgE8t/az1rHHzaZAQIhz+GQV0k2O/tQGA96sJqEEMzz1efIRa4CcLzC7iY9CCscto3g7dwz41haOE28iXYg==" saltValue="CVzFsG4X4LXUMo7796PiDQ==" spinCount="100000" sqref="B737:B738" name="Rango2_10_39_6"/>
    <protectedRange algorithmName="SHA-512" hashValue="EMMPgE8t/az1rHHzaZAQIhz+GQV0k2O/tQGA96sJqEEMzz1efIRa4CcLzC7iY9CCscto3g7dwz41haOE28iXYg==" saltValue="CVzFsG4X4LXUMo7796PiDQ==" spinCount="100000" sqref="B739 D739:G739" name="Rango2_10_77_1"/>
    <protectedRange algorithmName="SHA-512" hashValue="EMMPgE8t/az1rHHzaZAQIhz+GQV0k2O/tQGA96sJqEEMzz1efIRa4CcLzC7iY9CCscto3g7dwz41haOE28iXYg==" saltValue="CVzFsG4X4LXUMo7796PiDQ==" spinCount="100000" sqref="B741:B742" name="Rango2_10_39_7"/>
    <protectedRange algorithmName="SHA-512" hashValue="EMMPgE8t/az1rHHzaZAQIhz+GQV0k2O/tQGA96sJqEEMzz1efIRa4CcLzC7iY9CCscto3g7dwz41haOE28iXYg==" saltValue="CVzFsG4X4LXUMo7796PiDQ==" spinCount="100000" sqref="B743:B744" name="Rango2_10_39_8"/>
    <protectedRange algorithmName="SHA-512" hashValue="EMMPgE8t/az1rHHzaZAQIhz+GQV0k2O/tQGA96sJqEEMzz1efIRa4CcLzC7iY9CCscto3g7dwz41haOE28iXYg==" saltValue="CVzFsG4X4LXUMo7796PiDQ==" spinCount="100000" sqref="D744:G744" name="Rango2_10_81_1"/>
    <protectedRange algorithmName="SHA-512" hashValue="EMMPgE8t/az1rHHzaZAQIhz+GQV0k2O/tQGA96sJqEEMzz1efIRa4CcLzC7iY9CCscto3g7dwz41haOE28iXYg==" saltValue="CVzFsG4X4LXUMo7796PiDQ==" spinCount="100000" sqref="B745" name="Rango2_10_51_2"/>
    <protectedRange algorithmName="SHA-512" hashValue="EMMPgE8t/az1rHHzaZAQIhz+GQV0k2O/tQGA96sJqEEMzz1efIRa4CcLzC7iY9CCscto3g7dwz41haOE28iXYg==" saltValue="CVzFsG4X4LXUMo7796PiDQ==" spinCount="100000" sqref="D745:G745" name="Rango2_10_81_2"/>
    <protectedRange algorithmName="SHA-512" hashValue="EMMPgE8t/az1rHHzaZAQIhz+GQV0k2O/tQGA96sJqEEMzz1efIRa4CcLzC7iY9CCscto3g7dwz41haOE28iXYg==" saltValue="CVzFsG4X4LXUMo7796PiDQ==" spinCount="100000" sqref="B746" name="Rango2_10_51_3"/>
    <protectedRange algorithmName="SHA-512" hashValue="EMMPgE8t/az1rHHzaZAQIhz+GQV0k2O/tQGA96sJqEEMzz1efIRa4CcLzC7iY9CCscto3g7dwz41haOE28iXYg==" saltValue="CVzFsG4X4LXUMo7796PiDQ==" spinCount="100000" sqref="D746:G746" name="Rango2_10_1_1_2"/>
    <protectedRange algorithmName="SHA-512" hashValue="EMMPgE8t/az1rHHzaZAQIhz+GQV0k2O/tQGA96sJqEEMzz1efIRa4CcLzC7iY9CCscto3g7dwz41haOE28iXYg==" saltValue="CVzFsG4X4LXUMo7796PiDQ==" spinCount="100000" sqref="B747" name="Rango2_10_39_9"/>
    <protectedRange algorithmName="SHA-512" hashValue="EMMPgE8t/az1rHHzaZAQIhz+GQV0k2O/tQGA96sJqEEMzz1efIRa4CcLzC7iY9CCscto3g7dwz41haOE28iXYg==" saltValue="CVzFsG4X4LXUMo7796PiDQ==" spinCount="100000" sqref="B748" name="Rango2_10_51_4"/>
    <protectedRange algorithmName="SHA-512" hashValue="EMMPgE8t/az1rHHzaZAQIhz+GQV0k2O/tQGA96sJqEEMzz1efIRa4CcLzC7iY9CCscto3g7dwz41haOE28iXYg==" saltValue="CVzFsG4X4LXUMo7796PiDQ==" spinCount="100000" sqref="D748:G748" name="Rango2_10_1_1_3"/>
    <protectedRange algorithmName="SHA-512" hashValue="EMMPgE8t/az1rHHzaZAQIhz+GQV0k2O/tQGA96sJqEEMzz1efIRa4CcLzC7iY9CCscto3g7dwz41haOE28iXYg==" saltValue="CVzFsG4X4LXUMo7796PiDQ==" spinCount="100000" sqref="B749" name="Rango2_10_51_5"/>
    <protectedRange algorithmName="SHA-512" hashValue="EMMPgE8t/az1rHHzaZAQIhz+GQV0k2O/tQGA96sJqEEMzz1efIRa4CcLzC7iY9CCscto3g7dwz41haOE28iXYg==" saltValue="CVzFsG4X4LXUMo7796PiDQ==" spinCount="100000" sqref="D749:G749" name="Rango2_10_53_2"/>
    <protectedRange sqref="D750:G750" name="Rango2_10_1_4"/>
    <protectedRange algorithmName="SHA-512" hashValue="EMMPgE8t/az1rHHzaZAQIhz+GQV0k2O/tQGA96sJqEEMzz1efIRa4CcLzC7iY9CCscto3g7dwz41haOE28iXYg==" saltValue="CVzFsG4X4LXUMo7796PiDQ==" spinCount="100000" sqref="B750" name="Rango2_10_51_6"/>
    <protectedRange sqref="D751:G753" name="Rango2_10_1_5"/>
    <protectedRange algorithmName="SHA-512" hashValue="EMMPgE8t/az1rHHzaZAQIhz+GQV0k2O/tQGA96sJqEEMzz1efIRa4CcLzC7iY9CCscto3g7dwz41haOE28iXYg==" saltValue="CVzFsG4X4LXUMo7796PiDQ==" spinCount="100000" sqref="B752:B753" name="Rango2_10_39_10"/>
    <protectedRange algorithmName="SHA-512" hashValue="EMMPgE8t/az1rHHzaZAQIhz+GQV0k2O/tQGA96sJqEEMzz1efIRa4CcLzC7iY9CCscto3g7dwz41haOE28iXYg==" saltValue="CVzFsG4X4LXUMo7796PiDQ==" spinCount="100000" sqref="B751" name="Rango2_10_51_7"/>
    <protectedRange algorithmName="SHA-512" hashValue="EMMPgE8t/az1rHHzaZAQIhz+GQV0k2O/tQGA96sJqEEMzz1efIRa4CcLzC7iY9CCscto3g7dwz41haOE28iXYg==" saltValue="CVzFsG4X4LXUMo7796PiDQ==" spinCount="100000" sqref="B754" name="Rango2_10_39_11"/>
    <protectedRange sqref="D756:G756" name="Rango2_10_1_6"/>
    <protectedRange algorithmName="SHA-512" hashValue="EMMPgE8t/az1rHHzaZAQIhz+GQV0k2O/tQGA96sJqEEMzz1efIRa4CcLzC7iY9CCscto3g7dwz41haOE28iXYg==" saltValue="CVzFsG4X4LXUMo7796PiDQ==" spinCount="100000" sqref="B756" name="Rango2_10_51_8"/>
    <protectedRange sqref="D757" name="Rango2_10_4_6"/>
    <protectedRange sqref="B758" name="Rango2_71_3"/>
    <protectedRange sqref="D759" name="Rango2_10_6_4"/>
    <protectedRange sqref="B760" name="Rango2_10_1_7"/>
    <protectedRange sqref="E760:G760" name="Rango2_10_11_1"/>
    <protectedRange algorithmName="SHA-512" hashValue="9+DNppQbWrLYYUMoJ+lyQctV2bX3Vq9kZnegLbpjTLP49It2ovUbcartuoQTeXgP+TGpY//7mDH/UQlFCKDGiA==" saltValue="KUnni6YEm00anzSSvyLqQA==" spinCount="100000" sqref="B761" name="Rango2_47_2"/>
    <protectedRange algorithmName="SHA-512" hashValue="9+DNppQbWrLYYUMoJ+lyQctV2bX3Vq9kZnegLbpjTLP49It2ovUbcartuoQTeXgP+TGpY//7mDH/UQlFCKDGiA==" saltValue="KUnni6YEm00anzSSvyLqQA==" spinCount="100000" sqref="B762" name="Rango2_48_9"/>
    <protectedRange algorithmName="SHA-512" hashValue="EMMPgE8t/az1rHHzaZAQIhz+GQV0k2O/tQGA96sJqEEMzz1efIRa4CcLzC7iY9CCscto3g7dwz41haOE28iXYg==" saltValue="CVzFsG4X4LXUMo7796PiDQ==" spinCount="100000" sqref="B767:B768 D767:G768" name="Rango2_10_17_6"/>
    <protectedRange algorithmName="SHA-512" hashValue="EMMPgE8t/az1rHHzaZAQIhz+GQV0k2O/tQGA96sJqEEMzz1efIRa4CcLzC7iY9CCscto3g7dwz41haOE28iXYg==" saltValue="CVzFsG4X4LXUMo7796PiDQ==" spinCount="100000" sqref="B769 D769:G769" name="Rango2_10_17_7"/>
    <protectedRange algorithmName="SHA-512" hashValue="EMMPgE8t/az1rHHzaZAQIhz+GQV0k2O/tQGA96sJqEEMzz1efIRa4CcLzC7iY9CCscto3g7dwz41haOE28iXYg==" saltValue="CVzFsG4X4LXUMo7796PiDQ==" spinCount="100000" sqref="B771 D771:G771" name="Rango2_10_20_1"/>
    <protectedRange algorithmName="SHA-512" hashValue="EMMPgE8t/az1rHHzaZAQIhz+GQV0k2O/tQGA96sJqEEMzz1efIRa4CcLzC7iY9CCscto3g7dwz41haOE28iXYg==" saltValue="CVzFsG4X4LXUMo7796PiDQ==" spinCount="100000" sqref="B772" name="Rango2_10_21_1"/>
    <protectedRange algorithmName="SHA-512" hashValue="EMMPgE8t/az1rHHzaZAQIhz+GQV0k2O/tQGA96sJqEEMzz1efIRa4CcLzC7iY9CCscto3g7dwz41haOE28iXYg==" saltValue="CVzFsG4X4LXUMo7796PiDQ==" spinCount="100000" sqref="B776 D776:G776" name="Rango2_10_22_1"/>
    <protectedRange algorithmName="SHA-512" hashValue="EMMPgE8t/az1rHHzaZAQIhz+GQV0k2O/tQGA96sJqEEMzz1efIRa4CcLzC7iY9CCscto3g7dwz41haOE28iXYg==" saltValue="CVzFsG4X4LXUMo7796PiDQ==" spinCount="100000" sqref="B780 D780:G780" name="Rango2_10_23_5"/>
    <protectedRange algorithmName="SHA-512" hashValue="EMMPgE8t/az1rHHzaZAQIhz+GQV0k2O/tQGA96sJqEEMzz1efIRa4CcLzC7iY9CCscto3g7dwz41haOE28iXYg==" saltValue="CVzFsG4X4LXUMo7796PiDQ==" spinCount="100000" sqref="B781" name="Rango2_10_24_1"/>
    <protectedRange algorithmName="SHA-512" hashValue="EMMPgE8t/az1rHHzaZAQIhz+GQV0k2O/tQGA96sJqEEMzz1efIRa4CcLzC7iY9CCscto3g7dwz41haOE28iXYg==" saltValue="CVzFsG4X4LXUMo7796PiDQ==" spinCount="100000" sqref="B784 D784:G784" name="Rango2_10_25_1"/>
    <protectedRange algorithmName="SHA-512" hashValue="EMMPgE8t/az1rHHzaZAQIhz+GQV0k2O/tQGA96sJqEEMzz1efIRa4CcLzC7iY9CCscto3g7dwz41haOE28iXYg==" saltValue="CVzFsG4X4LXUMo7796PiDQ==" spinCount="100000" sqref="B785:B786 D785:G786" name="Rango2_10_26_1"/>
    <protectedRange algorithmName="SHA-512" hashValue="EMMPgE8t/az1rHHzaZAQIhz+GQV0k2O/tQGA96sJqEEMzz1efIRa4CcLzC7iY9CCscto3g7dwz41haOE28iXYg==" saltValue="CVzFsG4X4LXUMo7796PiDQ==" spinCount="100000" sqref="B787" name="Rango2_10_28_1"/>
    <protectedRange sqref="B791" name="Rango2_86_15"/>
    <protectedRange sqref="B792" name="Rango2_87_2"/>
    <protectedRange sqref="B793" name="Rango2_90_4"/>
    <protectedRange sqref="B794" name="Rango2_91_3"/>
    <protectedRange algorithmName="SHA-512" hashValue="EMMPgE8t/az1rHHzaZAQIhz+GQV0k2O/tQGA96sJqEEMzz1efIRa4CcLzC7iY9CCscto3g7dwz41haOE28iXYg==" saltValue="CVzFsG4X4LXUMo7796PiDQ==" spinCount="100000" sqref="E1811:G1812" name="Rango2_10_1_9"/>
    <protectedRange algorithmName="SHA-512" hashValue="EMMPgE8t/az1rHHzaZAQIhz+GQV0k2O/tQGA96sJqEEMzz1efIRa4CcLzC7iY9CCscto3g7dwz41haOE28iXYg==" saltValue="CVzFsG4X4LXUMo7796PiDQ==" spinCount="100000" sqref="D1832:G1832" name="Rango2_10_2_2"/>
    <protectedRange algorithmName="SHA-512" hashValue="EMMPgE8t/az1rHHzaZAQIhz+GQV0k2O/tQGA96sJqEEMzz1efIRa4CcLzC7iY9CCscto3g7dwz41haOE28iXYg==" saltValue="CVzFsG4X4LXUMo7796PiDQ==" spinCount="100000" sqref="B1904" name="Rango2_10_1_10"/>
    <protectedRange algorithmName="SHA-512" hashValue="EMMPgE8t/az1rHHzaZAQIhz+GQV0k2O/tQGA96sJqEEMzz1efIRa4CcLzC7iY9CCscto3g7dwz41haOE28iXYg==" saltValue="CVzFsG4X4LXUMo7796PiDQ==" spinCount="100000" sqref="C1998:C2122 B1997:G1997" name="Rango2_10_1_1"/>
    <protectedRange algorithmName="SHA-512" hashValue="EMMPgE8t/az1rHHzaZAQIhz+GQV0k2O/tQGA96sJqEEMzz1efIRa4CcLzC7iY9CCscto3g7dwz41haOE28iXYg==" saltValue="CVzFsG4X4LXUMo7796PiDQ==" spinCount="100000" sqref="B1998 D1998:G1998" name="Rango2_10_1_2"/>
    <protectedRange algorithmName="SHA-512" hashValue="EMMPgE8t/az1rHHzaZAQIhz+GQV0k2O/tQGA96sJqEEMzz1efIRa4CcLzC7iY9CCscto3g7dwz41haOE28iXYg==" saltValue="CVzFsG4X4LXUMo7796PiDQ==" spinCount="100000" sqref="B1999 D1999:G1999" name="Rango2_10_1_3"/>
    <protectedRange algorithmName="SHA-512" hashValue="EMMPgE8t/az1rHHzaZAQIhz+GQV0k2O/tQGA96sJqEEMzz1efIRa4CcLzC7iY9CCscto3g7dwz41haOE28iXYg==" saltValue="CVzFsG4X4LXUMo7796PiDQ==" spinCount="100000" sqref="B2000 D2000:G2000" name="Rango2_10_1_11"/>
    <protectedRange algorithmName="SHA-512" hashValue="EMMPgE8t/az1rHHzaZAQIhz+GQV0k2O/tQGA96sJqEEMzz1efIRa4CcLzC7iY9CCscto3g7dwz41haOE28iXYg==" saltValue="CVzFsG4X4LXUMo7796PiDQ==" spinCount="100000" sqref="B2001 D2001:G2001" name="Rango2_10_1_12"/>
    <protectedRange algorithmName="SHA-512" hashValue="EMMPgE8t/az1rHHzaZAQIhz+GQV0k2O/tQGA96sJqEEMzz1efIRa4CcLzC7iY9CCscto3g7dwz41haOE28iXYg==" saltValue="CVzFsG4X4LXUMo7796PiDQ==" spinCount="100000" sqref="B2002 D2002:G2002" name="Rango2_10_1_13"/>
    <protectedRange algorithmName="SHA-512" hashValue="EMMPgE8t/az1rHHzaZAQIhz+GQV0k2O/tQGA96sJqEEMzz1efIRa4CcLzC7iY9CCscto3g7dwz41haOE28iXYg==" saltValue="CVzFsG4X4LXUMo7796PiDQ==" spinCount="100000" sqref="B2003 D2003:G2003" name="Rango2_10_1_14"/>
    <protectedRange algorithmName="SHA-512" hashValue="EMMPgE8t/az1rHHzaZAQIhz+GQV0k2O/tQGA96sJqEEMzz1efIRa4CcLzC7iY9CCscto3g7dwz41haOE28iXYg==" saltValue="CVzFsG4X4LXUMo7796PiDQ==" spinCount="100000" sqref="B2004 D2004:G2004" name="Rango2_10_1_15"/>
    <protectedRange algorithmName="SHA-512" hashValue="EMMPgE8t/az1rHHzaZAQIhz+GQV0k2O/tQGA96sJqEEMzz1efIRa4CcLzC7iY9CCscto3g7dwz41haOE28iXYg==" saltValue="CVzFsG4X4LXUMo7796PiDQ==" spinCount="100000" sqref="D2005:G2005 B2005" name="Rango2_10_1_16"/>
    <protectedRange algorithmName="SHA-512" hashValue="EMMPgE8t/az1rHHzaZAQIhz+GQV0k2O/tQGA96sJqEEMzz1efIRa4CcLzC7iY9CCscto3g7dwz41haOE28iXYg==" saltValue="CVzFsG4X4LXUMo7796PiDQ==" spinCount="100000" sqref="B2006 D2006:G2006" name="Rango2_10_1_17"/>
    <protectedRange algorithmName="SHA-512" hashValue="EMMPgE8t/az1rHHzaZAQIhz+GQV0k2O/tQGA96sJqEEMzz1efIRa4CcLzC7iY9CCscto3g7dwz41haOE28iXYg==" saltValue="CVzFsG4X4LXUMo7796PiDQ==" spinCount="100000" sqref="B2007 D2007:G2007" name="Rango2_10_1_18"/>
    <protectedRange algorithmName="SHA-512" hashValue="EMMPgE8t/az1rHHzaZAQIhz+GQV0k2O/tQGA96sJqEEMzz1efIRa4CcLzC7iY9CCscto3g7dwz41haOE28iXYg==" saltValue="CVzFsG4X4LXUMo7796PiDQ==" spinCount="100000" sqref="B2008:B2010 D2008:G2010" name="Rango2_10_1_19"/>
    <protectedRange algorithmName="SHA-512" hashValue="EMMPgE8t/az1rHHzaZAQIhz+GQV0k2O/tQGA96sJqEEMzz1efIRa4CcLzC7iY9CCscto3g7dwz41haOE28iXYg==" saltValue="CVzFsG4X4LXUMo7796PiDQ==" spinCount="100000" sqref="B2011 D2011:G2011" name="Rango2_10_1_20"/>
    <protectedRange algorithmName="SHA-512" hashValue="EMMPgE8t/az1rHHzaZAQIhz+GQV0k2O/tQGA96sJqEEMzz1efIRa4CcLzC7iY9CCscto3g7dwz41haOE28iXYg==" saltValue="CVzFsG4X4LXUMo7796PiDQ==" spinCount="100000" sqref="D2012:G2013 B2012:B2013" name="Rango2_10_1_21"/>
    <protectedRange algorithmName="SHA-512" hashValue="EMMPgE8t/az1rHHzaZAQIhz+GQV0k2O/tQGA96sJqEEMzz1efIRa4CcLzC7iY9CCscto3g7dwz41haOE28iXYg==" saltValue="CVzFsG4X4LXUMo7796PiDQ==" spinCount="100000" sqref="B2014 D2014:G2014" name="Rango2_10_1_22"/>
    <protectedRange algorithmName="SHA-512" hashValue="EMMPgE8t/az1rHHzaZAQIhz+GQV0k2O/tQGA96sJqEEMzz1efIRa4CcLzC7iY9CCscto3g7dwz41haOE28iXYg==" saltValue="CVzFsG4X4LXUMo7796PiDQ==" spinCount="100000" sqref="B2015 D2015:G2015" name="Rango2_10_1_23"/>
    <protectedRange algorithmName="SHA-512" hashValue="EMMPgE8t/az1rHHzaZAQIhz+GQV0k2O/tQGA96sJqEEMzz1efIRa4CcLzC7iY9CCscto3g7dwz41haOE28iXYg==" saltValue="CVzFsG4X4LXUMo7796PiDQ==" spinCount="100000" sqref="B2016 D2016:G2016" name="Rango2_10_1_24"/>
    <protectedRange algorithmName="SHA-512" hashValue="EMMPgE8t/az1rHHzaZAQIhz+GQV0k2O/tQGA96sJqEEMzz1efIRa4CcLzC7iY9CCscto3g7dwz41haOE28iXYg==" saltValue="CVzFsG4X4LXUMo7796PiDQ==" spinCount="100000" sqref="B2017 D2017:G2017" name="Rango2_10_1_25"/>
    <protectedRange algorithmName="SHA-512" hashValue="EMMPgE8t/az1rHHzaZAQIhz+GQV0k2O/tQGA96sJqEEMzz1efIRa4CcLzC7iY9CCscto3g7dwz41haOE28iXYg==" saltValue="CVzFsG4X4LXUMo7796PiDQ==" spinCount="100000" sqref="B2018 D2018:G2018" name="Rango2_10_1_26"/>
    <protectedRange algorithmName="SHA-512" hashValue="EMMPgE8t/az1rHHzaZAQIhz+GQV0k2O/tQGA96sJqEEMzz1efIRa4CcLzC7iY9CCscto3g7dwz41haOE28iXYg==" saltValue="CVzFsG4X4LXUMo7796PiDQ==" spinCount="100000" sqref="B2019 D2019:G2019" name="Rango2_10_1_27"/>
    <protectedRange algorithmName="SHA-512" hashValue="EMMPgE8t/az1rHHzaZAQIhz+GQV0k2O/tQGA96sJqEEMzz1efIRa4CcLzC7iY9CCscto3g7dwz41haOE28iXYg==" saltValue="CVzFsG4X4LXUMo7796PiDQ==" spinCount="100000" sqref="B2020:B2021 D2020:G2021" name="Rango2_10_1_28"/>
    <protectedRange algorithmName="SHA-512" hashValue="EMMPgE8t/az1rHHzaZAQIhz+GQV0k2O/tQGA96sJqEEMzz1efIRa4CcLzC7iY9CCscto3g7dwz41haOE28iXYg==" saltValue="CVzFsG4X4LXUMo7796PiDQ==" spinCount="100000" sqref="B2022:B2030 D2022:G2030" name="Rango2_10_1_29"/>
    <protectedRange algorithmName="SHA-512" hashValue="EMMPgE8t/az1rHHzaZAQIhz+GQV0k2O/tQGA96sJqEEMzz1efIRa4CcLzC7iY9CCscto3g7dwz41haOE28iXYg==" saltValue="CVzFsG4X4LXUMo7796PiDQ==" spinCount="100000" sqref="B2031:B2032 D2031:G2032" name="Rango2_10_1_30"/>
    <protectedRange algorithmName="SHA-512" hashValue="EMMPgE8t/az1rHHzaZAQIhz+GQV0k2O/tQGA96sJqEEMzz1efIRa4CcLzC7iY9CCscto3g7dwz41haOE28iXYg==" saltValue="CVzFsG4X4LXUMo7796PiDQ==" spinCount="100000" sqref="B2033 D2033:G2033" name="Rango2_10_1_31"/>
    <protectedRange algorithmName="SHA-512" hashValue="EMMPgE8t/az1rHHzaZAQIhz+GQV0k2O/tQGA96sJqEEMzz1efIRa4CcLzC7iY9CCscto3g7dwz41haOE28iXYg==" saltValue="CVzFsG4X4LXUMo7796PiDQ==" spinCount="100000" sqref="B2034:B2035 D2034:G2035" name="Rango2_10_1_32"/>
    <protectedRange algorithmName="SHA-512" hashValue="EMMPgE8t/az1rHHzaZAQIhz+GQV0k2O/tQGA96sJqEEMzz1efIRa4CcLzC7iY9CCscto3g7dwz41haOE28iXYg==" saltValue="CVzFsG4X4LXUMo7796PiDQ==" spinCount="100000" sqref="B2036:B2037 D2036:G2037" name="Rango2_10_1_33"/>
    <protectedRange algorithmName="SHA-512" hashValue="EMMPgE8t/az1rHHzaZAQIhz+GQV0k2O/tQGA96sJqEEMzz1efIRa4CcLzC7iY9CCscto3g7dwz41haOE28iXYg==" saltValue="CVzFsG4X4LXUMo7796PiDQ==" spinCount="100000" sqref="B2038 D2038:G2038" name="Rango2_10_1_34"/>
    <protectedRange algorithmName="SHA-512" hashValue="EMMPgE8t/az1rHHzaZAQIhz+GQV0k2O/tQGA96sJqEEMzz1efIRa4CcLzC7iY9CCscto3g7dwz41haOE28iXYg==" saltValue="CVzFsG4X4LXUMo7796PiDQ==" spinCount="100000" sqref="B2039 D2039:G2039" name="Rango2_10_1_35"/>
    <protectedRange algorithmName="SHA-512" hashValue="EMMPgE8t/az1rHHzaZAQIhz+GQV0k2O/tQGA96sJqEEMzz1efIRa4CcLzC7iY9CCscto3g7dwz41haOE28iXYg==" saltValue="CVzFsG4X4LXUMo7796PiDQ==" spinCount="100000" sqref="B2040 D2040:G2040" name="Rango2_10_1_36"/>
    <protectedRange algorithmName="SHA-512" hashValue="EMMPgE8t/az1rHHzaZAQIhz+GQV0k2O/tQGA96sJqEEMzz1efIRa4CcLzC7iY9CCscto3g7dwz41haOE28iXYg==" saltValue="CVzFsG4X4LXUMo7796PiDQ==" spinCount="100000" sqref="B2041 D2041:G2041" name="Rango2_10_1_37"/>
    <protectedRange algorithmName="SHA-512" hashValue="EMMPgE8t/az1rHHzaZAQIhz+GQV0k2O/tQGA96sJqEEMzz1efIRa4CcLzC7iY9CCscto3g7dwz41haOE28iXYg==" saltValue="CVzFsG4X4LXUMo7796PiDQ==" spinCount="100000" sqref="B2042:B2043 D2042:G2043" name="Rango2_10_1_38"/>
    <protectedRange algorithmName="SHA-512" hashValue="EMMPgE8t/az1rHHzaZAQIhz+GQV0k2O/tQGA96sJqEEMzz1efIRa4CcLzC7iY9CCscto3g7dwz41haOE28iXYg==" saltValue="CVzFsG4X4LXUMo7796PiDQ==" spinCount="100000" sqref="B2044:B2045 D2044:G2045" name="Rango2_10_1_39"/>
    <protectedRange algorithmName="SHA-512" hashValue="EMMPgE8t/az1rHHzaZAQIhz+GQV0k2O/tQGA96sJqEEMzz1efIRa4CcLzC7iY9CCscto3g7dwz41haOE28iXYg==" saltValue="CVzFsG4X4LXUMo7796PiDQ==" spinCount="100000" sqref="B2046:B2047 D2046:G2047" name="Rango2_10_1_40"/>
    <protectedRange algorithmName="SHA-512" hashValue="EMMPgE8t/az1rHHzaZAQIhz+GQV0k2O/tQGA96sJqEEMzz1efIRa4CcLzC7iY9CCscto3g7dwz41haOE28iXYg==" saltValue="CVzFsG4X4LXUMo7796PiDQ==" spinCount="100000" sqref="B2048 D2048:G2048" name="Rango2_10_1_41"/>
    <protectedRange algorithmName="SHA-512" hashValue="EMMPgE8t/az1rHHzaZAQIhz+GQV0k2O/tQGA96sJqEEMzz1efIRa4CcLzC7iY9CCscto3g7dwz41haOE28iXYg==" saltValue="CVzFsG4X4LXUMo7796PiDQ==" spinCount="100000" sqref="B2049:B2054 D2049:G2054" name="Rango2_10_1_42"/>
    <protectedRange algorithmName="SHA-512" hashValue="EMMPgE8t/az1rHHzaZAQIhz+GQV0k2O/tQGA96sJqEEMzz1efIRa4CcLzC7iY9CCscto3g7dwz41haOE28iXYg==" saltValue="CVzFsG4X4LXUMo7796PiDQ==" spinCount="100000" sqref="B2055:B2096 D2055:G2096" name="Rango2_10_1_43"/>
    <protectedRange algorithmName="SHA-512" hashValue="EMMPgE8t/az1rHHzaZAQIhz+GQV0k2O/tQGA96sJqEEMzz1efIRa4CcLzC7iY9CCscto3g7dwz41haOE28iXYg==" saltValue="CVzFsG4X4LXUMo7796PiDQ==" spinCount="100000" sqref="B2097:B2107 D2097:G2107" name="Rango2_10_1_44"/>
    <protectedRange algorithmName="SHA-512" hashValue="EMMPgE8t/az1rHHzaZAQIhz+GQV0k2O/tQGA96sJqEEMzz1efIRa4CcLzC7iY9CCscto3g7dwz41haOE28iXYg==" saltValue="CVzFsG4X4LXUMo7796PiDQ==" spinCount="100000" sqref="B2380 D2380:G2380" name="Rango2_10_1_45"/>
    <protectedRange algorithmName="SHA-512" hashValue="EMMPgE8t/az1rHHzaZAQIhz+GQV0k2O/tQGA96sJqEEMzz1efIRa4CcLzC7iY9CCscto3g7dwz41haOE28iXYg==" saltValue="CVzFsG4X4LXUMo7796PiDQ==" spinCount="100000" sqref="B2385 D2385:G2385" name="Rango2_10_2_3"/>
    <protectedRange algorithmName="SHA-512" hashValue="EMMPgE8t/az1rHHzaZAQIhz+GQV0k2O/tQGA96sJqEEMzz1efIRa4CcLzC7iY9CCscto3g7dwz41haOE28iXYg==" saltValue="CVzFsG4X4LXUMo7796PiDQ==" spinCount="100000" sqref="C3419:C3450" name="Rango2_10_2_4"/>
  </protectedRanges>
  <customSheetViews>
    <customSheetView guid="{87C82D0B-BF3B-4D48-8D40-9A69123EBFA4}" scale="115" showAutoFilter="1" hiddenRows="1" hiddenColumns="1">
      <selection activeCell="B7" sqref="B7:H9"/>
      <pageMargins left="0.7" right="0.7" top="0.75" bottom="0.75" header="0.3" footer="0.3"/>
      <pageSetup orientation="portrait" verticalDpi="300" r:id="rId1"/>
      <autoFilter ref="B13:MJ526" xr:uid="{DC13B6DA-3F40-4CBC-83DA-607ACCA550F1}"/>
    </customSheetView>
  </customSheetViews>
  <phoneticPr fontId="23" type="noConversion"/>
  <conditionalFormatting sqref="A1793">
    <cfRule type="containsText" dxfId="75" priority="9246" operator="containsText" text="NO">
      <formula>NOT(ISERROR(SEARCH("NO",A1793)))</formula>
    </cfRule>
    <cfRule type="containsText" dxfId="74" priority="9247" operator="containsText" text="RIESGO">
      <formula>NOT(ISERROR(SEARCH("RIESGO",A1793)))</formula>
    </cfRule>
  </conditionalFormatting>
  <conditionalFormatting sqref="D3:D684">
    <cfRule type="cellIs" dxfId="73" priority="19927" operator="equal">
      <formula>"PROCESO COMPLETO DE ATENCIÓN"</formula>
    </cfRule>
    <cfRule type="cellIs" dxfId="72" priority="19926" operator="equal">
      <formula>"PROCESO PARCIAL DE ATENCIÓN"</formula>
    </cfRule>
    <cfRule type="cellIs" dxfId="71" priority="19925" operator="equal">
      <formula>"SIN ATENCIÓN"</formula>
    </cfRule>
    <cfRule type="cellIs" dxfId="70" priority="19924" operator="equal">
      <formula>"SIN DATO"</formula>
    </cfRule>
  </conditionalFormatting>
  <conditionalFormatting sqref="D708:D756">
    <cfRule type="cellIs" dxfId="69" priority="19170" operator="equal">
      <formula>"PROCESO PARCIAL DE ATENCIÓN"</formula>
    </cfRule>
    <cfRule type="cellIs" dxfId="68" priority="19169" operator="equal">
      <formula>"SIN ATENCIÓN"</formula>
    </cfRule>
    <cfRule type="cellIs" dxfId="67" priority="19171" operator="equal">
      <formula>"PROCESO COMPLETO DE ATENCIÓN"</formula>
    </cfRule>
  </conditionalFormatting>
  <conditionalFormatting sqref="D708:D757">
    <cfRule type="cellIs" dxfId="66" priority="16358" operator="equal">
      <formula>"SIN DATO"</formula>
    </cfRule>
  </conditionalFormatting>
  <conditionalFormatting sqref="D757">
    <cfRule type="containsText" dxfId="65" priority="16360" operator="containsText" text="DEMANDA">
      <formula>NOT(ISERROR(SEARCH("DEMANDA",D757)))</formula>
    </cfRule>
    <cfRule type="containsText" dxfId="64" priority="16363" operator="containsText" text="ATENCIÓN">
      <formula>NOT(ISERROR(SEARCH("ATENCIÓN",D757)))</formula>
    </cfRule>
    <cfRule type="containsText" dxfId="63" priority="16362" operator="containsText" text="IDENTIFICACIÓN">
      <formula>NOT(ISERROR(SEARCH("IDENTIFICACIÓN",D757)))</formula>
    </cfRule>
    <cfRule type="containsText" dxfId="62" priority="16361" operator="containsText" text="EQUIPO">
      <formula>NOT(ISERROR(SEARCH("EQUIPO",D757)))</formula>
    </cfRule>
    <cfRule type="containsText" dxfId="61" priority="16359" operator="containsText" text="SABEDOR">
      <formula>NOT(ISERROR(SEARCH("SABEDOR",D757)))</formula>
    </cfRule>
  </conditionalFormatting>
  <conditionalFormatting sqref="D759">
    <cfRule type="containsText" dxfId="60" priority="16357" operator="containsText" text="ATENCIÓN">
      <formula>NOT(ISERROR(SEARCH("ATENCIÓN",D759)))</formula>
    </cfRule>
    <cfRule type="containsText" dxfId="59" priority="16356" operator="containsText" text="IDENTIFICACIÓN">
      <formula>NOT(ISERROR(SEARCH("IDENTIFICACIÓN",D759)))</formula>
    </cfRule>
    <cfRule type="containsText" dxfId="58" priority="16355" operator="containsText" text="EQUIPO">
      <formula>NOT(ISERROR(SEARCH("EQUIPO",D759)))</formula>
    </cfRule>
    <cfRule type="containsText" dxfId="57" priority="16354" operator="containsText" text="DEMANDA">
      <formula>NOT(ISERROR(SEARCH("DEMANDA",D759)))</formula>
    </cfRule>
    <cfRule type="containsText" dxfId="56" priority="16353" operator="containsText" text="SABEDOR">
      <formula>NOT(ISERROR(SEARCH("SABEDOR",D759)))</formula>
    </cfRule>
    <cfRule type="cellIs" dxfId="55" priority="16352" operator="equal">
      <formula>"SIN DATO"</formula>
    </cfRule>
  </conditionalFormatting>
  <conditionalFormatting sqref="D767:D769">
    <cfRule type="cellIs" dxfId="54" priority="16348" operator="equal">
      <formula>"SIN DATO"</formula>
    </cfRule>
    <cfRule type="cellIs" dxfId="53" priority="16351" operator="equal">
      <formula>"PROCESO COMPLETO DE ATENCIÓN"</formula>
    </cfRule>
    <cfRule type="cellIs" dxfId="52" priority="16350" operator="equal">
      <formula>"PROCESO PARCIAL DE ATENCIÓN"</formula>
    </cfRule>
    <cfRule type="cellIs" dxfId="51" priority="16349" operator="equal">
      <formula>"SIN ATENCIÓN"</formula>
    </cfRule>
  </conditionalFormatting>
  <conditionalFormatting sqref="D771">
    <cfRule type="cellIs" dxfId="50" priority="16347" operator="equal">
      <formula>"PROCESO COMPLETO DE ATENCIÓN"</formula>
    </cfRule>
    <cfRule type="cellIs" dxfId="49" priority="16344" operator="equal">
      <formula>"SIN DATO"</formula>
    </cfRule>
    <cfRule type="cellIs" dxfId="48" priority="16345" operator="equal">
      <formula>"SIN ATENCIÓN"</formula>
    </cfRule>
    <cfRule type="cellIs" dxfId="47" priority="16346" operator="equal">
      <formula>"PROCESO PARCIAL DE ATENCIÓN"</formula>
    </cfRule>
  </conditionalFormatting>
  <conditionalFormatting sqref="D776">
    <cfRule type="cellIs" dxfId="46" priority="16343" operator="equal">
      <formula>"PROCESO COMPLETO DE ATENCIÓN"</formula>
    </cfRule>
    <cfRule type="cellIs" dxfId="45" priority="16342" operator="equal">
      <formula>"PROCESO PARCIAL DE ATENCIÓN"</formula>
    </cfRule>
    <cfRule type="cellIs" dxfId="44" priority="16341" operator="equal">
      <formula>"SIN ATENCIÓN"</formula>
    </cfRule>
    <cfRule type="cellIs" dxfId="43" priority="16340" operator="equal">
      <formula>"SIN DATO"</formula>
    </cfRule>
  </conditionalFormatting>
  <conditionalFormatting sqref="D780">
    <cfRule type="cellIs" dxfId="42" priority="16339" operator="equal">
      <formula>"PROCESO COMPLETO DE ATENCIÓN"</formula>
    </cfRule>
    <cfRule type="cellIs" dxfId="41" priority="16338" operator="equal">
      <formula>"PROCESO PARCIAL DE ATENCIÓN"</formula>
    </cfRule>
    <cfRule type="cellIs" dxfId="40" priority="16337" operator="equal">
      <formula>"SIN ATENCIÓN"</formula>
    </cfRule>
    <cfRule type="cellIs" dxfId="39" priority="16336" operator="equal">
      <formula>"SIN DATO"</formula>
    </cfRule>
  </conditionalFormatting>
  <conditionalFormatting sqref="D784:D786">
    <cfRule type="cellIs" dxfId="38" priority="16331" operator="equal">
      <formula>"PROCESO COMPLETO DE ATENCIÓN"</formula>
    </cfRule>
    <cfRule type="cellIs" dxfId="37" priority="16330" operator="equal">
      <formula>"PROCESO PARCIAL DE ATENCIÓN"</formula>
    </cfRule>
    <cfRule type="cellIs" dxfId="36" priority="16329" operator="equal">
      <formula>"SIN ATENCIÓN"</formula>
    </cfRule>
    <cfRule type="cellIs" dxfId="35" priority="16328" operator="equal">
      <formula>"SIN DATO"</formula>
    </cfRule>
  </conditionalFormatting>
  <conditionalFormatting sqref="D788:D2151">
    <cfRule type="cellIs" dxfId="34" priority="5950" operator="equal">
      <formula>"PROCESO COMPLETO DE ATENCIÓN"</formula>
    </cfRule>
    <cfRule type="cellIs" dxfId="33" priority="5949" operator="equal">
      <formula>"PROCESO PARCIAL DE ATENCIÓN"</formula>
    </cfRule>
    <cfRule type="cellIs" dxfId="32" priority="5948" operator="equal">
      <formula>"SIN ATENCIÓN"</formula>
    </cfRule>
    <cfRule type="cellIs" dxfId="31" priority="5947" operator="equal">
      <formula>"SIN DATO"</formula>
    </cfRule>
  </conditionalFormatting>
  <conditionalFormatting sqref="D2156:D2182">
    <cfRule type="cellIs" dxfId="30" priority="5122" operator="equal">
      <formula>"PROCESO COMPLETO DE ATENCIÓN"</formula>
    </cfRule>
    <cfRule type="cellIs" dxfId="29" priority="5121" operator="equal">
      <formula>"PROCESO PARCIAL DE ATENCIÓN"</formula>
    </cfRule>
    <cfRule type="cellIs" dxfId="28" priority="5120" operator="equal">
      <formula>"SIN ATENCIÓN"</formula>
    </cfRule>
    <cfRule type="cellIs" dxfId="27" priority="5119" operator="equal">
      <formula>"SIN DATO"</formula>
    </cfRule>
  </conditionalFormatting>
  <conditionalFormatting sqref="D2257:D3418">
    <cfRule type="cellIs" dxfId="26" priority="429" operator="equal">
      <formula>"SIN ATENCIÓN"</formula>
    </cfRule>
    <cfRule type="cellIs" dxfId="25" priority="428" operator="equal">
      <formula>"SIN DATO"</formula>
    </cfRule>
    <cfRule type="cellIs" dxfId="24" priority="431" operator="equal">
      <formula>"PROCESO COMPLETO DE ATENCIÓN"</formula>
    </cfRule>
    <cfRule type="cellIs" dxfId="23" priority="430" operator="equal">
      <formula>"PROCESO PARCIAL DE ATENCIÓN"</formula>
    </cfRule>
  </conditionalFormatting>
  <conditionalFormatting sqref="D791:G794 A791:B794">
    <cfRule type="duplicateValues" dxfId="22" priority="27339"/>
  </conditionalFormatting>
  <conditionalFormatting sqref="E3143:G3143">
    <cfRule type="duplicateValues" dxfId="21" priority="27341"/>
  </conditionalFormatting>
  <dataValidations disablePrompts="1" xWindow="988" yWindow="739" count="3">
    <dataValidation type="list" allowBlank="1" showInputMessage="1" showErrorMessage="1" sqref="D788:D2151 D708:D756 D767:D769 D771 D784:D786 D776 D780 D2257:D3418 D3:D684" xr:uid="{00000000-0002-0000-0200-000007000000}">
      <formula1>"PROCESO COMPLETO DE ATENCIÓN,PROCESO PARCIAL DE ATENCIÓN, SIN ATENCIÓN, SIN DATO"</formula1>
    </dataValidation>
    <dataValidation type="list" allowBlank="1" showInputMessage="1" showErrorMessage="1" sqref="D685:D707 D757 D759 D2152:D2155 D2183:D2256 D3419:D3450" xr:uid="{D07C807B-23DD-4F93-BD27-9BE33B948176}">
      <formula1>"ATENCIÓN PRECONCEPCIONAL, IDENTIFICACIÓN CONSULTA EXTERNA,IDENTIFICACIÓN URGENCIAS,EQUIPO EXTRAMURAL IPS, EQUIPO EXTRAMURAL EPS,OTRO,DEMANDA ESPONTANEA,SABEDOR ANCESTRAL,SIN DATO"</formula1>
    </dataValidation>
    <dataValidation type="list" allowBlank="1" showErrorMessage="1" sqref="D2156:D2182" xr:uid="{AF937494-2A86-4159-A1A4-1E8E419BAF91}">
      <formula1>"PROCESO COMPLETO DE ATENCIÓN,PROCESO PARCIAL DE ATENCIÓN,SIN ATENCIÓN,SIN DATO"</formula1>
    </dataValidation>
  </dataValidations>
  <pageMargins left="0.7" right="0.7" top="0.75" bottom="0.75" header="0.3" footer="0.3"/>
  <pageSetup orientation="portrait" verticalDpi="300" r:id="rId2"/>
  <legacy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D5"/>
  <sheetViews>
    <sheetView zoomScale="70" zoomScaleNormal="70" workbookViewId="0">
      <selection activeCell="D5" sqref="D5"/>
    </sheetView>
  </sheetViews>
  <sheetFormatPr baseColWidth="10" defaultRowHeight="15"/>
  <cols>
    <col min="1" max="1" width="38.28515625" customWidth="1"/>
    <col min="2" max="3" width="30.7109375" customWidth="1"/>
    <col min="4" max="4" width="34.140625" customWidth="1"/>
    <col min="5" max="5" width="22.85546875" customWidth="1"/>
    <col min="6" max="6" width="22.7109375" customWidth="1"/>
    <col min="7" max="7" width="22.85546875" customWidth="1"/>
    <col min="8" max="8" width="23.28515625" customWidth="1"/>
    <col min="9" max="10" width="23" customWidth="1"/>
    <col min="11" max="11" width="23.28515625" customWidth="1"/>
    <col min="12" max="12" width="22.85546875" customWidth="1"/>
    <col min="13" max="13" width="22.5703125" customWidth="1"/>
    <col min="14" max="14" width="22.28515625" customWidth="1"/>
    <col min="15" max="15" width="23.140625" customWidth="1"/>
    <col min="16" max="16" width="27.42578125" customWidth="1"/>
    <col min="17" max="17" width="22.5703125" customWidth="1"/>
    <col min="18" max="18" width="23" customWidth="1"/>
    <col min="19" max="19" width="16" customWidth="1"/>
    <col min="20" max="20" width="16.5703125" customWidth="1"/>
    <col min="21" max="21" width="17" customWidth="1"/>
    <col min="22" max="22" width="18.85546875" customWidth="1"/>
    <col min="23" max="23" width="16.7109375" customWidth="1"/>
    <col min="24" max="24" width="17.7109375" customWidth="1"/>
    <col min="25" max="25" width="18.5703125" customWidth="1"/>
    <col min="26" max="26" width="15.7109375" customWidth="1"/>
    <col min="27" max="27" width="16.28515625" customWidth="1"/>
    <col min="28" max="28" width="17.5703125" customWidth="1"/>
    <col min="29" max="29" width="19.42578125" customWidth="1"/>
    <col min="30" max="30" width="22.42578125" customWidth="1"/>
    <col min="31" max="31" width="21.28515625" customWidth="1"/>
    <col min="32" max="32" width="28.85546875" customWidth="1"/>
    <col min="33" max="33" width="23.28515625" customWidth="1"/>
    <col min="34" max="34" width="27.140625" customWidth="1"/>
    <col min="35" max="35" width="23.140625" customWidth="1"/>
    <col min="36" max="36" width="16.140625" customWidth="1"/>
    <col min="37" max="37" width="18.85546875" customWidth="1"/>
    <col min="38" max="38" width="14.140625" customWidth="1"/>
    <col min="39" max="39" width="15.28515625" customWidth="1"/>
    <col min="40" max="40" width="14.5703125" customWidth="1"/>
    <col min="42" max="42" width="12" customWidth="1"/>
    <col min="43" max="43" width="14.28515625" customWidth="1"/>
    <col min="44" max="44" width="18.5703125" customWidth="1"/>
    <col min="45" max="45" width="17.42578125" customWidth="1"/>
    <col min="46" max="46" width="17.28515625" customWidth="1"/>
    <col min="47" max="47" width="16.42578125" customWidth="1"/>
    <col min="48" max="48" width="16" customWidth="1"/>
    <col min="49" max="49" width="21" customWidth="1"/>
    <col min="50" max="50" width="21.85546875" customWidth="1"/>
    <col min="51" max="51" width="17.7109375" customWidth="1"/>
    <col min="52" max="52" width="16.85546875" customWidth="1"/>
    <col min="53" max="53" width="16.28515625" customWidth="1"/>
    <col min="54" max="63" width="14.85546875" customWidth="1"/>
    <col min="64" max="64" width="19.28515625" customWidth="1"/>
    <col min="65" max="65" width="15.140625" customWidth="1"/>
    <col min="66" max="66" width="23.140625" customWidth="1"/>
    <col min="67" max="67" width="14.5703125" customWidth="1"/>
    <col min="68" max="68" width="14.28515625" customWidth="1"/>
    <col min="69" max="69" width="16.7109375" customWidth="1"/>
    <col min="70" max="70" width="15.28515625" customWidth="1"/>
    <col min="71" max="71" width="14.7109375" customWidth="1"/>
    <col min="74" max="74" width="21" customWidth="1"/>
    <col min="75" max="75" width="19.28515625" customWidth="1"/>
    <col min="76" max="76" width="36.140625" customWidth="1"/>
    <col min="77" max="77" width="25.7109375" customWidth="1"/>
    <col min="78" max="78" width="23.42578125" customWidth="1"/>
    <col min="80" max="80" width="22.28515625" customWidth="1"/>
    <col min="83" max="83" width="16" customWidth="1"/>
    <col min="84" max="84" width="13.85546875" customWidth="1"/>
    <col min="86" max="86" width="15.28515625" customWidth="1"/>
    <col min="87" max="87" width="20.42578125" customWidth="1"/>
    <col min="90" max="90" width="15.5703125" customWidth="1"/>
    <col min="91" max="91" width="18" customWidth="1"/>
    <col min="92" max="92" width="23.5703125" customWidth="1"/>
    <col min="93" max="93" width="23.42578125" customWidth="1"/>
    <col min="94" max="94" width="15" customWidth="1"/>
    <col min="95" max="95" width="15.85546875" customWidth="1"/>
    <col min="96" max="96" width="19.85546875" customWidth="1"/>
    <col min="97" max="97" width="14" customWidth="1"/>
    <col min="98" max="98" width="18.85546875" customWidth="1"/>
    <col min="99" max="99" width="25.140625" customWidth="1"/>
    <col min="104" max="104" width="19.5703125" customWidth="1"/>
    <col min="119" max="119" width="15.5703125" customWidth="1"/>
    <col min="120" max="120" width="17" customWidth="1"/>
    <col min="121" max="121" width="21.5703125" customWidth="1"/>
    <col min="122" max="122" width="15.7109375" customWidth="1"/>
    <col min="124" max="124" width="16.7109375" customWidth="1"/>
    <col min="136" max="136" width="16" customWidth="1"/>
    <col min="139" max="139" width="34.140625" customWidth="1"/>
    <col min="140" max="140" width="32.28515625" customWidth="1"/>
    <col min="141" max="141" width="19.140625" customWidth="1"/>
    <col min="142" max="142" width="21" customWidth="1"/>
    <col min="143" max="143" width="16.7109375" customWidth="1"/>
    <col min="148" max="148" width="26.140625" customWidth="1"/>
    <col min="149" max="149" width="14.42578125" customWidth="1"/>
    <col min="151" max="151" width="22" customWidth="1"/>
    <col min="154" max="154" width="15.7109375" customWidth="1"/>
    <col min="158" max="158" width="17.7109375" customWidth="1"/>
    <col min="160" max="160" width="18" customWidth="1"/>
    <col min="161" max="161" width="39.140625" customWidth="1"/>
    <col min="162" max="162" width="14.42578125" customWidth="1"/>
    <col min="163" max="163" width="48.28515625" customWidth="1"/>
    <col min="164" max="164" width="55.28515625" customWidth="1"/>
    <col min="166" max="166" width="53" customWidth="1"/>
    <col min="167" max="167" width="51.5703125" customWidth="1"/>
    <col min="169" max="169" width="55.85546875" customWidth="1"/>
    <col min="170" max="170" width="46.140625" customWidth="1"/>
    <col min="171" max="171" width="14.7109375" customWidth="1"/>
    <col min="172" max="172" width="17.85546875" customWidth="1"/>
    <col min="181" max="181" width="24.42578125" customWidth="1"/>
    <col min="183" max="183" width="44" customWidth="1"/>
    <col min="184" max="184" width="19.42578125" customWidth="1"/>
    <col min="186" max="186" width="51.28515625" customWidth="1"/>
    <col min="187" max="187" width="20.28515625" customWidth="1"/>
    <col min="189" max="189" width="56" customWidth="1"/>
    <col min="190" max="190" width="22" customWidth="1"/>
    <col min="191" max="191" width="15.5703125" customWidth="1"/>
    <col min="192" max="192" width="23.28515625" customWidth="1"/>
    <col min="193" max="193" width="17.42578125" customWidth="1"/>
    <col min="194" max="194" width="23" customWidth="1"/>
    <col min="195" max="195" width="18.5703125" customWidth="1"/>
    <col min="196" max="196" width="16.28515625" customWidth="1"/>
    <col min="197" max="197" width="15" customWidth="1"/>
    <col min="198" max="198" width="14" customWidth="1"/>
    <col min="199" max="199" width="16.140625" customWidth="1"/>
    <col min="200" max="200" width="18" customWidth="1"/>
    <col min="201" max="201" width="17.28515625" customWidth="1"/>
    <col min="202" max="202" width="16.7109375" customWidth="1"/>
    <col min="205" max="205" width="20.7109375" customWidth="1"/>
    <col min="206" max="206" width="15.85546875" customWidth="1"/>
    <col min="207" max="207" width="18.5703125" customWidth="1"/>
    <col min="212" max="212" width="17.85546875" customWidth="1"/>
    <col min="213" max="213" width="13.28515625" customWidth="1"/>
    <col min="214" max="214" width="13.5703125" customWidth="1"/>
    <col min="215" max="215" width="15.28515625" customWidth="1"/>
    <col min="216" max="216" width="15.85546875" customWidth="1"/>
    <col min="217" max="217" width="22.5703125" customWidth="1"/>
    <col min="218" max="218" width="24.42578125" customWidth="1"/>
    <col min="219" max="219" width="15.85546875" customWidth="1"/>
    <col min="220" max="220" width="24" customWidth="1"/>
    <col min="221" max="221" width="21.7109375" customWidth="1"/>
    <col min="222" max="222" width="24.5703125" customWidth="1"/>
    <col min="223" max="223" width="25" customWidth="1"/>
    <col min="224" max="224" width="24.28515625" customWidth="1"/>
    <col min="225" max="225" width="34.140625" customWidth="1"/>
    <col min="226" max="226" width="29" customWidth="1"/>
    <col min="227" max="227" width="18.28515625" customWidth="1"/>
    <col min="228" max="229" width="15.85546875" customWidth="1"/>
    <col min="230" max="230" width="47.7109375" customWidth="1"/>
    <col min="231" max="231" width="23.42578125" customWidth="1"/>
    <col min="232" max="232" width="48" customWidth="1"/>
    <col min="233" max="233" width="22" customWidth="1"/>
    <col min="234" max="234" width="43.28515625" customWidth="1"/>
    <col min="235" max="235" width="24.7109375" customWidth="1"/>
    <col min="236" max="236" width="17.85546875" customWidth="1"/>
    <col min="237" max="237" width="17.7109375" customWidth="1"/>
    <col min="238" max="238" width="20.42578125" customWidth="1"/>
    <col min="239" max="244" width="14.7109375" customWidth="1"/>
    <col min="245" max="245" width="33.85546875" customWidth="1"/>
    <col min="248" max="248" width="42.7109375" customWidth="1"/>
    <col min="249" max="249" width="19.5703125" customWidth="1"/>
    <col min="251" max="251" width="23.85546875" customWidth="1"/>
    <col min="252" max="252" width="19.7109375" customWidth="1"/>
    <col min="254" max="254" width="15.85546875" customWidth="1"/>
    <col min="255" max="255" width="39" customWidth="1"/>
    <col min="256" max="256" width="41.140625" customWidth="1"/>
    <col min="257" max="257" width="15.85546875" customWidth="1"/>
    <col min="258" max="258" width="17" customWidth="1"/>
    <col min="260" max="260" width="26" customWidth="1"/>
    <col min="261" max="261" width="19.5703125" customWidth="1"/>
    <col min="262" max="263" width="18" customWidth="1"/>
    <col min="264" max="264" width="32.28515625" customWidth="1"/>
    <col min="265" max="265" width="38" customWidth="1"/>
    <col min="266" max="266" width="38.7109375" customWidth="1"/>
    <col min="267" max="267" width="32.28515625" customWidth="1"/>
    <col min="268" max="268" width="40.85546875" customWidth="1"/>
    <col min="269" max="269" width="52.5703125" customWidth="1"/>
    <col min="270" max="270" width="24.42578125" customWidth="1"/>
    <col min="271" max="271" width="19.140625" customWidth="1"/>
    <col min="272" max="272" width="22.85546875" customWidth="1"/>
    <col min="274" max="274" width="15.140625" customWidth="1"/>
    <col min="296" max="296" width="27" customWidth="1"/>
    <col min="297" max="297" width="29.85546875" customWidth="1"/>
    <col min="298" max="298" width="23.140625" customWidth="1"/>
    <col min="299" max="299" width="18.42578125" customWidth="1"/>
    <col min="300" max="302" width="17.28515625" customWidth="1"/>
    <col min="303" max="303" width="13.85546875" customWidth="1"/>
    <col min="304" max="304" width="16.5703125" customWidth="1"/>
    <col min="305" max="305" width="21.7109375" customWidth="1"/>
    <col min="306" max="306" width="22.140625" customWidth="1"/>
    <col min="307" max="307" width="17.140625" customWidth="1"/>
    <col min="308" max="308" width="18.85546875" customWidth="1"/>
    <col min="309" max="309" width="27.85546875" customWidth="1"/>
    <col min="310" max="314" width="18.42578125" customWidth="1"/>
    <col min="315" max="315" width="15.5703125" customWidth="1"/>
    <col min="316" max="316" width="23.28515625" customWidth="1"/>
    <col min="317" max="317" width="19.5703125" customWidth="1"/>
    <col min="318" max="318" width="20.5703125" customWidth="1"/>
    <col min="319" max="319" width="17.85546875" customWidth="1"/>
    <col min="320" max="320" width="17.140625" customWidth="1"/>
    <col min="321" max="321" width="20.42578125" customWidth="1"/>
    <col min="322" max="322" width="18" customWidth="1"/>
    <col min="323" max="323" width="17.140625" customWidth="1"/>
    <col min="324" max="324" width="17.28515625" customWidth="1"/>
    <col min="335" max="335" width="20" customWidth="1"/>
    <col min="336" max="336" width="16.7109375" customWidth="1"/>
    <col min="337" max="337" width="19.7109375" customWidth="1"/>
    <col min="338" max="338" width="22.85546875" customWidth="1"/>
    <col min="339" max="339" width="19.85546875" customWidth="1"/>
    <col min="340" max="340" width="17.140625" customWidth="1"/>
    <col min="341" max="341" width="17" customWidth="1"/>
    <col min="342" max="342" width="19.140625" customWidth="1"/>
  </cols>
  <sheetData>
    <row r="1" spans="1:342" ht="45" customHeight="1">
      <c r="A1" s="356" t="s">
        <v>431</v>
      </c>
      <c r="B1" s="356"/>
      <c r="C1" s="356"/>
      <c r="D1" s="356"/>
      <c r="E1" s="356"/>
      <c r="F1" s="356"/>
    </row>
    <row r="2" spans="1:342" ht="44.25" customHeight="1">
      <c r="A2" s="357" t="s">
        <v>588</v>
      </c>
      <c r="B2" s="357"/>
      <c r="C2" s="357"/>
      <c r="D2" s="357"/>
      <c r="E2" s="357"/>
      <c r="F2" s="357"/>
    </row>
    <row r="3" spans="1:342" ht="44.25" customHeight="1">
      <c r="A3" s="357" t="s">
        <v>486</v>
      </c>
      <c r="B3" s="357"/>
      <c r="C3" s="357"/>
      <c r="D3" s="357"/>
      <c r="E3" s="357"/>
      <c r="F3" s="357"/>
    </row>
    <row r="4" spans="1:342" ht="100.5" customHeight="1" thickBot="1">
      <c r="A4" s="3" t="s">
        <v>589</v>
      </c>
      <c r="B4" s="3" t="s">
        <v>302</v>
      </c>
      <c r="C4" s="2" t="s">
        <v>31</v>
      </c>
      <c r="D4" s="98" t="s">
        <v>618</v>
      </c>
      <c r="E4" s="2" t="s">
        <v>101</v>
      </c>
      <c r="F4" s="2" t="s">
        <v>20</v>
      </c>
      <c r="G4" s="2" t="s">
        <v>0</v>
      </c>
      <c r="H4" s="2" t="s">
        <v>1</v>
      </c>
      <c r="I4" s="2" t="s">
        <v>2</v>
      </c>
      <c r="J4" s="2" t="s">
        <v>3</v>
      </c>
      <c r="K4" s="2" t="s">
        <v>18</v>
      </c>
      <c r="L4" s="2" t="s">
        <v>19</v>
      </c>
      <c r="M4" s="2" t="s">
        <v>4</v>
      </c>
      <c r="N4" s="13" t="s">
        <v>5</v>
      </c>
      <c r="O4" s="2" t="s">
        <v>46</v>
      </c>
      <c r="P4" s="13" t="s">
        <v>45</v>
      </c>
      <c r="Q4" s="2" t="s">
        <v>49</v>
      </c>
      <c r="R4" s="3" t="s">
        <v>171</v>
      </c>
      <c r="S4" s="2" t="s">
        <v>28</v>
      </c>
      <c r="T4" s="2" t="s">
        <v>6</v>
      </c>
      <c r="U4" s="2" t="s">
        <v>146</v>
      </c>
      <c r="V4" s="2" t="s">
        <v>7</v>
      </c>
      <c r="W4" s="2" t="s">
        <v>51</v>
      </c>
      <c r="X4" s="3" t="s">
        <v>197</v>
      </c>
      <c r="Y4" s="2" t="s">
        <v>48</v>
      </c>
      <c r="Z4" s="2" t="s">
        <v>8</v>
      </c>
      <c r="AA4" s="2" t="s">
        <v>24</v>
      </c>
      <c r="AB4" s="2" t="s">
        <v>30</v>
      </c>
      <c r="AC4" s="2" t="s">
        <v>9</v>
      </c>
      <c r="AD4" s="11" t="s">
        <v>351</v>
      </c>
      <c r="AE4" s="2" t="s">
        <v>150</v>
      </c>
      <c r="AF4" s="2" t="s">
        <v>10</v>
      </c>
      <c r="AG4" s="2" t="s">
        <v>25</v>
      </c>
      <c r="AH4" s="2" t="s">
        <v>149</v>
      </c>
      <c r="AI4" s="2" t="s">
        <v>29</v>
      </c>
      <c r="AJ4" s="2" t="s">
        <v>26</v>
      </c>
      <c r="AK4" s="13" t="s">
        <v>52</v>
      </c>
      <c r="AL4" s="34" t="s">
        <v>435</v>
      </c>
      <c r="AM4" s="34" t="s">
        <v>436</v>
      </c>
      <c r="AN4" s="34" t="s">
        <v>437</v>
      </c>
      <c r="AO4" s="34" t="s">
        <v>438</v>
      </c>
      <c r="AP4" s="34" t="s">
        <v>439</v>
      </c>
      <c r="AQ4" s="34" t="s">
        <v>440</v>
      </c>
      <c r="AR4" s="34" t="s">
        <v>122</v>
      </c>
      <c r="AS4" s="34" t="s">
        <v>441</v>
      </c>
      <c r="AT4" s="34" t="s">
        <v>442</v>
      </c>
      <c r="AU4" s="34" t="s">
        <v>147</v>
      </c>
      <c r="AV4" s="34" t="s">
        <v>455</v>
      </c>
      <c r="AW4" s="34" t="s">
        <v>443</v>
      </c>
      <c r="AX4" s="34" t="s">
        <v>444</v>
      </c>
      <c r="AY4" s="34" t="s">
        <v>445</v>
      </c>
      <c r="AZ4" s="34" t="s">
        <v>446</v>
      </c>
      <c r="BA4" s="2" t="s">
        <v>152</v>
      </c>
      <c r="BB4" s="2" t="s">
        <v>153</v>
      </c>
      <c r="BC4" s="2" t="s">
        <v>154</v>
      </c>
      <c r="BD4" s="2" t="s">
        <v>155</v>
      </c>
      <c r="BE4" s="3" t="s">
        <v>167</v>
      </c>
      <c r="BF4" s="2" t="s">
        <v>166</v>
      </c>
      <c r="BG4" s="2" t="s">
        <v>158</v>
      </c>
      <c r="BH4" s="2" t="s">
        <v>159</v>
      </c>
      <c r="BI4" s="3" t="s">
        <v>157</v>
      </c>
      <c r="BJ4" s="33" t="s">
        <v>335</v>
      </c>
      <c r="BK4" s="2" t="s">
        <v>53</v>
      </c>
      <c r="BL4" s="2" t="s">
        <v>39</v>
      </c>
      <c r="BM4" s="13" t="s">
        <v>34</v>
      </c>
      <c r="BN4" s="13" t="s">
        <v>56</v>
      </c>
      <c r="BO4" s="13" t="s">
        <v>11</v>
      </c>
      <c r="BP4" s="13" t="s">
        <v>12</v>
      </c>
      <c r="BQ4" s="13" t="s">
        <v>13</v>
      </c>
      <c r="BR4" s="2" t="s">
        <v>54</v>
      </c>
      <c r="BS4" s="2" t="s">
        <v>55</v>
      </c>
      <c r="BT4" s="2" t="s">
        <v>57</v>
      </c>
      <c r="BU4" s="2" t="s">
        <v>58</v>
      </c>
      <c r="BV4" s="2" t="s">
        <v>160</v>
      </c>
      <c r="BW4" s="3" t="s">
        <v>212</v>
      </c>
      <c r="BX4" s="99" t="s">
        <v>661</v>
      </c>
      <c r="BY4" s="2" t="s">
        <v>156</v>
      </c>
      <c r="BZ4" s="2" t="s">
        <v>120</v>
      </c>
      <c r="CA4" s="3" t="s">
        <v>44</v>
      </c>
      <c r="CB4" s="2" t="s">
        <v>121</v>
      </c>
      <c r="CC4" s="13" t="s">
        <v>16</v>
      </c>
      <c r="CD4" s="13" t="s">
        <v>59</v>
      </c>
      <c r="CE4" s="11" t="s">
        <v>60</v>
      </c>
      <c r="CF4" s="11" t="s">
        <v>469</v>
      </c>
      <c r="CG4" s="13" t="s">
        <v>461</v>
      </c>
      <c r="CH4" s="13" t="s">
        <v>460</v>
      </c>
      <c r="CI4" s="13" t="s">
        <v>462</v>
      </c>
      <c r="CJ4" s="33" t="s">
        <v>61</v>
      </c>
      <c r="CK4" s="11" t="s">
        <v>470</v>
      </c>
      <c r="CL4" s="13" t="s">
        <v>463</v>
      </c>
      <c r="CM4" s="13" t="s">
        <v>464</v>
      </c>
      <c r="CN4" s="13" t="s">
        <v>465</v>
      </c>
      <c r="CO4" s="13" t="s">
        <v>466</v>
      </c>
      <c r="CP4" s="2" t="s">
        <v>133</v>
      </c>
      <c r="CQ4" s="2" t="s">
        <v>134</v>
      </c>
      <c r="CR4" s="13" t="s">
        <v>148</v>
      </c>
      <c r="CS4" s="2" t="s">
        <v>164</v>
      </c>
      <c r="CT4" s="2" t="s">
        <v>165</v>
      </c>
      <c r="CU4" s="13" t="s">
        <v>172</v>
      </c>
      <c r="CV4" s="2" t="s">
        <v>140</v>
      </c>
      <c r="CW4" s="2" t="s">
        <v>145</v>
      </c>
      <c r="CX4" s="2" t="s">
        <v>141</v>
      </c>
      <c r="CY4" s="2" t="s">
        <v>142</v>
      </c>
      <c r="CZ4" s="13" t="s">
        <v>173</v>
      </c>
      <c r="DA4" s="11" t="s">
        <v>333</v>
      </c>
      <c r="DB4" s="11" t="s">
        <v>334</v>
      </c>
      <c r="DC4" s="12" t="s">
        <v>62</v>
      </c>
      <c r="DD4" s="12" t="s">
        <v>63</v>
      </c>
      <c r="DE4" s="12" t="s">
        <v>64</v>
      </c>
      <c r="DF4" s="12" t="s">
        <v>65</v>
      </c>
      <c r="DG4" s="12" t="s">
        <v>66</v>
      </c>
      <c r="DH4" s="12" t="s">
        <v>67</v>
      </c>
      <c r="DI4" s="12" t="s">
        <v>68</v>
      </c>
      <c r="DJ4" s="12" t="s">
        <v>69</v>
      </c>
      <c r="DK4" s="12" t="s">
        <v>70</v>
      </c>
      <c r="DL4" s="12" t="s">
        <v>71</v>
      </c>
      <c r="DM4" s="12" t="s">
        <v>306</v>
      </c>
      <c r="DN4" s="12" t="s">
        <v>595</v>
      </c>
      <c r="DO4" s="100" t="s">
        <v>614</v>
      </c>
      <c r="DP4" s="100" t="s">
        <v>631</v>
      </c>
      <c r="DQ4" s="101" t="s">
        <v>615</v>
      </c>
      <c r="DR4" s="13" t="s">
        <v>47</v>
      </c>
      <c r="DS4" s="13" t="s">
        <v>21</v>
      </c>
      <c r="DT4" s="13" t="s">
        <v>307</v>
      </c>
      <c r="DU4" s="13" t="s">
        <v>283</v>
      </c>
      <c r="DV4" s="13" t="s">
        <v>284</v>
      </c>
      <c r="DW4" s="13" t="s">
        <v>42</v>
      </c>
      <c r="DX4" s="13" t="s">
        <v>32</v>
      </c>
      <c r="DY4" s="13" t="s">
        <v>50</v>
      </c>
      <c r="DZ4" s="13" t="s">
        <v>72</v>
      </c>
      <c r="EA4" s="2" t="s">
        <v>73</v>
      </c>
      <c r="EB4" s="2" t="s">
        <v>74</v>
      </c>
      <c r="EC4" s="5" t="s">
        <v>75</v>
      </c>
      <c r="ED4" s="2" t="s">
        <v>76</v>
      </c>
      <c r="EE4" s="2" t="s">
        <v>77</v>
      </c>
      <c r="EF4" s="35" t="s">
        <v>328</v>
      </c>
      <c r="EG4" s="2" t="s">
        <v>124</v>
      </c>
      <c r="EH4" s="2" t="s">
        <v>123</v>
      </c>
      <c r="EI4" s="36" t="s">
        <v>102</v>
      </c>
      <c r="EJ4" s="33" t="s">
        <v>78</v>
      </c>
      <c r="EK4" s="13" t="s">
        <v>79</v>
      </c>
      <c r="EL4" s="13" t="s">
        <v>125</v>
      </c>
      <c r="EM4" s="13" t="s">
        <v>168</v>
      </c>
      <c r="EN4" s="36" t="s">
        <v>103</v>
      </c>
      <c r="EO4" s="11" t="s">
        <v>108</v>
      </c>
      <c r="EP4" s="13" t="s">
        <v>107</v>
      </c>
      <c r="EQ4" s="13" t="s">
        <v>161</v>
      </c>
      <c r="ER4" s="36" t="s">
        <v>126</v>
      </c>
      <c r="ES4" s="33" t="s">
        <v>127</v>
      </c>
      <c r="ET4" s="13" t="s">
        <v>128</v>
      </c>
      <c r="EU4" s="13" t="s">
        <v>129</v>
      </c>
      <c r="EV4" s="36" t="s">
        <v>343</v>
      </c>
      <c r="EW4" s="33" t="s">
        <v>151</v>
      </c>
      <c r="EX4" s="13" t="s">
        <v>170</v>
      </c>
      <c r="EY4" s="11" t="s">
        <v>109</v>
      </c>
      <c r="EZ4" s="11" t="s">
        <v>110</v>
      </c>
      <c r="FA4" s="11" t="s">
        <v>111</v>
      </c>
      <c r="FB4" s="13" t="s">
        <v>106</v>
      </c>
      <c r="FC4" s="11" t="s">
        <v>112</v>
      </c>
      <c r="FD4" s="13" t="s">
        <v>138</v>
      </c>
      <c r="FE4" s="36" t="s">
        <v>616</v>
      </c>
      <c r="FF4" s="33" t="s">
        <v>632</v>
      </c>
      <c r="FG4" s="13" t="s">
        <v>619</v>
      </c>
      <c r="FH4" s="36" t="s">
        <v>426</v>
      </c>
      <c r="FI4" s="11" t="s">
        <v>113</v>
      </c>
      <c r="FJ4" s="102" t="s">
        <v>620</v>
      </c>
      <c r="FK4" s="36" t="s">
        <v>427</v>
      </c>
      <c r="FL4" s="11" t="s">
        <v>114</v>
      </c>
      <c r="FM4" s="102" t="s">
        <v>621</v>
      </c>
      <c r="FN4" s="36" t="s">
        <v>428</v>
      </c>
      <c r="FO4" s="11" t="s">
        <v>115</v>
      </c>
      <c r="FP4" s="13" t="s">
        <v>135</v>
      </c>
      <c r="FQ4" s="11" t="s">
        <v>139</v>
      </c>
      <c r="FR4" s="11" t="s">
        <v>136</v>
      </c>
      <c r="FS4" s="13" t="s">
        <v>137</v>
      </c>
      <c r="FT4" s="36" t="s">
        <v>80</v>
      </c>
      <c r="FU4" s="11" t="s">
        <v>81</v>
      </c>
      <c r="FV4" s="13" t="s">
        <v>82</v>
      </c>
      <c r="FW4" s="11" t="s">
        <v>336</v>
      </c>
      <c r="FX4" s="11" t="s">
        <v>338</v>
      </c>
      <c r="FY4" s="36" t="s">
        <v>617</v>
      </c>
      <c r="FZ4" s="37" t="s">
        <v>633</v>
      </c>
      <c r="GA4" s="102" t="s">
        <v>622</v>
      </c>
      <c r="GB4" s="36" t="s">
        <v>321</v>
      </c>
      <c r="GC4" s="37" t="s">
        <v>322</v>
      </c>
      <c r="GD4" s="102" t="s">
        <v>623</v>
      </c>
      <c r="GE4" s="36" t="s">
        <v>339</v>
      </c>
      <c r="GF4" s="11" t="s">
        <v>503</v>
      </c>
      <c r="GG4" s="102" t="s">
        <v>624</v>
      </c>
      <c r="GH4" s="36" t="s">
        <v>425</v>
      </c>
      <c r="GI4" s="11" t="s">
        <v>353</v>
      </c>
      <c r="GJ4" s="38" t="s">
        <v>323</v>
      </c>
      <c r="GK4" s="11" t="s">
        <v>325</v>
      </c>
      <c r="GL4" s="38" t="s">
        <v>326</v>
      </c>
      <c r="GM4" s="11" t="s">
        <v>327</v>
      </c>
      <c r="GN4" s="36" t="s">
        <v>83</v>
      </c>
      <c r="GO4" s="33" t="s">
        <v>84</v>
      </c>
      <c r="GP4" s="13" t="s">
        <v>162</v>
      </c>
      <c r="GQ4" s="36" t="s">
        <v>85</v>
      </c>
      <c r="GR4" s="36" t="s">
        <v>87</v>
      </c>
      <c r="GS4" s="13" t="s">
        <v>118</v>
      </c>
      <c r="GT4" s="33" t="s">
        <v>86</v>
      </c>
      <c r="GU4" s="13" t="s">
        <v>163</v>
      </c>
      <c r="GV4" s="13" t="s">
        <v>169</v>
      </c>
      <c r="GW4" s="11" t="s">
        <v>281</v>
      </c>
      <c r="GX4" s="11" t="s">
        <v>119</v>
      </c>
      <c r="GY4" s="11" t="s">
        <v>23</v>
      </c>
      <c r="GZ4" s="11" t="s">
        <v>324</v>
      </c>
      <c r="HA4" s="13" t="s">
        <v>36</v>
      </c>
      <c r="HB4" s="13" t="s">
        <v>37</v>
      </c>
      <c r="HC4" s="13" t="s">
        <v>35</v>
      </c>
      <c r="HD4" s="103" t="s">
        <v>625</v>
      </c>
      <c r="HE4" s="98" t="s">
        <v>626</v>
      </c>
      <c r="HF4" s="103" t="s">
        <v>627</v>
      </c>
      <c r="HG4" s="98" t="s">
        <v>628</v>
      </c>
      <c r="HH4" s="103" t="s">
        <v>629</v>
      </c>
      <c r="HI4" s="98" t="s">
        <v>634</v>
      </c>
      <c r="HJ4" s="98" t="s">
        <v>605</v>
      </c>
      <c r="HK4" s="13" t="s">
        <v>303</v>
      </c>
      <c r="HL4" s="13" t="s">
        <v>354</v>
      </c>
      <c r="HM4" s="13" t="s">
        <v>352</v>
      </c>
      <c r="HN4" s="13" t="s">
        <v>341</v>
      </c>
      <c r="HO4" s="13" t="s">
        <v>304</v>
      </c>
      <c r="HP4" s="13" t="s">
        <v>340</v>
      </c>
      <c r="HQ4" s="13" t="s">
        <v>348</v>
      </c>
      <c r="HR4" s="13" t="s">
        <v>347</v>
      </c>
      <c r="HS4" s="39" t="s">
        <v>365</v>
      </c>
      <c r="HT4" s="11" t="s">
        <v>305</v>
      </c>
      <c r="HU4" s="11" t="s">
        <v>580</v>
      </c>
      <c r="HV4" s="11" t="s">
        <v>286</v>
      </c>
      <c r="HW4" s="11" t="s">
        <v>581</v>
      </c>
      <c r="HX4" s="11" t="s">
        <v>285</v>
      </c>
      <c r="HY4" s="11" t="s">
        <v>582</v>
      </c>
      <c r="HZ4" s="11" t="s">
        <v>289</v>
      </c>
      <c r="IA4" s="11" t="s">
        <v>525</v>
      </c>
      <c r="IB4" s="2" t="s">
        <v>33</v>
      </c>
      <c r="IC4" s="13" t="s">
        <v>14</v>
      </c>
      <c r="ID4" s="11" t="s">
        <v>681</v>
      </c>
      <c r="IE4" s="104" t="s">
        <v>610</v>
      </c>
      <c r="IF4" s="11" t="s">
        <v>607</v>
      </c>
      <c r="IG4" s="104" t="s">
        <v>612</v>
      </c>
      <c r="IH4" s="11" t="s">
        <v>608</v>
      </c>
      <c r="II4" s="104" t="s">
        <v>613</v>
      </c>
      <c r="IJ4" s="11" t="s">
        <v>611</v>
      </c>
      <c r="IK4" s="95" t="s">
        <v>609</v>
      </c>
      <c r="IL4" s="3" t="s">
        <v>116</v>
      </c>
      <c r="IM4" s="2" t="s">
        <v>117</v>
      </c>
      <c r="IN4" s="13" t="s">
        <v>337</v>
      </c>
      <c r="IO4" s="3" t="s">
        <v>528</v>
      </c>
      <c r="IP4" s="13" t="s">
        <v>346</v>
      </c>
      <c r="IQ4" s="18" t="s">
        <v>344</v>
      </c>
      <c r="IR4" s="13" t="s">
        <v>345</v>
      </c>
      <c r="IS4" s="40" t="s">
        <v>282</v>
      </c>
      <c r="IT4" s="40" t="s">
        <v>22</v>
      </c>
      <c r="IU4" s="144" t="s">
        <v>676</v>
      </c>
      <c r="IV4" s="144" t="s">
        <v>677</v>
      </c>
      <c r="IW4" s="40" t="s">
        <v>27</v>
      </c>
      <c r="IX4" s="40" t="s">
        <v>537</v>
      </c>
      <c r="IY4" s="4" t="s">
        <v>88</v>
      </c>
      <c r="IZ4" s="40" t="s">
        <v>539</v>
      </c>
      <c r="JA4" s="40" t="s">
        <v>424</v>
      </c>
      <c r="JB4" s="40" t="s">
        <v>15</v>
      </c>
      <c r="JC4" s="40" t="s">
        <v>630</v>
      </c>
      <c r="JD4" s="39" t="s">
        <v>329</v>
      </c>
      <c r="JE4" s="39" t="s">
        <v>331</v>
      </c>
      <c r="JF4" s="39" t="s">
        <v>330</v>
      </c>
      <c r="JG4" s="39" t="s">
        <v>361</v>
      </c>
      <c r="JH4" s="39" t="s">
        <v>362</v>
      </c>
      <c r="JI4" s="39" t="s">
        <v>332</v>
      </c>
      <c r="JJ4" s="2" t="s">
        <v>144</v>
      </c>
      <c r="JK4" s="2" t="s">
        <v>38</v>
      </c>
      <c r="JL4" s="2" t="s">
        <v>89</v>
      </c>
      <c r="JM4" s="3" t="s">
        <v>177</v>
      </c>
      <c r="JN4" s="4" t="s">
        <v>43</v>
      </c>
      <c r="JO4" s="3" t="s">
        <v>550</v>
      </c>
      <c r="JP4" s="2" t="s">
        <v>90</v>
      </c>
      <c r="JQ4" s="2" t="s">
        <v>91</v>
      </c>
      <c r="JR4" s="2" t="s">
        <v>40</v>
      </c>
      <c r="JS4" s="2" t="s">
        <v>41</v>
      </c>
      <c r="JT4" s="2" t="s">
        <v>130</v>
      </c>
      <c r="JU4" s="2" t="s">
        <v>104</v>
      </c>
      <c r="JV4" s="2" t="s">
        <v>92</v>
      </c>
      <c r="JW4" s="3" t="s">
        <v>176</v>
      </c>
      <c r="JX4" s="4" t="s">
        <v>93</v>
      </c>
      <c r="JY4" s="2" t="s">
        <v>94</v>
      </c>
      <c r="JZ4" s="2" t="s">
        <v>95</v>
      </c>
      <c r="KA4" s="2" t="s">
        <v>96</v>
      </c>
      <c r="KB4" s="2" t="s">
        <v>97</v>
      </c>
      <c r="KC4" s="2" t="s">
        <v>98</v>
      </c>
      <c r="KD4" s="2" t="s">
        <v>131</v>
      </c>
      <c r="KE4" s="2" t="s">
        <v>105</v>
      </c>
      <c r="KF4" s="5" t="s">
        <v>99</v>
      </c>
      <c r="KG4" s="4" t="s">
        <v>174</v>
      </c>
      <c r="KH4" s="2" t="s">
        <v>100</v>
      </c>
      <c r="KI4" s="4" t="s">
        <v>175</v>
      </c>
      <c r="KJ4" s="39" t="s">
        <v>423</v>
      </c>
      <c r="KK4" s="39" t="s">
        <v>363</v>
      </c>
      <c r="KL4" s="39" t="s">
        <v>364</v>
      </c>
      <c r="KM4" s="2" t="s">
        <v>143</v>
      </c>
      <c r="KN4" s="2" t="s">
        <v>132</v>
      </c>
      <c r="KO4" s="48" t="s">
        <v>586</v>
      </c>
      <c r="KP4" s="34" t="s">
        <v>587</v>
      </c>
      <c r="KQ4" s="41" t="s">
        <v>355</v>
      </c>
      <c r="KR4" s="41" t="s">
        <v>349</v>
      </c>
      <c r="KS4" s="41" t="s">
        <v>350</v>
      </c>
      <c r="KT4" s="41" t="s">
        <v>356</v>
      </c>
      <c r="KU4" s="47" t="s">
        <v>583</v>
      </c>
      <c r="KV4" s="47" t="s">
        <v>584</v>
      </c>
      <c r="KW4" s="47" t="s">
        <v>585</v>
      </c>
      <c r="KX4" s="42" t="s">
        <v>560</v>
      </c>
      <c r="KY4" s="42" t="s">
        <v>358</v>
      </c>
      <c r="KZ4" s="42" t="s">
        <v>360</v>
      </c>
      <c r="LA4" s="42" t="s">
        <v>359</v>
      </c>
      <c r="LB4" s="42" t="s">
        <v>357</v>
      </c>
      <c r="LC4" s="43" t="s">
        <v>290</v>
      </c>
      <c r="LD4" s="43" t="s">
        <v>288</v>
      </c>
      <c r="LE4" s="44" t="s">
        <v>287</v>
      </c>
      <c r="LF4" s="43" t="s">
        <v>310</v>
      </c>
      <c r="LG4" s="45" t="s">
        <v>292</v>
      </c>
      <c r="LH4" s="45" t="s">
        <v>293</v>
      </c>
      <c r="LI4" s="44" t="s">
        <v>309</v>
      </c>
      <c r="LJ4" s="45" t="s">
        <v>311</v>
      </c>
      <c r="LK4" s="43" t="s">
        <v>294</v>
      </c>
      <c r="LL4" s="43" t="s">
        <v>291</v>
      </c>
      <c r="LM4" s="44" t="s">
        <v>312</v>
      </c>
      <c r="LN4" s="43" t="s">
        <v>313</v>
      </c>
      <c r="LO4" s="45" t="s">
        <v>295</v>
      </c>
      <c r="LP4" s="45" t="s">
        <v>296</v>
      </c>
      <c r="LQ4" s="44" t="s">
        <v>314</v>
      </c>
      <c r="LR4" s="45" t="s">
        <v>315</v>
      </c>
      <c r="LS4" s="43" t="s">
        <v>297</v>
      </c>
      <c r="LT4" s="43" t="s">
        <v>298</v>
      </c>
      <c r="LU4" s="44" t="s">
        <v>316</v>
      </c>
      <c r="LV4" s="43" t="s">
        <v>317</v>
      </c>
      <c r="LW4" s="46" t="s">
        <v>308</v>
      </c>
      <c r="LX4" s="46" t="s">
        <v>299</v>
      </c>
      <c r="LY4" s="44" t="s">
        <v>318</v>
      </c>
      <c r="LZ4" s="46" t="s">
        <v>300</v>
      </c>
      <c r="MA4" s="46" t="s">
        <v>342</v>
      </c>
      <c r="MB4" s="46" t="s">
        <v>301</v>
      </c>
      <c r="MC4" s="44" t="s">
        <v>319</v>
      </c>
      <c r="MD4" s="46" t="s">
        <v>320</v>
      </c>
    </row>
    <row r="5" spans="1:342" ht="347.25" customHeight="1">
      <c r="A5" s="6" t="s">
        <v>429</v>
      </c>
      <c r="B5" s="6" t="s">
        <v>430</v>
      </c>
      <c r="C5" s="6" t="s">
        <v>432</v>
      </c>
      <c r="D5" s="6" t="s">
        <v>654</v>
      </c>
      <c r="E5" s="6" t="s">
        <v>178</v>
      </c>
      <c r="F5" s="6" t="s">
        <v>179</v>
      </c>
      <c r="G5" s="6" t="s">
        <v>180</v>
      </c>
      <c r="H5" s="6" t="s">
        <v>181</v>
      </c>
      <c r="I5" s="7" t="s">
        <v>182</v>
      </c>
      <c r="J5" s="8" t="s">
        <v>183</v>
      </c>
      <c r="K5" s="9" t="s">
        <v>184</v>
      </c>
      <c r="L5" s="6" t="s">
        <v>185</v>
      </c>
      <c r="M5" s="6" t="s">
        <v>188</v>
      </c>
      <c r="N5" s="9" t="s">
        <v>186</v>
      </c>
      <c r="O5" s="6" t="s">
        <v>187</v>
      </c>
      <c r="P5" s="6" t="s">
        <v>206</v>
      </c>
      <c r="Q5" s="6" t="s">
        <v>606</v>
      </c>
      <c r="R5" s="6" t="s">
        <v>487</v>
      </c>
      <c r="S5" s="6" t="s">
        <v>189</v>
      </c>
      <c r="T5" s="6" t="s">
        <v>190</v>
      </c>
      <c r="U5" s="6" t="s">
        <v>191</v>
      </c>
      <c r="V5" s="6" t="s">
        <v>192</v>
      </c>
      <c r="W5" s="6" t="s">
        <v>193</v>
      </c>
      <c r="X5" s="6" t="s">
        <v>194</v>
      </c>
      <c r="Y5" s="6" t="s">
        <v>195</v>
      </c>
      <c r="Z5" s="6" t="s">
        <v>196</v>
      </c>
      <c r="AA5" s="6" t="s">
        <v>198</v>
      </c>
      <c r="AB5" s="6" t="s">
        <v>199</v>
      </c>
      <c r="AC5" s="6" t="s">
        <v>200</v>
      </c>
      <c r="AD5" s="6" t="s">
        <v>433</v>
      </c>
      <c r="AE5" s="6" t="s">
        <v>201</v>
      </c>
      <c r="AF5" s="6" t="s">
        <v>202</v>
      </c>
      <c r="AG5" s="6" t="s">
        <v>203</v>
      </c>
      <c r="AH5" s="6" t="s">
        <v>204</v>
      </c>
      <c r="AI5" s="6" t="s">
        <v>434</v>
      </c>
      <c r="AJ5" s="6" t="s">
        <v>205</v>
      </c>
      <c r="AK5" s="6" t="s">
        <v>207</v>
      </c>
      <c r="AL5" s="358" t="s">
        <v>208</v>
      </c>
      <c r="AM5" s="358"/>
      <c r="AN5" s="358"/>
      <c r="AO5" s="358"/>
      <c r="AP5" s="358"/>
      <c r="AQ5" s="358"/>
      <c r="AR5" s="6" t="s">
        <v>215</v>
      </c>
      <c r="AS5" s="6" t="s">
        <v>209</v>
      </c>
      <c r="AT5" s="6" t="s">
        <v>210</v>
      </c>
      <c r="AU5" s="6" t="s">
        <v>454</v>
      </c>
      <c r="AV5" s="6" t="s">
        <v>211</v>
      </c>
      <c r="AW5" s="6" t="s">
        <v>447</v>
      </c>
      <c r="AX5" s="6" t="s">
        <v>448</v>
      </c>
      <c r="AY5" s="6" t="s">
        <v>449</v>
      </c>
      <c r="AZ5" s="6" t="s">
        <v>450</v>
      </c>
      <c r="BA5" s="6" t="s">
        <v>214</v>
      </c>
      <c r="BB5" s="6" t="s">
        <v>217</v>
      </c>
      <c r="BC5" s="6" t="s">
        <v>218</v>
      </c>
      <c r="BD5" s="6" t="s">
        <v>213</v>
      </c>
      <c r="BE5" s="6" t="s">
        <v>219</v>
      </c>
      <c r="BF5" s="6" t="s">
        <v>216</v>
      </c>
      <c r="BG5" s="6" t="s">
        <v>216</v>
      </c>
      <c r="BH5" s="6" t="s">
        <v>213</v>
      </c>
      <c r="BI5" s="6" t="s">
        <v>216</v>
      </c>
      <c r="BJ5" s="6" t="s">
        <v>220</v>
      </c>
      <c r="BK5" s="6" t="s">
        <v>222</v>
      </c>
      <c r="BL5" s="6" t="s">
        <v>452</v>
      </c>
      <c r="BM5" s="6" t="s">
        <v>221</v>
      </c>
      <c r="BN5" s="105" t="s">
        <v>451</v>
      </c>
      <c r="BO5" s="6" t="s">
        <v>223</v>
      </c>
      <c r="BP5" s="6" t="s">
        <v>453</v>
      </c>
      <c r="BQ5" s="6" t="s">
        <v>224</v>
      </c>
      <c r="BR5" s="6" t="s">
        <v>225</v>
      </c>
      <c r="BS5" s="6" t="s">
        <v>226</v>
      </c>
      <c r="BT5" s="6" t="s">
        <v>227</v>
      </c>
      <c r="BU5" s="6" t="s">
        <v>228</v>
      </c>
      <c r="BV5" s="6" t="s">
        <v>456</v>
      </c>
      <c r="BW5" s="6" t="s">
        <v>457</v>
      </c>
      <c r="BX5" s="6" t="s">
        <v>635</v>
      </c>
      <c r="BY5" s="6" t="s">
        <v>458</v>
      </c>
      <c r="BZ5" s="6" t="s">
        <v>468</v>
      </c>
      <c r="CA5" s="6" t="s">
        <v>229</v>
      </c>
      <c r="CB5" s="6" t="s">
        <v>459</v>
      </c>
      <c r="CC5" s="6" t="s">
        <v>230</v>
      </c>
      <c r="CD5" s="6" t="s">
        <v>231</v>
      </c>
      <c r="CE5" s="6" t="s">
        <v>467</v>
      </c>
      <c r="CF5" s="6" t="s">
        <v>474</v>
      </c>
      <c r="CG5" s="6" t="s">
        <v>476</v>
      </c>
      <c r="CH5" s="6" t="s">
        <v>471</v>
      </c>
      <c r="CI5" s="6" t="s">
        <v>472</v>
      </c>
      <c r="CJ5" s="6" t="s">
        <v>473</v>
      </c>
      <c r="CK5" s="6" t="s">
        <v>475</v>
      </c>
      <c r="CL5" s="6" t="s">
        <v>477</v>
      </c>
      <c r="CM5" s="6" t="s">
        <v>478</v>
      </c>
      <c r="CN5" s="6" t="s">
        <v>479</v>
      </c>
      <c r="CO5" s="6" t="s">
        <v>480</v>
      </c>
      <c r="CP5" s="6" t="s">
        <v>481</v>
      </c>
      <c r="CQ5" s="6" t="s">
        <v>482</v>
      </c>
      <c r="CR5" s="6" t="s">
        <v>232</v>
      </c>
      <c r="CS5" s="6" t="s">
        <v>483</v>
      </c>
      <c r="CT5" s="6" t="s">
        <v>484</v>
      </c>
      <c r="CU5" s="6" t="s">
        <v>233</v>
      </c>
      <c r="CV5" s="6" t="s">
        <v>234</v>
      </c>
      <c r="CW5" s="6" t="s">
        <v>235</v>
      </c>
      <c r="CX5" s="6" t="s">
        <v>236</v>
      </c>
      <c r="CY5" s="6" t="s">
        <v>237</v>
      </c>
      <c r="CZ5" s="6" t="s">
        <v>233</v>
      </c>
      <c r="DA5" s="6" t="s">
        <v>485</v>
      </c>
      <c r="DB5" s="6" t="s">
        <v>485</v>
      </c>
      <c r="DC5" s="353" t="s">
        <v>488</v>
      </c>
      <c r="DD5" s="354"/>
      <c r="DE5" s="354"/>
      <c r="DF5" s="354"/>
      <c r="DG5" s="354"/>
      <c r="DH5" s="354"/>
      <c r="DI5" s="354"/>
      <c r="DJ5" s="354"/>
      <c r="DK5" s="354"/>
      <c r="DL5" s="354"/>
      <c r="DM5" s="354"/>
      <c r="DN5" s="355"/>
      <c r="DO5" s="96" t="s">
        <v>655</v>
      </c>
      <c r="DP5" s="6" t="s">
        <v>636</v>
      </c>
      <c r="DQ5" s="96" t="s">
        <v>637</v>
      </c>
      <c r="DR5" s="6" t="s">
        <v>490</v>
      </c>
      <c r="DS5" s="6" t="s">
        <v>489</v>
      </c>
      <c r="DT5" s="6" t="s">
        <v>656</v>
      </c>
      <c r="DU5" s="106" t="s">
        <v>491</v>
      </c>
      <c r="DV5" s="106" t="s">
        <v>492</v>
      </c>
      <c r="DW5" s="97" t="s">
        <v>238</v>
      </c>
      <c r="DX5" s="97" t="s">
        <v>239</v>
      </c>
      <c r="DY5" s="6" t="s">
        <v>240</v>
      </c>
      <c r="DZ5" s="97" t="s">
        <v>493</v>
      </c>
      <c r="EA5" s="359" t="s">
        <v>241</v>
      </c>
      <c r="EB5" s="360"/>
      <c r="EC5" s="360"/>
      <c r="ED5" s="360"/>
      <c r="EE5" s="361"/>
      <c r="EF5" s="97" t="s">
        <v>494</v>
      </c>
      <c r="EG5" s="97" t="s">
        <v>495</v>
      </c>
      <c r="EH5" s="97" t="s">
        <v>496</v>
      </c>
      <c r="EI5" s="97" t="s">
        <v>242</v>
      </c>
      <c r="EJ5" s="97" t="s">
        <v>243</v>
      </c>
      <c r="EK5" s="97" t="s">
        <v>244</v>
      </c>
      <c r="EL5" s="97" t="s">
        <v>245</v>
      </c>
      <c r="EM5" s="97" t="s">
        <v>246</v>
      </c>
      <c r="EN5" s="97" t="s">
        <v>247</v>
      </c>
      <c r="EO5" s="97" t="s">
        <v>243</v>
      </c>
      <c r="EP5" s="97" t="s">
        <v>244</v>
      </c>
      <c r="EQ5" s="97" t="s">
        <v>245</v>
      </c>
      <c r="ER5" s="97" t="s">
        <v>497</v>
      </c>
      <c r="ES5" s="97" t="s">
        <v>248</v>
      </c>
      <c r="ET5" s="6" t="s">
        <v>249</v>
      </c>
      <c r="EU5" s="97" t="s">
        <v>250</v>
      </c>
      <c r="EV5" s="97" t="s">
        <v>251</v>
      </c>
      <c r="EW5" s="97" t="s">
        <v>498</v>
      </c>
      <c r="EX5" s="6" t="s">
        <v>252</v>
      </c>
      <c r="EY5" s="97" t="s">
        <v>253</v>
      </c>
      <c r="EZ5" s="97" t="s">
        <v>254</v>
      </c>
      <c r="FA5" s="97" t="s">
        <v>255</v>
      </c>
      <c r="FB5" s="97" t="s">
        <v>256</v>
      </c>
      <c r="FC5" s="97" t="s">
        <v>248</v>
      </c>
      <c r="FD5" s="6" t="s">
        <v>257</v>
      </c>
      <c r="FE5" s="107" t="s">
        <v>638</v>
      </c>
      <c r="FF5" s="97" t="s">
        <v>639</v>
      </c>
      <c r="FG5" s="6" t="s">
        <v>640</v>
      </c>
      <c r="FH5" s="107" t="s">
        <v>641</v>
      </c>
      <c r="FI5" s="97" t="s">
        <v>258</v>
      </c>
      <c r="FJ5" s="6" t="s">
        <v>642</v>
      </c>
      <c r="FK5" s="107" t="s">
        <v>643</v>
      </c>
      <c r="FL5" s="97" t="s">
        <v>258</v>
      </c>
      <c r="FM5" s="6" t="s">
        <v>644</v>
      </c>
      <c r="FN5" s="107" t="s">
        <v>643</v>
      </c>
      <c r="FO5" s="97" t="s">
        <v>259</v>
      </c>
      <c r="FP5" s="6" t="s">
        <v>645</v>
      </c>
      <c r="FQ5" s="6" t="s">
        <v>264</v>
      </c>
      <c r="FR5" s="97" t="s">
        <v>260</v>
      </c>
      <c r="FS5" s="6" t="s">
        <v>261</v>
      </c>
      <c r="FT5" s="6" t="s">
        <v>263</v>
      </c>
      <c r="FU5" s="97" t="s">
        <v>265</v>
      </c>
      <c r="FV5" s="6" t="s">
        <v>262</v>
      </c>
      <c r="FW5" s="6" t="s">
        <v>500</v>
      </c>
      <c r="FX5" s="6" t="s">
        <v>499</v>
      </c>
      <c r="FY5" s="6" t="s">
        <v>501</v>
      </c>
      <c r="FZ5" s="97" t="s">
        <v>502</v>
      </c>
      <c r="GA5" s="6" t="s">
        <v>640</v>
      </c>
      <c r="GB5" s="6" t="s">
        <v>501</v>
      </c>
      <c r="GC5" s="97" t="s">
        <v>502</v>
      </c>
      <c r="GD5" s="6" t="s">
        <v>642</v>
      </c>
      <c r="GE5" s="6" t="s">
        <v>501</v>
      </c>
      <c r="GF5" s="97" t="s">
        <v>266</v>
      </c>
      <c r="GG5" s="6" t="s">
        <v>644</v>
      </c>
      <c r="GH5" s="6" t="s">
        <v>501</v>
      </c>
      <c r="GI5" s="97" t="s">
        <v>502</v>
      </c>
      <c r="GJ5" s="6" t="s">
        <v>505</v>
      </c>
      <c r="GK5" s="97" t="s">
        <v>506</v>
      </c>
      <c r="GL5" s="6" t="s">
        <v>504</v>
      </c>
      <c r="GM5" s="6" t="s">
        <v>507</v>
      </c>
      <c r="GN5" s="6" t="s">
        <v>509</v>
      </c>
      <c r="GO5" s="97" t="s">
        <v>508</v>
      </c>
      <c r="GP5" s="6" t="s">
        <v>268</v>
      </c>
      <c r="GQ5" s="6" t="s">
        <v>509</v>
      </c>
      <c r="GR5" s="6" t="s">
        <v>509</v>
      </c>
      <c r="GS5" s="6" t="s">
        <v>510</v>
      </c>
      <c r="GT5" s="97" t="s">
        <v>511</v>
      </c>
      <c r="GU5" s="6" t="s">
        <v>269</v>
      </c>
      <c r="GV5" s="6" t="s">
        <v>267</v>
      </c>
      <c r="GW5" s="6" t="s">
        <v>512</v>
      </c>
      <c r="GX5" s="6" t="s">
        <v>513</v>
      </c>
      <c r="GY5" s="6" t="s">
        <v>514</v>
      </c>
      <c r="GZ5" s="97" t="s">
        <v>270</v>
      </c>
      <c r="HA5" s="97" t="s">
        <v>515</v>
      </c>
      <c r="HB5" s="97" t="s">
        <v>516</v>
      </c>
      <c r="HC5" s="97" t="s">
        <v>517</v>
      </c>
      <c r="HD5" s="97" t="s">
        <v>646</v>
      </c>
      <c r="HE5" s="97" t="s">
        <v>647</v>
      </c>
      <c r="HF5" s="97" t="s">
        <v>648</v>
      </c>
      <c r="HG5" s="97" t="s">
        <v>649</v>
      </c>
      <c r="HH5" s="97" t="s">
        <v>648</v>
      </c>
      <c r="HI5" s="6" t="s">
        <v>650</v>
      </c>
      <c r="HJ5" s="6" t="s">
        <v>651</v>
      </c>
      <c r="HK5" s="6" t="s">
        <v>518</v>
      </c>
      <c r="HL5" s="97" t="s">
        <v>519</v>
      </c>
      <c r="HM5" s="97" t="s">
        <v>520</v>
      </c>
      <c r="HN5" s="97" t="s">
        <v>521</v>
      </c>
      <c r="HO5" s="97" t="s">
        <v>522</v>
      </c>
      <c r="HP5" s="97" t="s">
        <v>523</v>
      </c>
      <c r="HQ5" s="6" t="s">
        <v>657</v>
      </c>
      <c r="HR5" s="6" t="s">
        <v>490</v>
      </c>
      <c r="HS5" s="97" t="s">
        <v>524</v>
      </c>
      <c r="HT5" s="97" t="s">
        <v>680</v>
      </c>
      <c r="HU5" s="97" t="s">
        <v>590</v>
      </c>
      <c r="HV5" s="97" t="s">
        <v>679</v>
      </c>
      <c r="HW5" s="97" t="s">
        <v>591</v>
      </c>
      <c r="HX5" s="97" t="s">
        <v>674</v>
      </c>
      <c r="HY5" s="97" t="s">
        <v>592</v>
      </c>
      <c r="HZ5" s="97" t="s">
        <v>675</v>
      </c>
      <c r="IA5" s="97" t="s">
        <v>526</v>
      </c>
      <c r="IB5" s="97" t="s">
        <v>273</v>
      </c>
      <c r="IC5" s="97" t="s">
        <v>271</v>
      </c>
      <c r="ID5" s="6" t="s">
        <v>682</v>
      </c>
      <c r="IE5" s="6" t="s">
        <v>652</v>
      </c>
      <c r="IF5" s="97" t="s">
        <v>272</v>
      </c>
      <c r="IG5" s="6" t="s">
        <v>652</v>
      </c>
      <c r="IH5" s="97" t="s">
        <v>272</v>
      </c>
      <c r="II5" s="6" t="s">
        <v>652</v>
      </c>
      <c r="IJ5" s="97" t="s">
        <v>272</v>
      </c>
      <c r="IK5" s="6" t="s">
        <v>659</v>
      </c>
      <c r="IL5" s="97" t="s">
        <v>272</v>
      </c>
      <c r="IM5" s="97" t="s">
        <v>272</v>
      </c>
      <c r="IN5" s="97" t="s">
        <v>658</v>
      </c>
      <c r="IO5" s="97" t="s">
        <v>529</v>
      </c>
      <c r="IP5" s="97" t="s">
        <v>530</v>
      </c>
      <c r="IQ5" s="97" t="s">
        <v>531</v>
      </c>
      <c r="IR5" s="97" t="s">
        <v>532</v>
      </c>
      <c r="IS5" s="97" t="s">
        <v>533</v>
      </c>
      <c r="IT5" s="97" t="s">
        <v>274</v>
      </c>
      <c r="IU5" s="97" t="s">
        <v>534</v>
      </c>
      <c r="IV5" s="97" t="s">
        <v>536</v>
      </c>
      <c r="IW5" s="97" t="s">
        <v>535</v>
      </c>
      <c r="IX5" s="6" t="s">
        <v>538</v>
      </c>
      <c r="IY5" s="6" t="s">
        <v>275</v>
      </c>
      <c r="IZ5" s="6" t="s">
        <v>678</v>
      </c>
      <c r="JA5" s="6" t="s">
        <v>540</v>
      </c>
      <c r="JB5" s="6" t="s">
        <v>541</v>
      </c>
      <c r="JC5" s="6" t="s">
        <v>653</v>
      </c>
      <c r="JD5" s="6" t="s">
        <v>542</v>
      </c>
      <c r="JE5" s="6" t="s">
        <v>543</v>
      </c>
      <c r="JF5" s="6" t="s">
        <v>544</v>
      </c>
      <c r="JG5" s="6" t="s">
        <v>545</v>
      </c>
      <c r="JH5" s="6" t="s">
        <v>546</v>
      </c>
      <c r="JI5" s="6" t="s">
        <v>547</v>
      </c>
      <c r="JJ5" s="6" t="s">
        <v>527</v>
      </c>
      <c r="JK5" s="6" t="s">
        <v>548</v>
      </c>
      <c r="JL5" s="6" t="s">
        <v>548</v>
      </c>
      <c r="JM5" s="6" t="s">
        <v>276</v>
      </c>
      <c r="JN5" s="6" t="s">
        <v>549</v>
      </c>
      <c r="JO5" s="97" t="s">
        <v>277</v>
      </c>
      <c r="JP5" s="6" t="s">
        <v>548</v>
      </c>
      <c r="JQ5" s="97" t="s">
        <v>277</v>
      </c>
      <c r="JR5" s="6" t="s">
        <v>551</v>
      </c>
      <c r="JS5" s="6" t="s">
        <v>551</v>
      </c>
      <c r="JT5" s="97" t="s">
        <v>552</v>
      </c>
      <c r="JU5" s="97" t="s">
        <v>553</v>
      </c>
      <c r="JV5" s="353" t="s">
        <v>278</v>
      </c>
      <c r="JW5" s="354"/>
      <c r="JX5" s="354"/>
      <c r="JY5" s="354"/>
      <c r="JZ5" s="354"/>
      <c r="KA5" s="354"/>
      <c r="KB5" s="354"/>
      <c r="KC5" s="354"/>
      <c r="KD5" s="354"/>
      <c r="KE5" s="355"/>
      <c r="KF5" s="97" t="s">
        <v>277</v>
      </c>
      <c r="KG5" s="97" t="s">
        <v>279</v>
      </c>
      <c r="KH5" s="97" t="s">
        <v>277</v>
      </c>
      <c r="KI5" s="97" t="s">
        <v>280</v>
      </c>
      <c r="KJ5" s="6" t="s">
        <v>554</v>
      </c>
      <c r="KK5" s="6" t="s">
        <v>554</v>
      </c>
      <c r="KL5" s="97" t="s">
        <v>555</v>
      </c>
      <c r="KM5" s="97" t="s">
        <v>556</v>
      </c>
      <c r="KN5" s="97" t="s">
        <v>277</v>
      </c>
      <c r="KO5" s="97" t="s">
        <v>527</v>
      </c>
      <c r="KP5" s="97" t="s">
        <v>527</v>
      </c>
      <c r="KQ5" s="97" t="s">
        <v>557</v>
      </c>
      <c r="KR5" s="97" t="s">
        <v>559</v>
      </c>
      <c r="KS5" s="97" t="s">
        <v>594</v>
      </c>
      <c r="KT5" s="97" t="s">
        <v>558</v>
      </c>
      <c r="KU5" s="97" t="s">
        <v>277</v>
      </c>
      <c r="KV5" s="97" t="s">
        <v>593</v>
      </c>
      <c r="KW5" s="97" t="s">
        <v>558</v>
      </c>
      <c r="KX5" s="97" t="s">
        <v>561</v>
      </c>
      <c r="KY5" s="97" t="s">
        <v>562</v>
      </c>
      <c r="KZ5" s="97" t="s">
        <v>563</v>
      </c>
      <c r="LA5" s="97" t="s">
        <v>564</v>
      </c>
      <c r="LB5" s="97" t="s">
        <v>565</v>
      </c>
      <c r="LC5" s="97" t="s">
        <v>569</v>
      </c>
      <c r="LD5" s="97" t="s">
        <v>566</v>
      </c>
      <c r="LE5" s="97" t="s">
        <v>568</v>
      </c>
      <c r="LF5" s="97" t="s">
        <v>567</v>
      </c>
      <c r="LG5" s="97" t="s">
        <v>570</v>
      </c>
      <c r="LH5" s="97" t="s">
        <v>571</v>
      </c>
      <c r="LI5" s="97" t="s">
        <v>572</v>
      </c>
      <c r="LJ5" s="97" t="s">
        <v>567</v>
      </c>
      <c r="LK5" s="97" t="s">
        <v>573</v>
      </c>
      <c r="LL5" s="97" t="s">
        <v>571</v>
      </c>
      <c r="LM5" s="97" t="s">
        <v>572</v>
      </c>
      <c r="LN5" s="97" t="s">
        <v>567</v>
      </c>
      <c r="LO5" s="97" t="s">
        <v>574</v>
      </c>
      <c r="LP5" s="97" t="s">
        <v>571</v>
      </c>
      <c r="LQ5" s="97" t="s">
        <v>572</v>
      </c>
      <c r="LR5" s="97" t="s">
        <v>567</v>
      </c>
      <c r="LS5" s="97" t="s">
        <v>575</v>
      </c>
      <c r="LT5" s="97" t="s">
        <v>571</v>
      </c>
      <c r="LU5" s="97" t="s">
        <v>572</v>
      </c>
      <c r="LV5" s="97" t="s">
        <v>567</v>
      </c>
      <c r="LW5" s="97" t="s">
        <v>576</v>
      </c>
      <c r="LX5" s="97" t="s">
        <v>577</v>
      </c>
      <c r="LY5" s="97" t="s">
        <v>578</v>
      </c>
      <c r="LZ5" s="97" t="s">
        <v>579</v>
      </c>
      <c r="MA5" s="97" t="s">
        <v>576</v>
      </c>
      <c r="MB5" s="97" t="s">
        <v>577</v>
      </c>
      <c r="MC5" s="97" t="s">
        <v>578</v>
      </c>
      <c r="MD5" s="97" t="s">
        <v>579</v>
      </c>
    </row>
  </sheetData>
  <protectedRanges>
    <protectedRange algorithmName="SHA-512" hashValue="T5GM3Hk55ikn4L72qf8drBnciehouugFmTxRvg4z3stC5BBsVfGehiKpXxQpfmvaGh0Uim03HEhyKoQz33dQCw==" saltValue="LyjMVodEJcZwL7GZBzd+0Q==" spinCount="100000" sqref="EG4:EH4 B4:C4 E4:AC4 AE4:AK4 BA4:BI4 BK4:BL4 BR4:CB4 CP4:CQ4 CS4:CT4 CV4:CY4 EA4:EE4 IB4:IC4 IL4:IM4 IT4 JB4 JJ4:KI4 KM4:KN4 DC4:DN4 IO4 IW4:IZ4" name="Rango2_1"/>
    <protectedRange algorithmName="SHA-512" hashValue="ViAdlylmV/HxJpF2FDYKuH1mdmYsDnRhOXspwOCuVIrui3X95V+H1cTu4IZ7ydSeEvlINtU9D++BdH163/ljAg==" saltValue="hbrHMpaiZ6YuEWTen54dCg==" spinCount="100000" sqref="AD4" name="Rango2"/>
    <protectedRange algorithmName="SHA-512" hashValue="R3mlUfs93ql+nRuDqs1ZcwWF91QEb2Q4R7h9Ngo+dskn1eGMrJGVGDO5YgMn2mZOVwGOiWDgWtpCLr8EMEFOzw==" saltValue="YKZE/6kOH0IfGYrvnmMFzQ==" spinCount="100000" sqref="AL4:AQ4" name="Rango2_6_1"/>
    <protectedRange algorithmName="SHA-512" hashValue="cR34urYs1moDUzMXhK608cryS72KFuIJr+USDU/e4HbjGNrIxLzShpb/NptCKibwUZ1E/l35OgxZzAFEYDJegw==" saltValue="w6wxOOpoqFE0jOhV3+UUQA==" spinCount="100000" sqref="AR4:AV4" name="Rango2_6_2"/>
    <protectedRange algorithmName="SHA-512" hashValue="rlvKbsY5OB4J8ccWHpZYbFQzCwfTDWvDzv9p08ujW6w6pi994C6qGZdUSfaBGNnOtQ5Q91R47IzeMiTzMeo6FA==" saltValue="oR23eM03O0q7bRNQmWIbuQ==" spinCount="100000" sqref="AW4:AY4" name="Rango2_6_3"/>
    <protectedRange algorithmName="SHA-512" hashValue="myGEtfYF6AVqbJhHXZw0izMYIxSEKNsDFti90+N06CAmGRe41BoPZvpC7X152Y6k1FwDPSFjs8gQtTjs4uLFtw==" saltValue="nFPM53YLPjyH63GlBIVt0g==" spinCount="100000" sqref="AZ4" name="Rango2_6_4"/>
    <protectedRange algorithmName="SHA-512" hashValue="/qgJpRcRIMoD5yDlKeL9SCTiNLX5HdTpVLT3nPjFfjLni52un5ad5QWvqmeZHSN/u+A8K8wo0XdKrLSrAcCvig==" saltValue="f1kIlCMpbeMFbbHrVj2hrw==" spinCount="100000" sqref="BJ4" name="Rango2_27"/>
    <protectedRange algorithmName="SHA-512" hashValue="fT1Y1d+I+IQszeVy1GKNi12uAKgjcVKtTUZ3adselWe9NMQPUBp2Vb3P2HdgYzWifLnMB6ORab3RFeOppzcKcg==" saltValue="SQkbkmlyiNxk/ptcjFvu7A==" spinCount="100000" sqref="BM4:BQ4" name="Rango2_2"/>
    <protectedRange algorithmName="SHA-512" hashValue="OdwF1CjCdp5mF4AFI6eFL6p7Tp8LtqF4bDQuAqL9/fv/F58gsq+g7Ek9tQxpQZU3gKSp9tu4FYOupovoMQ8HBw==" saltValue="sB/ZQbdLJugKwIKTVF9VgQ==" spinCount="100000" sqref="CC4:CD4" name="Rango2_3"/>
    <protectedRange algorithmName="SHA-512" hashValue="uCPT+CnjzYb3pqx+xmrN8yG0Lv8eEzoaaPZLFWPlol2TnaMkpJMzFWx2N7ARQIC9388o1GAdZA0XnKjkIlRM9Q==" saltValue="B8AP82wWv9yDWLSkoke/yA==" spinCount="100000" sqref="CI4 CG4" name="Rango2_4"/>
    <protectedRange algorithmName="SHA-512" hashValue="io5CEzupsVP7BVZWmGgh2Fiiqy28oR4nVuFhZUu5bDqWL8B92AHEzFujKnwsMdjc8k6xTt/gE4APV67GfD5MQw==" saltValue="DNq0lpKTAKnTxLvspvo6Eg==" spinCount="100000" sqref="CH4" name="Rango2_55"/>
    <protectedRange algorithmName="SHA-512" hashValue="yCjXa27SGqVXpur8tDu+prHjVpJEPoOD0ebXZtbqdc7z5f3SPatm4gVx5+G1mUkXd0dL/ZnLjBosZBlrGZ1PDg==" saltValue="p+VzU/xb6zEYH/xVgDEyAw==" spinCount="100000" sqref="CE4" name="Rango2_53"/>
    <protectedRange algorithmName="SHA-512" hashValue="mULTMdOTHFwqRTLDBhkWPY4OJA24+Jrky6A8O5ipHF4JxEMCgeG9FC7SjMmepYO7Hy71Ar+z5E5SSA2Os5hQrA==" saltValue="Q9GNoe+SS4HHa7LHJWjmyQ==" spinCount="100000" sqref="CF4" name="Rango2_54"/>
    <protectedRange algorithmName="SHA-512" hashValue="wy9DjrdH6LxUIr3oDgDpLR4eCwbHP8yWBA+Z4Rq2M1Zu5j1WwyL367+f/TLu/7VdSusgBi8GxziX2d9B9jfw+A==" saltValue="TojtaNVUEuGta992cnA1NA==" spinCount="100000" sqref="CL4 CN4" name="Rango2_5"/>
    <protectedRange algorithmName="SHA-512" hashValue="nw61xs4oYZQH2yhOZqO+zmXwB8TXhJuVimRa6305+2Weg46tjt5nCVgnmHT1DSXbNJr+ngm4cwvAQynVsBFdJw==" saltValue="RfdW58gNwedf8x8I9bvfRQ==" spinCount="100000" sqref="CJ4" name="Rango2_56"/>
    <protectedRange algorithmName="SHA-512" hashValue="QvCnlHGtZHeu01oxnTvOeH0IJg2D2qfRlbKin+P1vUdkB9vFMxFCbnj7/C9J8Dmqb/YyYLMG7BiFVe181qLyEg==" saltValue="7i/7UaYYfbVb3WzpwFUXQw==" spinCount="100000" sqref="CK4" name="Rango2_57"/>
    <protectedRange algorithmName="SHA-512" hashValue="3VPi4mseeSIVEvPGGJVvc7/KedUs+XHRGUxQg9kgTmQ8Gfe79DYX1+zxQwtUhRV8Xh3dQD8M/Pev9Idpk6IFPw==" saltValue="9EIIWYzFMtYxQbeQacaZjg==" spinCount="100000" sqref="CM4" name="Rango2_58"/>
    <protectedRange algorithmName="SHA-512" hashValue="miIZYa95nA/eq4xiagm2eHLPup45QRZI8rvL3UpFkdCgFyesnkNpbDVsTglsFEbXK3zb2nwALA+4xt74FNdaJw==" saltValue="O5gcwYgh1/uSgWPZIX1bdg==" spinCount="100000" sqref="CO4" name="Rango2_7"/>
    <protectedRange algorithmName="SHA-512" hashValue="03axmgossuKmEDp7qaMZLyAd4ZhJFGdYvuLpTcXCCtGLSxwv1T7UfM1yayEOXNJa+h0zxN+sB+olo35egTOB8Q==" saltValue="3BUqA8rhAdrSg5jbmpHM0Q==" spinCount="100000" sqref="DA4:DB4" name="Rango2_75"/>
    <protectedRange algorithmName="SHA-512" hashValue="BmJj4VfqXT18pzBiEquA/vWlWPO69wKDRh9rM9XfgKCVBmeXdO3VIFlBfi8vos5hWcg4uLyhkmgtGb3voCou7w==" saltValue="Gem4qNbUQoN0/wXsvkWUWA==" spinCount="100000" sqref="CR4" name="Rango2_8"/>
    <protectedRange algorithmName="SHA-512" hashValue="7m6qbk+O4sCixrFzGVsOc4ZzJ0sgp3Qqq4On0s22ePyLFPtyCFeubzB3k9IlHbv8r5PdNiXmLMAxnruhXZiKAw==" saltValue="fJza2K4m7NOTLPE8/GTlfA==" spinCount="100000" sqref="CU4" name="Rango2_10"/>
    <protectedRange algorithmName="SHA-512" hashValue="yK13XepkuRHPmANaEf5/cZgh4wTHV9CqAeAOyl1tiXkYDXO7bgllxNBNuKw2IAFPpeI0jNULFtLHoxpFD9JOdg==" saltValue="5tFkD3sJfOee7DQ89F68Bw==" spinCount="100000" sqref="CZ4" name="Rango2_11"/>
    <protectedRange algorithmName="SHA-512" hashValue="pa0ZC7QQGBngYLhOuEtMW8kDNmJy8a7AvDszT0PnEbjcknLxGD1a4tQwcE4uzq2fNeIJw/xhs6WGrDVj/bmxBg==" saltValue="gMbDGSVESDnhggI6QIAsoA==" spinCount="100000" sqref="DT4 DR4" name="Rango2_12"/>
    <protectedRange algorithmName="SHA-512" hashValue="WxN0SqVtk/lEOls7K/aqveg6Ch2vLpeDNbPsxO3zBMHVh+h79e4zFJuJ7HOTIL1lpmdzyTOgxdpVKTSf4STOUw==" saltValue="jiyF7rgqLQtTZmwOcTqYNQ==" spinCount="100000" sqref="DS4" name="Rango2_77"/>
    <protectedRange algorithmName="SHA-512" hashValue="wWvy47fvn33asxtX4l6U82ssQrKYExOzr2xXLlT5/5tZuOxl/DQ5CGK7Aa5AKdsqNFWp6ON1Pr4x2ZQUM6ld4w==" saltValue="anEr8gWk6CEqsX7cwo+oUg==" spinCount="100000" sqref="DU4:DV4" name="Rango2_78"/>
    <protectedRange algorithmName="SHA-512" hashValue="Qo3nc1FmzMPTXbH4v/fT5g4pCtgLm2usUFRZa2vKdnFfWpEZXcOx6Ei/HgaP8SgHrezXAvqnz5FkVTXueU2vXA==" saltValue="uw5KemXb2X/UvoQvdBtKrw==" spinCount="100000" sqref="DW4:DZ4" name="Rango2_13"/>
    <protectedRange algorithmName="SHA-512" hashValue="vyE6EWOfNttk7jMui+O1oRF5qt3fL5w9J+o2gY0ma0egVHvooF0Z/j+PNF5LlIhMEMVvZ8y7Ono4j/2TJ7d0RQ==" saltValue="rNDzvsLL+egg8OaHGNF7Rg==" spinCount="100000" sqref="EF4" name="Rango2_79"/>
    <protectedRange algorithmName="SHA-512" hashValue="zpyJK1fZ5KqPwEQyrQbZ5bbZUtd9tt1Y53C5HGkbyJBJm9hdnzjquRoDhw2cRyMuTL/Sghd6TSNJ82Mdz7k4mQ==" saltValue="cAXeuT82v+t9sJ2nS0egNQ==" spinCount="100000" sqref="EK4:EM4" name="Rango2_14"/>
    <protectedRange algorithmName="SHA-512" hashValue="taf8VKDI2aAYCtPSdeLNozUIAoyZdqZ84fYKL08pHFLcT6e4qP6JrFPSSTKmIpeyfLFEQeG0AZ3p4asp6xgYIQ==" saltValue="zYxlhSM202DbCtHgWdae/A==" spinCount="100000" sqref="EI4:EJ4" name="Rango2_79_1"/>
    <protectedRange algorithmName="SHA-512" hashValue="4tyXukZ9cdLiYgyD2L9x1PAaa6BAy/aLryktdm8lP4Vc2hKqcJbhPDcal3aKR373rd8YNWt79fmku+QUcQv7rQ==" saltValue="qr7PcNGavPXCGfTUZgJ6rw==" spinCount="100000" sqref="EP4:EQ4" name="Rango2_15"/>
    <protectedRange algorithmName="SHA-512" hashValue="LvKtPFwui+7ubAgeVxwzglpzDySTbK7PWHkePx3rKw7aIiOt1RmbrHwYEh1n4nBsdYmuR7OPamMrEQDJk6BYzw==" saltValue="JxgEvhhAsUL8aMP+840epw==" spinCount="100000" sqref="EN4:EO4" name="Rango2_89"/>
    <protectedRange algorithmName="SHA-512" hashValue="JvAi32sct5f8O675sSKEjxxz7zOqaWWoDt8TVhRPO9DEd9/d7k9RCFul7AtvVPsh4dHL1YBbWZJxPuEVtF/83w==" saltValue="a4z5CF2NghJo6Cz+N0GWjQ==" spinCount="100000" sqref="ET4:EU4" name="Rango2_16"/>
    <protectedRange algorithmName="SHA-512" hashValue="Mp1wLqteJvE+hDjkrUF/omlHQ/rjwx/szrcYUp54LeP8iLHGrUy1PAvAwP+kPAq1DLtOrD+4OJrygqZLh48vng==" saltValue="9SoGPDk6mEm23pN7/OHPyQ==" spinCount="100000" sqref="ER4:ES4" name="Rango2_96"/>
    <protectedRange algorithmName="SHA-512" hashValue="v+4aSz2fsHgt/41QaEP7ZLG6704x7VAWY9DXFlOgnsmMJLcfC7PjwSVfzneaS0yG/ygAzUUS8kU/8cdurc2f1Q==" saltValue="2FsOfLaYy631fU2za+rhGQ==" spinCount="100000" sqref="EX4" name="Rango2_17"/>
    <protectedRange algorithmName="SHA-512" hashValue="jTBHe379JZ81c1mfTNeZ/wTMBE/fvOQ3yr9UAKF3A5UAPrXUZkfA91oh9Hx1LcCs5qsD/SThyLM5G7Dr/t8Sbw==" saltValue="Z2pHRIVxnBmWJpWKckJc6A==" spinCount="100000" sqref="EV4:EW4" name="Rango2_97"/>
    <protectedRange algorithmName="SHA-512" hashValue="DiwwdNDeO+fFKT7GhEYKDNxhvhf4s2macsAyOWO58xNgAAJmbqnozvXQQ/FdkuGPK+T2G7ePrqgM9WoErPq3uw==" saltValue="fP7LveFGnJnQToiIfvXzpw==" spinCount="100000" sqref="EY4:FD4" name="Rango2_18"/>
    <protectedRange algorithmName="SHA-512" hashValue="uqqwwxkwMi9KoivZhGNEZes2GaZhqoXAo6ntRNLe72iY7nJynrRMoYoEVJ05s/kk0sHhfOnOSH/9bKDkAGJtNQ==" saltValue="+yWPLzVgRUwfRhhJaZFGLA==" spinCount="100000" sqref="FE4:FI4 FK4:FL4 FN4:FP4" name="Rango2_20"/>
    <protectedRange algorithmName="SHA-512" hashValue="2sQQ4Vlkx0elRvn4R4gqJfr/i9dYAzSLOctdQA/AjtaBR6aBrE8bk+9r4itN/oYZtRw96bLvgj0zQJB/41+XXA==" saltValue="gYgbBDHnn+FZFzeDgwgllQ==" spinCount="100000" sqref="FQ4:FV4" name="Rango2_22"/>
    <protectedRange algorithmName="SHA-512" hashValue="OYb+xRwYRUMYp+jmLKVnCN65WfONBjRiJFKT61S+ppQCNTnE5ahYwXAyJvjyBrKpirUw6npW68UYzaNrwjtFtA==" saltValue="eHM5svdobfHLJYEr8Uo/1g==" spinCount="100000" sqref="FW4:FX4" name="Rango2_23"/>
    <protectedRange algorithmName="SHA-512" hashValue="5t5OY/1WmEf2AJsZrJZLc8Yph8rgJ1TiEofSeET0/DK97W5CUbxH4EhMSAtDU+qGQzPBUKJFRIgZ3Ik7C2fktw==" saltValue="bitiG/6a8YtXK0XJyFqCvg==" spinCount="100000" sqref="GB4:GC4" name="Rango2_25"/>
    <protectedRange algorithmName="SHA-512" hashValue="CNaXgIJSmN9LhCrV0UaWY0ziZjkgUCqMW7Hfs8srxxy11kvQG9mHpz4+VqLWENMl1tjQMecBH6ZOi3I5xoGSnA==" saltValue="lf96LJU7jZL80tiPQUNjBA==" spinCount="100000" sqref="GH4:GK4" name="Rango2_26"/>
    <protectedRange algorithmName="SHA-512" hashValue="tTode/DgoACcHZi/pl/crwhRqQNV2BkuEzrzlAZpiN6rs4ChFphUDOqtiJFQCBvr5JNsivpKoJti+kQCDjwZww==" saltValue="68QMzv0M4uUVXPa5Wqjzlw==" spinCount="100000" sqref="GL4:GM4" name="Rango2_28"/>
    <protectedRange algorithmName="SHA-512" hashValue="hNKjoTglZhwS7YWoVv82sJD5cgxLo7TsvUjsN+CQwFhjpuWAwGhWR8uLljQcTusZMYgcSfpo4Epb4MLwRPSFHQ==" saltValue="bgxMoG3ClTGQHeoV6H83Ug==" spinCount="100000" sqref="GE4" name="Rango2_30"/>
    <protectedRange algorithmName="SHA-512" hashValue="TixJhnE3PsZQs1hQOyaqKL2HvwKWMQSrR/K6tsRAfIQrTYVah/jfCb5grNr2RHsPfmE7NFuv1DPXLowN4TlL7Q==" saltValue="3MqGBtwHwAUvhuLM9Ir9yg==" spinCount="100000" sqref="GF4" name="Rango2_31"/>
    <protectedRange algorithmName="SHA-512" hashValue="6a2me31Q+LTB4mAWSoBQi/4PdX0dGAsyK4ow7os3vmDbF9JzZwQeF2MoVxZqV72HN1O3GY7C41Fp98nEwwOpYw==" saltValue="E8iZTjQFcSJgrANQDlDCIw==" spinCount="100000" sqref="GN4:GP4" name="Rango2_33"/>
    <protectedRange algorithmName="SHA-512" hashValue="ojSOqHto1RcxnXA4K3xvlQbNPvluARCRbIFb8mRcrEQxIZVBaykCNvULZBywfN378JaFfsyrjiGYVmIBNvQYHA==" saltValue="uyDhcHzUDuPQ1g+Hgf82Bg==" spinCount="100000" sqref="GQ4:GV4" name="Rango2_34"/>
    <protectedRange algorithmName="SHA-512" hashValue="sOileb7kkqTRbACZ/X69lSpx8p/USwvFmfrL+ioD5EXbk5ZGgWA80DYDFfRmmWiHnotfyqsKpcYlgTJdwgW88w==" saltValue="4G/tMBgMo12oOO+MfUrVBQ==" spinCount="100000" sqref="GW4:GZ4" name="Rango2_35"/>
    <protectedRange algorithmName="SHA-512" hashValue="lUsFisR3cBz9dH0XTc4XVfFjG3Cfj4n78CGhb6z1fLOWytRrKcST1J4etoWXd2CBltjs04ato/gRxUHPDam6QQ==" saltValue="LM5KQiMciCVFU22CApsKMg==" spinCount="100000" sqref="HA4:HC4" name="Rango2_36"/>
    <protectedRange algorithmName="SHA-512" hashValue="nGRv0xVNxiYCg9USDLLrECQlscKnukp1MUI6u2F3K2KjpEf7VZ8ypr23qdNPojFM215QYQIqM6MO4ponutiknQ==" saltValue="ORTrLhTWKcfiBcs5Tn92XA==" spinCount="100000" sqref="HK4:HN4" name="Rango2_37"/>
    <protectedRange algorithmName="SHA-512" hashValue="7VX5ovLqPUJ5V0hiTTZNSKRdKv/WIyvf2TF6fMOFlW9VyqjD7j+kMZoKYqcdQHmWZEpxyDIywPTGidqHmyTffg==" saltValue="4Bf7rfTVhEtPrx17D9kRkA==" spinCount="100000" sqref="HQ4:HR4" name="Rango2_38"/>
    <protectedRange algorithmName="SHA-512" hashValue="S4DCHo/8Pb92Pe+armNJCa6XsMAgoAOdMUbwK9eYcI7o1wg0bllAboVAYzce8BaO3lUV5SXjdrQMDG3Gz4xbdQ==" saltValue="H++ZT9i4vimtX0wTeRVJNg==" spinCount="100000" sqref="HJ4" name="Rango2_39"/>
    <protectedRange algorithmName="SHA-512" hashValue="9+DNppQbWrLYYUMoJ+lyQctV2bX3Vq9kZnegLbpjTLP49It2ovUbcartuoQTeXgP+TGpY//7mDH/UQlFCKDGiA==" saltValue="KUnni6YEm00anzSSvyLqQA==" spinCount="100000" sqref="HV4 HX4 HZ4" name="Rango2_6"/>
    <protectedRange algorithmName="SHA-512" hashValue="9+DNppQbWrLYYUMoJ+lyQctV2bX3Vq9kZnegLbpjTLP49It2ovUbcartuoQTeXgP+TGpY//7mDH/UQlFCKDGiA==" saltValue="KUnni6YEm00anzSSvyLqQA==" spinCount="100000" sqref="IN4" name="Rango2_9"/>
    <protectedRange algorithmName="SHA-512" hashValue="9+DNppQbWrLYYUMoJ+lyQctV2bX3Vq9kZnegLbpjTLP49It2ovUbcartuoQTeXgP+TGpY//7mDH/UQlFCKDGiA==" saltValue="KUnni6YEm00anzSSvyLqQA==" spinCount="100000" sqref="IP4:IR4" name="Rango2_19"/>
    <protectedRange algorithmName="SHA-512" hashValue="9+DNppQbWrLYYUMoJ+lyQctV2bX3Vq9kZnegLbpjTLP49It2ovUbcartuoQTeXgP+TGpY//7mDH/UQlFCKDGiA==" saltValue="KUnni6YEm00anzSSvyLqQA==" spinCount="100000" sqref="JD4:JH4" name="Rango2_21"/>
    <protectedRange algorithmName="SHA-512" hashValue="9+DNppQbWrLYYUMoJ+lyQctV2bX3Vq9kZnegLbpjTLP49It2ovUbcartuoQTeXgP+TGpY//7mDH/UQlFCKDGiA==" saltValue="KUnni6YEm00anzSSvyLqQA==" spinCount="100000" sqref="JI4" name="Rango2_29"/>
    <protectedRange algorithmName="SHA-512" hashValue="9+DNppQbWrLYYUMoJ+lyQctV2bX3Vq9kZnegLbpjTLP49It2ovUbcartuoQTeXgP+TGpY//7mDH/UQlFCKDGiA==" saltValue="KUnni6YEm00anzSSvyLqQA==" spinCount="100000" sqref="IA4" name="Rango2_40"/>
    <protectedRange algorithmName="SHA-512" hashValue="9+DNppQbWrLYYUMoJ+lyQctV2bX3Vq9kZnegLbpjTLP49It2ovUbcartuoQTeXgP+TGpY//7mDH/UQlFCKDGiA==" saltValue="KUnni6YEm00anzSSvyLqQA==" spinCount="100000" sqref="JA4" name="Rango2_41"/>
    <protectedRange algorithmName="SHA-512" hashValue="9+DNppQbWrLYYUMoJ+lyQctV2bX3Vq9kZnegLbpjTLP49It2ovUbcartuoQTeXgP+TGpY//7mDH/UQlFCKDGiA==" saltValue="KUnni6YEm00anzSSvyLqQA==" spinCount="100000" sqref="IS4" name="Rango2_42"/>
    <protectedRange algorithmName="SHA-512" hashValue="9+DNppQbWrLYYUMoJ+lyQctV2bX3Vq9kZnegLbpjTLP49It2ovUbcartuoQTeXgP+TGpY//7mDH/UQlFCKDGiA==" saltValue="KUnni6YEm00anzSSvyLqQA==" spinCount="100000" sqref="KJ4:KL4" name="Rango2_43"/>
    <protectedRange algorithmName="SHA-512" hashValue="9+DNppQbWrLYYUMoJ+lyQctV2bX3Vq9kZnegLbpjTLP49It2ovUbcartuoQTeXgP+TGpY//7mDH/UQlFCKDGiA==" saltValue="KUnni6YEm00anzSSvyLqQA==" spinCount="100000" sqref="KQ4:KT4 KX4:LB4" name="Rango2_44"/>
    <protectedRange algorithmName="SHA-512" hashValue="9+DNppQbWrLYYUMoJ+lyQctV2bX3Vq9kZnegLbpjTLP49It2ovUbcartuoQTeXgP+TGpY//7mDH/UQlFCKDGiA==" saltValue="KUnni6YEm00anzSSvyLqQA==" spinCount="100000" sqref="KO4:KP4" name="Rango2_45"/>
    <protectedRange algorithmName="SHA-512" hashValue="9+DNppQbWrLYYUMoJ+lyQctV2bX3Vq9kZnegLbpjTLP49It2ovUbcartuoQTeXgP+TGpY//7mDH/UQlFCKDGiA==" saltValue="KUnni6YEm00anzSSvyLqQA==" spinCount="100000" sqref="KU4:KW4" name="Rango2_46"/>
    <protectedRange algorithmName="SHA-512" hashValue="+u8ETP7RnmTFzwP1xRwajJa0k8e4nLv8tEoGW4GVn+3uAiDu7IjPSpc8eJAORlZW6vPJAWwmGRugW8VCG8sO4g==" saltValue="npbfSwlEiEyOodcwZD1w4Q==" spinCount="100000" sqref="DO4" name="Rango2_78_1"/>
    <protectedRange algorithmName="SHA-512" hashValue="+u8ETP7RnmTFzwP1xRwajJa0k8e4nLv8tEoGW4GVn+3uAiDu7IjPSpc8eJAORlZW6vPJAWwmGRugW8VCG8sO4g==" saltValue="npbfSwlEiEyOodcwZD1w4Q==" spinCount="100000" sqref="DQ4" name="Rango2_78_2"/>
    <protectedRange algorithmName="SHA-512" hashValue="9+DNppQbWrLYYUMoJ+lyQctV2bX3Vq9kZnegLbpjTLP49It2ovUbcartuoQTeXgP+TGpY//7mDH/UQlFCKDGiA==" saltValue="KUnni6YEm00anzSSvyLqQA==" spinCount="100000" sqref="FJ4" name="Rango2_47"/>
    <protectedRange algorithmName="SHA-512" hashValue="9+DNppQbWrLYYUMoJ+lyQctV2bX3Vq9kZnegLbpjTLP49It2ovUbcartuoQTeXgP+TGpY//7mDH/UQlFCKDGiA==" saltValue="KUnni6YEm00anzSSvyLqQA==" spinCount="100000" sqref="FM4" name="Rango2_48"/>
    <protectedRange algorithmName="SHA-512" hashValue="9+DNppQbWrLYYUMoJ+lyQctV2bX3Vq9kZnegLbpjTLP49It2ovUbcartuoQTeXgP+TGpY//7mDH/UQlFCKDGiA==" saltValue="KUnni6YEm00anzSSvyLqQA==" spinCount="100000" sqref="FY4" name="Rango2_49"/>
    <protectedRange algorithmName="SHA-512" hashValue="9+DNppQbWrLYYUMoJ+lyQctV2bX3Vq9kZnegLbpjTLP49It2ovUbcartuoQTeXgP+TGpY//7mDH/UQlFCKDGiA==" saltValue="KUnni6YEm00anzSSvyLqQA==" spinCount="100000" sqref="FZ4" name="Rango2_50"/>
    <protectedRange algorithmName="SHA-512" hashValue="9+DNppQbWrLYYUMoJ+lyQctV2bX3Vq9kZnegLbpjTLP49It2ovUbcartuoQTeXgP+TGpY//7mDH/UQlFCKDGiA==" saltValue="KUnni6YEm00anzSSvyLqQA==" spinCount="100000" sqref="GA4" name="Rango2_51"/>
    <protectedRange algorithmName="SHA-512" hashValue="9+DNppQbWrLYYUMoJ+lyQctV2bX3Vq9kZnegLbpjTLP49It2ovUbcartuoQTeXgP+TGpY//7mDH/UQlFCKDGiA==" saltValue="KUnni6YEm00anzSSvyLqQA==" spinCount="100000" sqref="GD4" name="Rango2_52"/>
    <protectedRange algorithmName="SHA-512" hashValue="9+DNppQbWrLYYUMoJ+lyQctV2bX3Vq9kZnegLbpjTLP49It2ovUbcartuoQTeXgP+TGpY//7mDH/UQlFCKDGiA==" saltValue="KUnni6YEm00anzSSvyLqQA==" spinCount="100000" sqref="GG4" name="Rango2_59"/>
    <protectedRange algorithmName="SHA-512" hashValue="9+DNppQbWrLYYUMoJ+lyQctV2bX3Vq9kZnegLbpjTLP49It2ovUbcartuoQTeXgP+TGpY//7mDH/UQlFCKDGiA==" saltValue="KUnni6YEm00anzSSvyLqQA==" spinCount="100000" sqref="HD4:HI4" name="Rango2_60"/>
    <protectedRange algorithmName="SHA-512" hashValue="9+DNppQbWrLYYUMoJ+lyQctV2bX3Vq9kZnegLbpjTLP49It2ovUbcartuoQTeXgP+TGpY//7mDH/UQlFCKDGiA==" saltValue="KUnni6YEm00anzSSvyLqQA==" spinCount="100000" sqref="IE4:IJ4" name="Rango2_61"/>
    <protectedRange algorithmName="SHA-512" hashValue="9+DNppQbWrLYYUMoJ+lyQctV2bX3Vq9kZnegLbpjTLP49It2ovUbcartuoQTeXgP+TGpY//7mDH/UQlFCKDGiA==" saltValue="KUnni6YEm00anzSSvyLqQA==" spinCount="100000" sqref="IK4" name="Rango2_62"/>
    <protectedRange algorithmName="SHA-512" hashValue="9+DNppQbWrLYYUMoJ+lyQctV2bX3Vq9kZnegLbpjTLP49It2ovUbcartuoQTeXgP+TGpY//7mDH/UQlFCKDGiA==" saltValue="KUnni6YEm00anzSSvyLqQA==" spinCount="100000" sqref="JC4" name="Rango2_63"/>
    <protectedRange algorithmName="SHA-512" hashValue="+u8ETP7RnmTFzwP1xRwajJa0k8e4nLv8tEoGW4GVn+3uAiDu7IjPSpc8eJAORlZW6vPJAWwmGRugW8VCG8sO4g==" saltValue="npbfSwlEiEyOodcwZD1w4Q==" spinCount="100000" sqref="DP4" name="Rango2_78_3"/>
    <protectedRange algorithmName="SHA-512" hashValue="9+DNppQbWrLYYUMoJ+lyQctV2bX3Vq9kZnegLbpjTLP49It2ovUbcartuoQTeXgP+TGpY//7mDH/UQlFCKDGiA==" saltValue="KUnni6YEm00anzSSvyLqQA==" spinCount="100000" sqref="ID4" name="Rango2_24"/>
    <protectedRange algorithmName="SHA-512" hashValue="9+DNppQbWrLYYUMoJ+lyQctV2bX3Vq9kZnegLbpjTLP49It2ovUbcartuoQTeXgP+TGpY//7mDH/UQlFCKDGiA==" saltValue="KUnni6YEm00anzSSvyLqQA==" spinCount="100000" sqref="IU4" name="Rango2_32"/>
    <protectedRange algorithmName="SHA-512" hashValue="9+DNppQbWrLYYUMoJ+lyQctV2bX3Vq9kZnegLbpjTLP49It2ovUbcartuoQTeXgP+TGpY//7mDH/UQlFCKDGiA==" saltValue="KUnni6YEm00anzSSvyLqQA==" spinCount="100000" sqref="IV4" name="Rango2_64"/>
  </protectedRanges>
  <mergeCells count="7">
    <mergeCell ref="JV5:KE5"/>
    <mergeCell ref="A1:F1"/>
    <mergeCell ref="A2:F2"/>
    <mergeCell ref="A3:F3"/>
    <mergeCell ref="AL5:AQ5"/>
    <mergeCell ref="DC5:DN5"/>
    <mergeCell ref="EA5:EE5"/>
  </mergeCells>
  <conditionalFormatting sqref="IY4">
    <cfRule type="notContainsBlanks" dxfId="20" priority="5">
      <formula>LEN(TRIM(IY4))&gt;0</formula>
    </cfRule>
  </conditionalFormatting>
  <conditionalFormatting sqref="JN4">
    <cfRule type="notContainsBlanks" dxfId="19" priority="4">
      <formula>LEN(TRIM(JN4))&gt;0</formula>
    </cfRule>
  </conditionalFormatting>
  <conditionalFormatting sqref="JX4">
    <cfRule type="notContainsBlanks" dxfId="18" priority="3">
      <formula>LEN(TRIM(JX4))&gt;0</formula>
    </cfRule>
  </conditionalFormatting>
  <conditionalFormatting sqref="KG4">
    <cfRule type="notContainsBlanks" dxfId="17" priority="2">
      <formula>LEN(TRIM(KG4))&gt;0</formula>
    </cfRule>
  </conditionalFormatting>
  <conditionalFormatting sqref="KI4">
    <cfRule type="notContainsBlanks" dxfId="16" priority="1">
      <formula>LEN(TRIM(KI4))&gt;0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XFD153"/>
  <sheetViews>
    <sheetView topLeftCell="A9" zoomScale="115" zoomScaleNormal="115" workbookViewId="0">
      <selection activeCell="N126" sqref="N126"/>
    </sheetView>
  </sheetViews>
  <sheetFormatPr baseColWidth="10" defaultRowHeight="15"/>
  <cols>
    <col min="1" max="1" width="43.42578125" customWidth="1"/>
    <col min="2" max="13" width="8.140625" customWidth="1"/>
  </cols>
  <sheetData>
    <row r="3" spans="1:13" ht="23.25">
      <c r="A3" s="23" t="s">
        <v>404</v>
      </c>
      <c r="L3" s="147" t="s">
        <v>754</v>
      </c>
    </row>
    <row r="4" spans="1:13" ht="18.75">
      <c r="A4" s="30" t="s">
        <v>17</v>
      </c>
      <c r="B4" s="30">
        <v>2022</v>
      </c>
    </row>
    <row r="5" spans="1:13" ht="15.75" thickBot="1">
      <c r="A5" t="s">
        <v>412</v>
      </c>
      <c r="B5" t="s">
        <v>366</v>
      </c>
      <c r="C5" t="s">
        <v>367</v>
      </c>
      <c r="D5" t="s">
        <v>368</v>
      </c>
      <c r="E5" t="s">
        <v>369</v>
      </c>
      <c r="F5" t="s">
        <v>370</v>
      </c>
      <c r="G5" t="s">
        <v>371</v>
      </c>
      <c r="H5" t="s">
        <v>372</v>
      </c>
      <c r="I5" t="s">
        <v>373</v>
      </c>
      <c r="J5" t="s">
        <v>374</v>
      </c>
      <c r="K5" t="s">
        <v>375</v>
      </c>
      <c r="L5" t="s">
        <v>376</v>
      </c>
      <c r="M5" t="s">
        <v>377</v>
      </c>
    </row>
    <row r="6" spans="1:13">
      <c r="A6" s="27" t="s">
        <v>403</v>
      </c>
      <c r="B6" s="84">
        <v>1</v>
      </c>
      <c r="C6" s="86">
        <v>2</v>
      </c>
      <c r="D6" s="86">
        <v>3</v>
      </c>
      <c r="E6" s="86">
        <v>4</v>
      </c>
      <c r="F6" s="86">
        <v>5</v>
      </c>
      <c r="G6" s="86">
        <v>6</v>
      </c>
      <c r="H6" s="86">
        <v>7</v>
      </c>
      <c r="I6" s="86">
        <v>8</v>
      </c>
      <c r="J6" s="86">
        <v>9</v>
      </c>
      <c r="K6" s="86">
        <v>10</v>
      </c>
      <c r="L6" s="86">
        <v>11</v>
      </c>
      <c r="M6" s="87">
        <v>12</v>
      </c>
    </row>
    <row r="7" spans="1:13">
      <c r="A7" s="28" t="s">
        <v>408</v>
      </c>
      <c r="B7" s="141" t="e">
        <f>COUNTIFS(#REF!,"ACTIVA INGRESO A CPN")</f>
        <v>#REF!</v>
      </c>
      <c r="C7" s="141" t="e">
        <f>COUNTIFS(#REF!,"ACTIVA INGRESO A CPN")</f>
        <v>#REF!</v>
      </c>
      <c r="D7" s="141" t="e">
        <f>COUNTIFS(#REF!,"ACTIVA INGRESO A CPN")</f>
        <v>#REF!</v>
      </c>
      <c r="E7" s="141" t="e">
        <f>COUNTIFS(#REF!,"ACTIVA INGRESO A CPN")</f>
        <v>#REF!</v>
      </c>
      <c r="F7" s="141" t="e">
        <f>COUNTIFS(#REF!,"ACTIVA INGRESO A CPN")</f>
        <v>#REF!</v>
      </c>
      <c r="G7" s="141" t="e">
        <f>COUNTIFS(#REF!,"ACTIVA INGRESO A CPN")</f>
        <v>#REF!</v>
      </c>
      <c r="H7" s="141" t="e">
        <f>COUNTIFS(#REF!,"ACTIVA INGRESO A CPN")</f>
        <v>#REF!</v>
      </c>
      <c r="I7" s="141" t="e">
        <f>COUNTIFS(#REF!,"ACTIVA INGRESO A CPN")</f>
        <v>#REF!</v>
      </c>
      <c r="J7" s="141" t="e">
        <f>COUNTIFS(#REF!,"ACTIVA INGRESO A CPN")</f>
        <v>#REF!</v>
      </c>
      <c r="K7" s="141" t="e">
        <f>COUNTIFS(#REF!,"ACTIVA INGRESO A CPN")</f>
        <v>#REF!</v>
      </c>
      <c r="L7" s="141" t="e">
        <f>COUNTIFS(#REF!,"ACTIVA INGRESO A CPN")</f>
        <v>#REF!</v>
      </c>
      <c r="M7" s="141" t="e">
        <f>COUNTIFS(#REF!,"ACTIVA INGRESO A CPN")</f>
        <v>#REF!</v>
      </c>
    </row>
    <row r="8" spans="1:13">
      <c r="A8" s="28" t="s">
        <v>402</v>
      </c>
      <c r="B8" s="85" t="e">
        <f>COUNTIFS(#REF!,"ACTIVA INGRESO A CPN",#REF!,"INASISTENTE")</f>
        <v>#REF!</v>
      </c>
      <c r="C8" s="85" t="e">
        <f>COUNTIFS(#REF!,"ACTIVA INGRESO A CPN",#REF!,"INASISTENTE")</f>
        <v>#REF!</v>
      </c>
      <c r="D8" s="85" t="e">
        <f>COUNTIFS(#REF!,"ACTIVA INGRESO A CPN",#REF!,"INASISTENTE")</f>
        <v>#REF!</v>
      </c>
      <c r="E8" s="85" t="e">
        <f>COUNTIFS(#REF!,"ACTIVA INGRESO A CPN",#REF!,"INASISTENTE")</f>
        <v>#REF!</v>
      </c>
      <c r="F8" s="85" t="e">
        <f>COUNTIFS(#REF!,"ACTIVA INGRESO A CPN",#REF!,"INASISTENTE")</f>
        <v>#REF!</v>
      </c>
      <c r="G8" s="85" t="e">
        <f>COUNTIFS(#REF!,"ACTIVA INGRESO A CPN",#REF!,"INASISTENTE")</f>
        <v>#REF!</v>
      </c>
      <c r="H8" s="85" t="e">
        <f>COUNTIFS(#REF!,"ACTIVA INGRESO A CPN",#REF!,"INASISTENTE")</f>
        <v>#REF!</v>
      </c>
      <c r="I8" s="85" t="e">
        <f>COUNTIFS(#REF!,"ACTIVA INGRESO A CPN",#REF!,"INASISTENTE")</f>
        <v>#REF!</v>
      </c>
      <c r="J8" s="85" t="e">
        <f>COUNTIFS(#REF!,"ACTIVA INGRESO A CPN",#REF!,"INASISTENTE")</f>
        <v>#REF!</v>
      </c>
      <c r="K8" s="85" t="e">
        <f>COUNTIFS(#REF!,"ACTIVA INGRESO A CPN",#REF!,"INASISTENTE")</f>
        <v>#REF!</v>
      </c>
      <c r="L8" s="85" t="e">
        <f>COUNTIFS(#REF!,"ACTIVA INGRESO A CPN",#REF!,"INASISTENTE")</f>
        <v>#REF!</v>
      </c>
      <c r="M8" s="85" t="e">
        <f>COUNTIFS(#REF!,"ACTIVA INGRESO A CPN",#REF!,"INASISTENTE")</f>
        <v>#REF!</v>
      </c>
    </row>
    <row r="9" spans="1:13">
      <c r="A9" s="28" t="s">
        <v>409</v>
      </c>
      <c r="B9" s="85" t="e">
        <f>COUNTIFS(#REF!,"ACTIVA SIN INGRESO CPN")</f>
        <v>#REF!</v>
      </c>
      <c r="C9" s="85" t="e">
        <f>COUNTIFS(#REF!,"ACTIVA SIN INGRESO CPN")</f>
        <v>#REF!</v>
      </c>
      <c r="D9" s="85" t="e">
        <f>COUNTIFS(#REF!,"ACTIVA SIN INGRESO CPN")</f>
        <v>#REF!</v>
      </c>
      <c r="E9" s="85" t="e">
        <f>COUNTIFS(#REF!,"ACTIVA SIN INGRESO CPN")</f>
        <v>#REF!</v>
      </c>
      <c r="F9" s="85" t="e">
        <f>COUNTIFS(#REF!,"ACTIVA SIN INGRESO CPN")</f>
        <v>#REF!</v>
      </c>
      <c r="G9" s="85" t="e">
        <f>COUNTIFS(#REF!,"ACTIVA SIN INGRESO CPN")</f>
        <v>#REF!</v>
      </c>
      <c r="H9" s="85" t="e">
        <f>COUNTIFS(#REF!,"ACTIVA SIN INGRESO CPN")</f>
        <v>#REF!</v>
      </c>
      <c r="I9" s="85" t="e">
        <f>COUNTIFS(#REF!,"ACTIVA SIN INGRESO CPN")</f>
        <v>#REF!</v>
      </c>
      <c r="J9" s="85" t="e">
        <f>COUNTIFS(#REF!,"ACTIVA SIN INGRESO CPN")</f>
        <v>#REF!</v>
      </c>
      <c r="K9" s="85" t="e">
        <f>COUNTIFS(#REF!,"ACTIVA SIN INGRESO CPN")</f>
        <v>#REF!</v>
      </c>
      <c r="L9" s="85" t="e">
        <f>COUNTIFS(#REF!,"ACTIVA SIN INGRESO CPN")</f>
        <v>#REF!</v>
      </c>
      <c r="M9" s="85" t="e">
        <f>COUNTIFS(#REF!,"ACTIVA SIN INGRESO CPN")</f>
        <v>#REF!</v>
      </c>
    </row>
    <row r="10" spans="1:13">
      <c r="A10" s="28" t="s">
        <v>410</v>
      </c>
      <c r="B10" s="85" t="e">
        <f>COUNTIFS(#REF!,"SALE SIN INGRESO CPN")</f>
        <v>#REF!</v>
      </c>
      <c r="C10" s="85" t="e">
        <f>COUNTIFS(#REF!,"SALE SIN INGRESO CPN")</f>
        <v>#REF!</v>
      </c>
      <c r="D10" s="85" t="e">
        <f>COUNTIFS(#REF!,"SALE SIN INGRESO CPN")</f>
        <v>#REF!</v>
      </c>
      <c r="E10" s="85" t="e">
        <f>COUNTIFS(#REF!,"SALE SIN INGRESO CPN")</f>
        <v>#REF!</v>
      </c>
      <c r="F10" s="85" t="e">
        <f>COUNTIFS(#REF!,"SALE SIN INGRESO CPN")</f>
        <v>#REF!</v>
      </c>
      <c r="G10" s="85" t="e">
        <f>COUNTIFS(#REF!,"SALE SIN INGRESO CPN")</f>
        <v>#REF!</v>
      </c>
      <c r="H10" s="85" t="e">
        <f>COUNTIFS(#REF!,"SALE SIN INGRESO CPN")</f>
        <v>#REF!</v>
      </c>
      <c r="I10" s="85" t="e">
        <f>COUNTIFS(#REF!,"SALE SIN INGRESO CPN")</f>
        <v>#REF!</v>
      </c>
      <c r="J10" s="85" t="e">
        <f>COUNTIFS(#REF!,"SALE SIN INGRESO CPN")</f>
        <v>#REF!</v>
      </c>
      <c r="K10" s="85" t="e">
        <f>COUNTIFS(#REF!,"SALE SIN INGRESO CPN")</f>
        <v>#REF!</v>
      </c>
      <c r="L10" s="85" t="e">
        <f>COUNTIFS(#REF!,"SALE SIN INGRESO CPN")</f>
        <v>#REF!</v>
      </c>
      <c r="M10" s="85" t="e">
        <f>COUNTIFS(#REF!,"SALE SIN INGRESO CPN")</f>
        <v>#REF!</v>
      </c>
    </row>
    <row r="11" spans="1:13">
      <c r="A11" s="29" t="s">
        <v>411</v>
      </c>
      <c r="B11" s="24" t="e">
        <f t="shared" ref="B11:M11" si="0">IF(B7=0,"",SUM(B8/B7))</f>
        <v>#REF!</v>
      </c>
      <c r="C11" s="24" t="e">
        <f t="shared" si="0"/>
        <v>#REF!</v>
      </c>
      <c r="D11" s="24" t="e">
        <f t="shared" si="0"/>
        <v>#REF!</v>
      </c>
      <c r="E11" s="24" t="e">
        <f t="shared" si="0"/>
        <v>#REF!</v>
      </c>
      <c r="F11" s="24" t="e">
        <f t="shared" si="0"/>
        <v>#REF!</v>
      </c>
      <c r="G11" s="24" t="e">
        <f t="shared" si="0"/>
        <v>#REF!</v>
      </c>
      <c r="H11" s="24" t="e">
        <f t="shared" si="0"/>
        <v>#REF!</v>
      </c>
      <c r="I11" s="24" t="e">
        <f t="shared" si="0"/>
        <v>#REF!</v>
      </c>
      <c r="J11" s="24" t="e">
        <f t="shared" si="0"/>
        <v>#REF!</v>
      </c>
      <c r="K11" s="24" t="e">
        <f t="shared" si="0"/>
        <v>#REF!</v>
      </c>
      <c r="L11" s="24" t="e">
        <f t="shared" si="0"/>
        <v>#REF!</v>
      </c>
      <c r="M11" s="24" t="e">
        <f t="shared" si="0"/>
        <v>#REF!</v>
      </c>
    </row>
    <row r="12" spans="1:13" ht="15.75" thickBot="1">
      <c r="A12" s="31"/>
      <c r="B12" s="140"/>
      <c r="C12" s="51"/>
      <c r="D12" s="51"/>
      <c r="E12" s="51"/>
      <c r="F12" s="51"/>
      <c r="G12" s="51"/>
      <c r="H12" s="51"/>
      <c r="I12" s="51"/>
      <c r="J12" s="51"/>
      <c r="K12" s="51"/>
      <c r="L12" s="51"/>
      <c r="M12" s="51"/>
    </row>
    <row r="13" spans="1:13" ht="19.5" thickBot="1">
      <c r="A13" s="143" t="s">
        <v>706</v>
      </c>
      <c r="B13" s="374" t="s">
        <v>718</v>
      </c>
      <c r="C13" s="375"/>
      <c r="D13" s="376" t="s">
        <v>738</v>
      </c>
      <c r="E13" s="377"/>
      <c r="F13" s="51"/>
      <c r="G13" s="51"/>
      <c r="H13" s="51"/>
      <c r="I13" s="51"/>
      <c r="J13" s="51"/>
      <c r="K13" s="51"/>
      <c r="L13" s="51"/>
      <c r="M13" s="51"/>
    </row>
    <row r="14" spans="1:13" ht="26.25" thickBot="1">
      <c r="A14" s="139" t="s">
        <v>709</v>
      </c>
      <c r="B14" s="142" t="e">
        <f>COUNTIFS(#REF!,"ACTIVA INGRESO A CPN",#REF!,"ALTO RIESGO",#REF!,"&lt;&gt;",#REF!,$A$13)</f>
        <v>#REF!</v>
      </c>
      <c r="C14" s="370" t="str">
        <f>IFERROR((SUM(B14/B15)),"")</f>
        <v/>
      </c>
      <c r="D14" s="142" t="e">
        <f>COUNTIFS(#REF!,"ACTIVA INGRESO A CPN",#REF!,"ALTO RIESGO",#REF!,"&lt;&gt;")</f>
        <v>#REF!</v>
      </c>
      <c r="E14" s="370" t="str">
        <f>IFERROR(SUM(D14/D15),"")</f>
        <v/>
      </c>
      <c r="F14" s="51"/>
      <c r="G14" s="51"/>
      <c r="H14" s="51"/>
      <c r="I14" s="51"/>
      <c r="J14" s="51"/>
      <c r="K14" s="51"/>
      <c r="L14" s="51"/>
      <c r="M14" s="51"/>
    </row>
    <row r="15" spans="1:13" ht="23.25" customHeight="1" thickBot="1">
      <c r="A15" s="139" t="s">
        <v>708</v>
      </c>
      <c r="B15" s="142" t="e">
        <f>COUNTIFS(#REF!,"ACTIVA INGRESO A CPN",#REF!,"ALTO RIESGO",#REF!,$A$13)</f>
        <v>#REF!</v>
      </c>
      <c r="C15" s="371"/>
      <c r="D15" s="142" t="e">
        <f>COUNTIFS(#REF!,"ACTIVA INGRESO A CPN",#REF!,"ALTO RIESGO")</f>
        <v>#REF!</v>
      </c>
      <c r="E15" s="371"/>
      <c r="F15" s="51"/>
      <c r="G15" s="51"/>
      <c r="H15" s="51"/>
      <c r="I15" s="51"/>
      <c r="J15" s="51"/>
      <c r="K15" s="51"/>
      <c r="L15" s="51"/>
      <c r="M15" s="51"/>
    </row>
    <row r="16" spans="1:13" ht="19.5" thickBot="1">
      <c r="B16" s="374" t="s">
        <v>718</v>
      </c>
      <c r="C16" s="375"/>
      <c r="D16" s="376" t="s">
        <v>738</v>
      </c>
      <c r="E16" s="377"/>
      <c r="F16" s="51"/>
      <c r="G16" s="51"/>
      <c r="H16" s="51"/>
      <c r="I16" s="51"/>
      <c r="J16" s="51"/>
      <c r="K16" s="51"/>
      <c r="L16" s="51"/>
      <c r="M16" s="51"/>
    </row>
    <row r="17" spans="1:13" ht="26.25" thickBot="1">
      <c r="A17" s="139" t="s">
        <v>717</v>
      </c>
      <c r="B17" s="142" t="e">
        <f>COUNTIFS(#REF!,"ACTIVA INGRESO A CPN",#REF!,"COMPLETO",#REF!,$A$13)</f>
        <v>#REF!</v>
      </c>
      <c r="C17" s="372" t="str">
        <f>IFERROR(SUM(B17/B18),"")</f>
        <v/>
      </c>
      <c r="D17" s="142" t="e">
        <f>COUNTIFS(#REF!,"ACTIVA INGRESO A CPN",#REF!,"COMPLETO")</f>
        <v>#REF!</v>
      </c>
      <c r="E17" s="372" t="str">
        <f>IFERROR(SUM(D17/D18),"")</f>
        <v/>
      </c>
      <c r="F17" s="51"/>
      <c r="G17" s="51"/>
      <c r="H17" s="51"/>
      <c r="I17" s="51"/>
      <c r="J17" s="51"/>
      <c r="K17" s="51"/>
      <c r="L17" s="51"/>
      <c r="M17" s="51"/>
    </row>
    <row r="18" spans="1:13" ht="15.75" thickBot="1">
      <c r="A18" s="28" t="s">
        <v>408</v>
      </c>
      <c r="B18" s="142" t="e">
        <f>COUNTIFS(#REF!,"ACTIVA INGRESO A CPN",#REF!,$A$13)</f>
        <v>#REF!</v>
      </c>
      <c r="C18" s="373"/>
      <c r="D18" s="142" t="e">
        <f>COUNTIFS(#REF!,"ACTIVA INGRESO A CPN")</f>
        <v>#REF!</v>
      </c>
      <c r="E18" s="373"/>
      <c r="F18" s="51"/>
      <c r="G18" s="51"/>
      <c r="H18" s="51"/>
      <c r="I18" s="51"/>
      <c r="J18" s="51"/>
      <c r="K18" s="51"/>
      <c r="L18" s="51"/>
      <c r="M18" s="51"/>
    </row>
    <row r="19" spans="1:13" ht="19.5" thickBot="1">
      <c r="B19" s="374" t="s">
        <v>718</v>
      </c>
      <c r="C19" s="375"/>
      <c r="D19" s="376" t="s">
        <v>738</v>
      </c>
      <c r="E19" s="377"/>
      <c r="F19" s="51"/>
      <c r="G19" s="51"/>
      <c r="H19" s="51"/>
      <c r="I19" s="51"/>
      <c r="J19" s="51"/>
      <c r="K19" s="51"/>
      <c r="L19" s="51"/>
      <c r="M19" s="51"/>
    </row>
    <row r="20" spans="1:13" ht="26.25" thickBot="1">
      <c r="A20" s="139" t="s">
        <v>737</v>
      </c>
      <c r="B20" s="142" t="e">
        <f>COUNTIFS(#REF!,"ACTIVA INGRESO A CPN",#REF!,"COMPLETO",#REF!,$A$13)</f>
        <v>#REF!</v>
      </c>
      <c r="C20" s="378" t="str">
        <f>IFERROR(SUM(B20/B21),"")</f>
        <v/>
      </c>
      <c r="D20" s="142" t="e">
        <f>COUNTIFS(#REF!,"ACTIVA INGRESO A CPN",#REF!,"COMPLETO")</f>
        <v>#REF!</v>
      </c>
      <c r="E20" s="378" t="str">
        <f>IFERROR(SUM(D20/D21),"")</f>
        <v/>
      </c>
      <c r="F20" s="51"/>
      <c r="G20" s="51"/>
      <c r="H20" s="51"/>
      <c r="I20" s="51"/>
      <c r="J20" s="51"/>
      <c r="K20" s="51"/>
      <c r="L20" s="51"/>
      <c r="M20" s="51"/>
    </row>
    <row r="21" spans="1:13" ht="15.75" customHeight="1" thickBot="1">
      <c r="A21" s="28" t="s">
        <v>408</v>
      </c>
      <c r="B21" s="142" t="e">
        <f>COUNTIFS(#REF!,"ACTIVA INGRESO A CPN",#REF!,$A$13)</f>
        <v>#REF!</v>
      </c>
      <c r="C21" s="379"/>
      <c r="D21" s="142" t="e">
        <f>COUNTIFS(#REF!,"ACTIVA INGRESO A CPN")</f>
        <v>#REF!</v>
      </c>
      <c r="E21" s="379"/>
      <c r="F21" s="51"/>
      <c r="G21" s="51"/>
      <c r="H21" s="51"/>
      <c r="I21" s="51"/>
      <c r="J21" s="51"/>
      <c r="K21" s="51"/>
      <c r="L21" s="51"/>
      <c r="M21" s="51"/>
    </row>
    <row r="22" spans="1:13" ht="19.5" thickBot="1">
      <c r="B22" s="374" t="s">
        <v>718</v>
      </c>
      <c r="C22" s="375"/>
      <c r="D22" s="376" t="s">
        <v>738</v>
      </c>
      <c r="E22" s="377"/>
      <c r="F22" s="51"/>
      <c r="G22" s="51"/>
      <c r="H22" s="51"/>
      <c r="I22" s="51"/>
      <c r="J22" s="51"/>
      <c r="K22" s="51"/>
      <c r="L22" s="51"/>
      <c r="M22" s="51"/>
    </row>
    <row r="23" spans="1:13" ht="26.25" thickBot="1">
      <c r="A23" s="139" t="s">
        <v>741</v>
      </c>
      <c r="B23" s="142" t="e">
        <f>COUNTIFS(#REF!,"ACTIVA INGRESO A CPN",#REF!,"COMPLETO",#REF!,$A$13)</f>
        <v>#REF!</v>
      </c>
      <c r="C23" s="378" t="str">
        <f>IFERROR(SUM(B23/B24),"")</f>
        <v/>
      </c>
      <c r="D23" s="142" t="e">
        <f>COUNTIFS(#REF!,"ACTIVA INGRESO A CPN",#REF!,"COMPLETO")</f>
        <v>#REF!</v>
      </c>
      <c r="E23" s="378" t="str">
        <f>IFERROR(SUM(D23/D24),"")</f>
        <v/>
      </c>
      <c r="F23" s="51"/>
      <c r="G23" s="51"/>
      <c r="H23" s="51"/>
      <c r="I23" s="51"/>
      <c r="J23" s="51"/>
      <c r="K23" s="51"/>
      <c r="L23" s="51"/>
      <c r="M23" s="51"/>
    </row>
    <row r="24" spans="1:13" ht="15.75" thickBot="1">
      <c r="A24" s="28" t="s">
        <v>408</v>
      </c>
      <c r="B24" s="142" t="e">
        <f>COUNTIFS(#REF!,"ACTIVA INGRESO A CPN",#REF!,$A$13)</f>
        <v>#REF!</v>
      </c>
      <c r="C24" s="379"/>
      <c r="D24" s="142" t="e">
        <f>COUNTIFS(#REF!,"ACTIVA INGRESO A CPN")</f>
        <v>#REF!</v>
      </c>
      <c r="E24" s="379"/>
      <c r="F24" s="51"/>
      <c r="G24" s="51"/>
      <c r="H24" s="51"/>
      <c r="I24" s="51"/>
      <c r="J24" s="51"/>
      <c r="K24" s="51"/>
      <c r="L24" s="51"/>
      <c r="M24" s="51"/>
    </row>
    <row r="25" spans="1:13" ht="19.5" thickBot="1">
      <c r="B25" s="374" t="s">
        <v>718</v>
      </c>
      <c r="C25" s="375"/>
      <c r="D25" s="376" t="s">
        <v>738</v>
      </c>
      <c r="E25" s="377"/>
      <c r="F25" s="51"/>
      <c r="G25" s="51"/>
      <c r="H25" s="51"/>
      <c r="I25" s="51"/>
      <c r="J25" s="51"/>
      <c r="K25" s="51"/>
      <c r="L25" s="51"/>
      <c r="M25" s="51"/>
    </row>
    <row r="26" spans="1:13" ht="26.25" thickBot="1">
      <c r="A26" s="139" t="s">
        <v>740</v>
      </c>
      <c r="B26" s="142" t="e">
        <f>COUNTIFS(#REF!,"ACTIVA INGRESO A CPN",#REF!,"&gt;36",#REF!,"&lt;44",#REF!,"&lt;&gt;",#REF!,$A$13)</f>
        <v>#REF!</v>
      </c>
      <c r="C26" s="378" t="str">
        <f>IFERROR(SUM(B26/B27),"")</f>
        <v/>
      </c>
      <c r="D26" s="142" t="e">
        <f>COUNTIFS(#REF!,"ACTIVA INGRESO A CPN",#REF!,"&gt;36",#REF!,"&lt;44",#REF!,"&lt;&gt;")</f>
        <v>#REF!</v>
      </c>
      <c r="E26" s="378" t="str">
        <f>IFERROR(SUM(D26/D27),"")</f>
        <v/>
      </c>
      <c r="F26" s="51"/>
      <c r="G26" s="51"/>
      <c r="H26" s="51"/>
      <c r="I26" s="51"/>
      <c r="J26" s="51"/>
      <c r="K26" s="51"/>
      <c r="L26" s="51"/>
      <c r="M26" s="51"/>
    </row>
    <row r="27" spans="1:13" ht="15.75" thickBot="1">
      <c r="A27" s="28" t="s">
        <v>739</v>
      </c>
      <c r="B27" s="142" t="e">
        <f>COUNTIFS(#REF!,"ACTIVA INGRESO A CPN",#REF!,"&gt;36",#REF!,"&lt;44",#REF!,$A$13)</f>
        <v>#REF!</v>
      </c>
      <c r="C27" s="379"/>
      <c r="D27" s="142" t="e">
        <f>COUNTIFS(#REF!,"ACTIVA INGRESO A CPN",#REF!,"&gt;36",#REF!,"&lt;44")</f>
        <v>#REF!</v>
      </c>
      <c r="E27" s="379"/>
      <c r="F27" s="51"/>
      <c r="G27" s="51"/>
      <c r="H27" s="51"/>
      <c r="I27" s="51"/>
      <c r="J27" s="51"/>
      <c r="K27" s="51"/>
      <c r="L27" s="51"/>
      <c r="M27" s="51"/>
    </row>
    <row r="28" spans="1:13" ht="19.5" thickBot="1">
      <c r="B28" s="374" t="s">
        <v>718</v>
      </c>
      <c r="C28" s="375"/>
      <c r="D28" s="376" t="s">
        <v>738</v>
      </c>
      <c r="E28" s="377"/>
      <c r="F28" s="51"/>
      <c r="G28" s="51"/>
      <c r="H28" s="51"/>
      <c r="I28" s="51"/>
      <c r="J28" s="51"/>
      <c r="K28" s="51"/>
      <c r="L28" s="51"/>
      <c r="M28" s="51"/>
    </row>
    <row r="29" spans="1:13" ht="26.25" thickBot="1">
      <c r="A29" s="148" t="s">
        <v>755</v>
      </c>
      <c r="B29" s="142" t="e">
        <f>COUNTIFS(#REF!,"ACTIVA INGRESO A CPN",#REF!,"&gt;36",#REF!,"&lt;44",#REF!,"&lt;&gt;",#REF!,$A$13)</f>
        <v>#REF!</v>
      </c>
      <c r="C29" s="378" t="str">
        <f>IFERROR(SUM(B29/B30),"")</f>
        <v/>
      </c>
      <c r="D29" s="142" t="e">
        <f>COUNTIFS(#REF!,"ACTIVA INGRESO A CPN",#REF!,"&gt;36",#REF!,"&lt;44",#REF!,"&lt;&gt;")</f>
        <v>#REF!</v>
      </c>
      <c r="E29" s="378" t="str">
        <f>IFERROR(SUM(D29/D30),"")</f>
        <v/>
      </c>
      <c r="F29" s="51"/>
      <c r="G29" s="51"/>
      <c r="H29" s="51"/>
      <c r="I29" s="51"/>
      <c r="J29" s="51"/>
      <c r="K29" s="51"/>
      <c r="L29" s="51"/>
      <c r="M29" s="51"/>
    </row>
    <row r="30" spans="1:13" ht="15.75" thickBot="1">
      <c r="A30" s="28" t="s">
        <v>739</v>
      </c>
      <c r="B30" s="142" t="e">
        <f>COUNTIFS(#REF!,"ACTIVA INGRESO A CPN",#REF!,"&gt;36",#REF!,"&lt;44",#REF!,$A$13)</f>
        <v>#REF!</v>
      </c>
      <c r="C30" s="379"/>
      <c r="D30" s="142" t="e">
        <f>COUNTIFS(#REF!,"ACTIVA INGRESO A CPN",#REF!,"&gt;36",#REF!,"&lt;44")</f>
        <v>#REF!</v>
      </c>
      <c r="E30" s="379"/>
      <c r="F30" s="51"/>
      <c r="G30" s="51"/>
      <c r="H30" s="51"/>
      <c r="I30" s="51"/>
      <c r="J30" s="51"/>
      <c r="K30" s="51"/>
      <c r="L30" s="51"/>
      <c r="M30" s="51"/>
    </row>
    <row r="31" spans="1:13">
      <c r="C31" s="51"/>
      <c r="D31" s="51"/>
      <c r="E31" s="51"/>
      <c r="F31" s="51"/>
      <c r="G31" s="51"/>
      <c r="H31" s="51"/>
      <c r="I31" s="51"/>
      <c r="J31" s="51"/>
      <c r="K31" s="51"/>
      <c r="L31" s="51"/>
      <c r="M31" s="51"/>
    </row>
    <row r="32" spans="1:13">
      <c r="C32" s="51"/>
      <c r="D32" s="51"/>
      <c r="E32" s="51"/>
      <c r="F32" s="51"/>
      <c r="G32" s="51"/>
      <c r="H32" s="51"/>
      <c r="I32" s="51"/>
      <c r="J32" s="51"/>
      <c r="K32" s="51"/>
      <c r="L32" s="51"/>
      <c r="M32" s="51"/>
    </row>
    <row r="33" spans="1:14">
      <c r="A33" s="52" t="s">
        <v>596</v>
      </c>
      <c r="B33" s="51"/>
      <c r="C33" s="51"/>
      <c r="D33" s="51"/>
      <c r="E33" s="51"/>
      <c r="F33" s="51"/>
      <c r="G33" s="51"/>
      <c r="H33" s="51"/>
      <c r="I33" s="51"/>
      <c r="J33" s="51"/>
      <c r="K33" s="51"/>
      <c r="L33" s="51"/>
      <c r="M33" s="51"/>
    </row>
    <row r="34" spans="1:14" ht="15.75" thickBot="1">
      <c r="A34" s="25"/>
      <c r="B34" s="26"/>
      <c r="C34" s="26"/>
      <c r="D34" s="26"/>
      <c r="E34" s="26"/>
      <c r="F34" s="26"/>
      <c r="G34" s="26"/>
      <c r="H34" s="26"/>
      <c r="I34" s="26"/>
      <c r="J34" s="26"/>
      <c r="K34" s="26"/>
      <c r="L34" s="26"/>
      <c r="M34" s="26"/>
    </row>
    <row r="35" spans="1:14" ht="16.5" thickBot="1">
      <c r="A35" s="57" t="s">
        <v>412</v>
      </c>
      <c r="B35" s="59" t="s">
        <v>366</v>
      </c>
      <c r="C35" s="60" t="s">
        <v>367</v>
      </c>
      <c r="D35" s="60" t="s">
        <v>368</v>
      </c>
      <c r="E35" s="60" t="s">
        <v>369</v>
      </c>
      <c r="F35" s="60" t="s">
        <v>370</v>
      </c>
      <c r="G35" s="60" t="s">
        <v>371</v>
      </c>
      <c r="H35" s="60" t="s">
        <v>372</v>
      </c>
      <c r="I35" s="60" t="s">
        <v>373</v>
      </c>
      <c r="J35" s="60" t="s">
        <v>374</v>
      </c>
      <c r="K35" s="60" t="s">
        <v>375</v>
      </c>
      <c r="L35" s="60" t="s">
        <v>376</v>
      </c>
      <c r="M35" s="62" t="s">
        <v>377</v>
      </c>
      <c r="N35" s="364" t="s">
        <v>421</v>
      </c>
    </row>
    <row r="36" spans="1:14" ht="15.75" thickBot="1">
      <c r="A36" s="58" t="s">
        <v>378</v>
      </c>
      <c r="B36" s="59">
        <v>1</v>
      </c>
      <c r="C36" s="60">
        <v>2</v>
      </c>
      <c r="D36" s="60">
        <v>3</v>
      </c>
      <c r="E36" s="60">
        <v>4</v>
      </c>
      <c r="F36" s="60">
        <v>5</v>
      </c>
      <c r="G36" s="60">
        <v>6</v>
      </c>
      <c r="H36" s="60">
        <v>7</v>
      </c>
      <c r="I36" s="60">
        <v>8</v>
      </c>
      <c r="J36" s="60">
        <v>9</v>
      </c>
      <c r="K36" s="60">
        <v>10</v>
      </c>
      <c r="L36" s="60">
        <v>11</v>
      </c>
      <c r="M36" s="61">
        <v>12</v>
      </c>
      <c r="N36" s="365"/>
    </row>
    <row r="37" spans="1:14" ht="25.5">
      <c r="A37" s="68" t="s">
        <v>597</v>
      </c>
      <c r="B37" s="63" t="e">
        <f>COUNTIFS(#REF!,$B$4,#REF!,B6,#REF!,$A$33)</f>
        <v>#REF!</v>
      </c>
      <c r="C37" s="63" t="e">
        <f>COUNTIFS(#REF!,$B$4,#REF!,C6,#REF!,$A$33)</f>
        <v>#REF!</v>
      </c>
      <c r="D37" s="63" t="e">
        <f>COUNTIFS(#REF!,$B$4,#REF!,D6,#REF!,$A$33)</f>
        <v>#REF!</v>
      </c>
      <c r="E37" s="63" t="e">
        <f>COUNTIFS(#REF!,$B$4,#REF!,E6,#REF!,$A$33)</f>
        <v>#REF!</v>
      </c>
      <c r="F37" s="63" t="e">
        <f>COUNTIFS(#REF!,$B$4,#REF!,F6,#REF!,$A$33)</f>
        <v>#REF!</v>
      </c>
      <c r="G37" s="63" t="e">
        <f>COUNTIFS(#REF!,$B$4,#REF!,G6,#REF!,$A$33)</f>
        <v>#REF!</v>
      </c>
      <c r="H37" s="63" t="e">
        <f>COUNTIFS(#REF!,$B$4,#REF!,H6,#REF!,$A$33)</f>
        <v>#REF!</v>
      </c>
      <c r="I37" s="63" t="e">
        <f>COUNTIFS(#REF!,$B$4,#REF!,I6,#REF!,$A$33)</f>
        <v>#REF!</v>
      </c>
      <c r="J37" s="63" t="e">
        <f>COUNTIFS(#REF!,$B$4,#REF!,J6,#REF!,$A$33)</f>
        <v>#REF!</v>
      </c>
      <c r="K37" s="63" t="e">
        <f>COUNTIFS(#REF!,$B$4,#REF!,K6,#REF!,$A$33)</f>
        <v>#REF!</v>
      </c>
      <c r="L37" s="63" t="e">
        <f>COUNTIFS(#REF!,$B$4,#REF!,L6,#REF!,$A$33)</f>
        <v>#REF!</v>
      </c>
      <c r="M37" s="63" t="e">
        <f>COUNTIFS(#REF!,$B$4,#REF!,M6,#REF!,$A$33)</f>
        <v>#REF!</v>
      </c>
      <c r="N37" s="69" t="e">
        <f>SUM(B37:M37)</f>
        <v>#REF!</v>
      </c>
    </row>
    <row r="38" spans="1:14" ht="26.25" thickBot="1">
      <c r="A38" s="70" t="s">
        <v>742</v>
      </c>
      <c r="B38" s="64" t="e">
        <f>COUNTIFS(#REF!,$B$4,#REF!,B6,#REF!,"I TRIM",#REF!,$A$33)</f>
        <v>#REF!</v>
      </c>
      <c r="C38" s="64" t="e">
        <f>COUNTIFS(#REF!,$B$4,#REF!,C6,#REF!,"I TRIM",#REF!,$A$33)</f>
        <v>#REF!</v>
      </c>
      <c r="D38" s="64" t="e">
        <f>COUNTIFS(#REF!,$B$4,#REF!,D6,#REF!,"I TRIM",#REF!,$A$33)</f>
        <v>#REF!</v>
      </c>
      <c r="E38" s="64" t="e">
        <f>COUNTIFS(#REF!,$B$4,#REF!,E6,#REF!,"I TRIM",#REF!,$A$33)</f>
        <v>#REF!</v>
      </c>
      <c r="F38" s="64" t="e">
        <f>COUNTIFS(#REF!,$B$4,#REF!,F6,#REF!,"I TRIM",#REF!,$A$33)</f>
        <v>#REF!</v>
      </c>
      <c r="G38" s="64" t="e">
        <f>COUNTIFS(#REF!,$B$4,#REF!,G6,#REF!,"I TRIM",#REF!,$A$33)</f>
        <v>#REF!</v>
      </c>
      <c r="H38" s="64" t="e">
        <f>COUNTIFS(#REF!,$B$4,#REF!,H6,#REF!,"I TRIM",#REF!,$A$33)</f>
        <v>#REF!</v>
      </c>
      <c r="I38" s="64" t="e">
        <f>COUNTIFS(#REF!,$B$4,#REF!,I6,#REF!,"I TRIM",#REF!,$A$33)</f>
        <v>#REF!</v>
      </c>
      <c r="J38" s="64" t="e">
        <f>COUNTIFS(#REF!,$B$4,#REF!,J6,#REF!,"I TRIM",#REF!,$A$33)</f>
        <v>#REF!</v>
      </c>
      <c r="K38" s="64" t="e">
        <f>COUNTIFS(#REF!,$B$4,#REF!,K6,#REF!,"I TRIM",#REF!,$A$33)</f>
        <v>#REF!</v>
      </c>
      <c r="L38" s="64" t="e">
        <f>COUNTIFS(#REF!,$B$4,#REF!,L6,#REF!,"I TRIM",#REF!,$A$33)</f>
        <v>#REF!</v>
      </c>
      <c r="M38" s="64" t="e">
        <f>COUNTIFS(#REF!,$B$4,#REF!,M6,#REF!,"I TRIM",#REF!,$A$33)</f>
        <v>#REF!</v>
      </c>
      <c r="N38" s="71" t="e">
        <f>SUM(B38:M38)</f>
        <v>#REF!</v>
      </c>
    </row>
    <row r="39" spans="1:14" ht="15.75" thickBot="1">
      <c r="A39" s="54" t="s">
        <v>598</v>
      </c>
      <c r="B39" s="65" t="e">
        <f>IF(B37=0,"",SUM(B38/B37))</f>
        <v>#REF!</v>
      </c>
      <c r="C39" s="66" t="e">
        <f>IF(C37=0,"",SUM(C38/C37))</f>
        <v>#REF!</v>
      </c>
      <c r="D39" s="66" t="e">
        <f t="shared" ref="D39:N39" si="1">IF(D37=0,"",SUM(D38/D37))</f>
        <v>#REF!</v>
      </c>
      <c r="E39" s="66" t="e">
        <f t="shared" si="1"/>
        <v>#REF!</v>
      </c>
      <c r="F39" s="66" t="e">
        <f t="shared" si="1"/>
        <v>#REF!</v>
      </c>
      <c r="G39" s="66" t="e">
        <f t="shared" si="1"/>
        <v>#REF!</v>
      </c>
      <c r="H39" s="66" t="e">
        <f t="shared" si="1"/>
        <v>#REF!</v>
      </c>
      <c r="I39" s="66" t="e">
        <f t="shared" si="1"/>
        <v>#REF!</v>
      </c>
      <c r="J39" s="66" t="e">
        <f t="shared" si="1"/>
        <v>#REF!</v>
      </c>
      <c r="K39" s="66" t="e">
        <f t="shared" si="1"/>
        <v>#REF!</v>
      </c>
      <c r="L39" s="66" t="e">
        <f t="shared" si="1"/>
        <v>#REF!</v>
      </c>
      <c r="M39" s="66" t="e">
        <f t="shared" si="1"/>
        <v>#REF!</v>
      </c>
      <c r="N39" s="67" t="e">
        <f t="shared" si="1"/>
        <v>#REF!</v>
      </c>
    </row>
    <row r="40" spans="1:14" ht="31.5" customHeight="1">
      <c r="A40" s="68" t="s">
        <v>599</v>
      </c>
      <c r="B40" s="63" t="e">
        <f>COUNTIFS(#REF!,$B$4,#REF!,$B$6)</f>
        <v>#REF!</v>
      </c>
      <c r="C40" s="63" t="e">
        <f>COUNTIFS(#REF!,B4,#REF!,C6)</f>
        <v>#REF!</v>
      </c>
      <c r="D40" s="63" t="e">
        <f>COUNTIFS(#REF!,B4,#REF!,D6)</f>
        <v>#REF!</v>
      </c>
      <c r="E40" s="63" t="e">
        <f>COUNTIFS(#REF!,B4,#REF!,E6)</f>
        <v>#REF!</v>
      </c>
      <c r="F40" s="63" t="e">
        <f>COUNTIFS(#REF!,B4,#REF!,F6)</f>
        <v>#REF!</v>
      </c>
      <c r="G40" s="63" t="e">
        <f>COUNTIFS(#REF!,B4,#REF!,G6)</f>
        <v>#REF!</v>
      </c>
      <c r="H40" s="63" t="e">
        <f>COUNTIFS(#REF!,B4,#REF!,H6)</f>
        <v>#REF!</v>
      </c>
      <c r="I40" s="63" t="e">
        <f>COUNTIFS(#REF!,B4,#REF!,I6)</f>
        <v>#REF!</v>
      </c>
      <c r="J40" s="63" t="e">
        <f>COUNTIFS(#REF!,B4,#REF!,J6)</f>
        <v>#REF!</v>
      </c>
      <c r="K40" s="63" t="e">
        <f>COUNTIFS(#REF!,B4,#REF!,K6)</f>
        <v>#REF!</v>
      </c>
      <c r="L40" s="63" t="e">
        <f>COUNTIFS(#REF!,B4,#REF!,L6)</f>
        <v>#REF!</v>
      </c>
      <c r="M40" s="63" t="e">
        <f>COUNTIFS(#REF!,B4,#REF!,M6)</f>
        <v>#REF!</v>
      </c>
      <c r="N40" s="72" t="e">
        <f>SUM(B40:M40)</f>
        <v>#REF!</v>
      </c>
    </row>
    <row r="41" spans="1:14" ht="31.5" customHeight="1" thickBot="1">
      <c r="A41" s="70" t="s">
        <v>379</v>
      </c>
      <c r="B41" s="64" t="e">
        <f>COUNTIFS(#REF!,$B$4,#REF!,$B$6,#REF!,"I TRIM")</f>
        <v>#REF!</v>
      </c>
      <c r="C41" s="64" t="e">
        <f>COUNTIFS(#REF!,B4,#REF!,C6,#REF!,"I TRIM")</f>
        <v>#REF!</v>
      </c>
      <c r="D41" s="64" t="e">
        <f>COUNTIFS(#REF!,B4,#REF!,D6,#REF!,"I TRIM")</f>
        <v>#REF!</v>
      </c>
      <c r="E41" s="64" t="e">
        <f>COUNTIFS(#REF!,B4,#REF!,E6,#REF!,"I TRIM")</f>
        <v>#REF!</v>
      </c>
      <c r="F41" s="64" t="e">
        <f>COUNTIFS(#REF!,B4,#REF!,F6,#REF!,"I TRIM")</f>
        <v>#REF!</v>
      </c>
      <c r="G41" s="64" t="e">
        <f>COUNTIFS(#REF!,B4,#REF!,G6,#REF!,"I TRIM")</f>
        <v>#REF!</v>
      </c>
      <c r="H41" s="64" t="e">
        <f>COUNTIFS(#REF!,B4,#REF!,H6,#REF!,"I TRIM")</f>
        <v>#REF!</v>
      </c>
      <c r="I41" s="64" t="e">
        <f>COUNTIFS(#REF!,B4,#REF!,I6,#REF!,"I TRIM")</f>
        <v>#REF!</v>
      </c>
      <c r="J41" s="64" t="e">
        <f>COUNTIFS(#REF!,B4,#REF!,J6,#REF!,"I TRIM")</f>
        <v>#REF!</v>
      </c>
      <c r="K41" s="64" t="e">
        <f>COUNTIFS(#REF!,B4,#REF!,K6,#REF!,"I TRIM")</f>
        <v>#REF!</v>
      </c>
      <c r="L41" s="64" t="e">
        <f>COUNTIFS(#REF!,B4,#REF!,L6,#REF!,"I TRIM")</f>
        <v>#REF!</v>
      </c>
      <c r="M41" s="64" t="e">
        <f>COUNTIFS(#REF!,B4,#REF!,M6,#REF!,"I TRIM")</f>
        <v>#REF!</v>
      </c>
      <c r="N41" s="73" t="e">
        <f>SUM(B41:M41)</f>
        <v>#REF!</v>
      </c>
    </row>
    <row r="42" spans="1:14" ht="31.5" customHeight="1" thickBot="1">
      <c r="A42" s="55" t="s">
        <v>602</v>
      </c>
      <c r="B42" s="65" t="e">
        <f>IF($B$40=0,"",SUM(B41/$B$40))</f>
        <v>#REF!</v>
      </c>
      <c r="C42" s="66" t="e">
        <f t="shared" ref="C42:N42" si="2">IF(C40=0,"",SUM(C41/C40))</f>
        <v>#REF!</v>
      </c>
      <c r="D42" s="66" t="e">
        <f t="shared" si="2"/>
        <v>#REF!</v>
      </c>
      <c r="E42" s="66" t="e">
        <f t="shared" si="2"/>
        <v>#REF!</v>
      </c>
      <c r="F42" s="66" t="e">
        <f t="shared" si="2"/>
        <v>#REF!</v>
      </c>
      <c r="G42" s="66" t="e">
        <f t="shared" si="2"/>
        <v>#REF!</v>
      </c>
      <c r="H42" s="66" t="e">
        <f t="shared" si="2"/>
        <v>#REF!</v>
      </c>
      <c r="I42" s="66" t="e">
        <f t="shared" si="2"/>
        <v>#REF!</v>
      </c>
      <c r="J42" s="66" t="e">
        <f t="shared" si="2"/>
        <v>#REF!</v>
      </c>
      <c r="K42" s="66" t="e">
        <f t="shared" si="2"/>
        <v>#REF!</v>
      </c>
      <c r="L42" s="66" t="e">
        <f t="shared" si="2"/>
        <v>#REF!</v>
      </c>
      <c r="M42" s="66" t="e">
        <f t="shared" si="2"/>
        <v>#REF!</v>
      </c>
      <c r="N42" s="67" t="e">
        <f t="shared" si="2"/>
        <v>#REF!</v>
      </c>
    </row>
    <row r="43" spans="1:14" ht="31.5" customHeight="1" thickBot="1">
      <c r="A43" s="88" t="s">
        <v>604</v>
      </c>
      <c r="B43" s="91" t="e">
        <f>COUNTIFS(#REF!,$B$4,#REF!,$B$6,#REF!,"I TRIM")</f>
        <v>#REF!</v>
      </c>
      <c r="C43" s="91" t="e">
        <f>COUNTIFS(#REF!,B4,#REF!,C6,#REF!,"I TRIM")</f>
        <v>#REF!</v>
      </c>
      <c r="D43" s="91" t="e">
        <f>COUNTIFS(#REF!,B4,#REF!,D6,#REF!,"I TRIM")</f>
        <v>#REF!</v>
      </c>
      <c r="E43" s="91" t="e">
        <f>COUNTIFS(#REF!,B4,#REF!,E5,#REF!,"I TRIM")</f>
        <v>#REF!</v>
      </c>
      <c r="F43" s="91" t="e">
        <f>COUNTIFS(#REF!,B4,#REF!,F6,#REF!,"I TRIM")</f>
        <v>#REF!</v>
      </c>
      <c r="G43" s="91" t="e">
        <f>COUNTIFS(#REF!,B4,#REF!,G6,#REF!,"I TRIM")</f>
        <v>#REF!</v>
      </c>
      <c r="H43" s="91" t="e">
        <f>COUNTIFS(#REF!,B4,#REF!,H6,#REF!,"I TRIM")</f>
        <v>#REF!</v>
      </c>
      <c r="I43" s="91" t="e">
        <f>COUNTIFS(#REF!,B4,#REF!,I6,#REF!,"I TRIM")</f>
        <v>#REF!</v>
      </c>
      <c r="J43" s="91" t="e">
        <f>COUNTIFS(#REF!,B4,#REF!,J6,#REF!,"I TRIM")</f>
        <v>#REF!</v>
      </c>
      <c r="K43" s="91" t="e">
        <f>COUNTIFS(#REF!,B4,#REF!,K6,#REF!,"I TRIM")</f>
        <v>#REF!</v>
      </c>
      <c r="L43" s="91" t="e">
        <f>COUNTIFS(#REF!,B4,#REF!,L6,#REF!,"I TRIM")</f>
        <v>#REF!</v>
      </c>
      <c r="M43" s="91" t="e">
        <f>COUNTIFS(#REF!,B4,#REF!,M6,#REF!,"I TRIM")</f>
        <v>#REF!</v>
      </c>
      <c r="N43" s="73" t="e">
        <f>SUM(B43:M43)</f>
        <v>#REF!</v>
      </c>
    </row>
    <row r="44" spans="1:14" ht="31.5" customHeight="1" thickBot="1">
      <c r="A44" s="92" t="s">
        <v>603</v>
      </c>
      <c r="B44" s="65" t="e">
        <f>IF(B40=0,"",SUM(B43/B40))</f>
        <v>#REF!</v>
      </c>
      <c r="C44" s="66" t="e">
        <f t="shared" ref="C44:M44" si="3">IF(C40=0,"",SUM(C43/C40))</f>
        <v>#REF!</v>
      </c>
      <c r="D44" s="66" t="e">
        <f t="shared" si="3"/>
        <v>#REF!</v>
      </c>
      <c r="E44" s="66" t="e">
        <f t="shared" si="3"/>
        <v>#REF!</v>
      </c>
      <c r="F44" s="66" t="e">
        <f t="shared" si="3"/>
        <v>#REF!</v>
      </c>
      <c r="G44" s="66" t="e">
        <f t="shared" si="3"/>
        <v>#REF!</v>
      </c>
      <c r="H44" s="66" t="e">
        <f t="shared" si="3"/>
        <v>#REF!</v>
      </c>
      <c r="I44" s="66" t="e">
        <f t="shared" si="3"/>
        <v>#REF!</v>
      </c>
      <c r="J44" s="66" t="e">
        <f t="shared" si="3"/>
        <v>#REF!</v>
      </c>
      <c r="K44" s="66" t="e">
        <f t="shared" si="3"/>
        <v>#REF!</v>
      </c>
      <c r="L44" s="66" t="e">
        <f t="shared" si="3"/>
        <v>#REF!</v>
      </c>
      <c r="M44" s="66" t="e">
        <f t="shared" si="3"/>
        <v>#REF!</v>
      </c>
      <c r="N44" s="67" t="e">
        <f>IF(N40=0,"",SUM(N43/N40))</f>
        <v>#REF!</v>
      </c>
    </row>
    <row r="45" spans="1:14" ht="31.5" customHeight="1">
      <c r="A45" s="68" t="s">
        <v>600</v>
      </c>
      <c r="B45" s="63" t="e">
        <f>SUM(B40-B37)</f>
        <v>#REF!</v>
      </c>
      <c r="C45" s="63" t="e">
        <f t="shared" ref="C45:M45" si="4">SUM(C40-C37)</f>
        <v>#REF!</v>
      </c>
      <c r="D45" s="63" t="e">
        <f t="shared" si="4"/>
        <v>#REF!</v>
      </c>
      <c r="E45" s="63" t="e">
        <f t="shared" si="4"/>
        <v>#REF!</v>
      </c>
      <c r="F45" s="63" t="e">
        <f t="shared" si="4"/>
        <v>#REF!</v>
      </c>
      <c r="G45" s="63" t="e">
        <f t="shared" si="4"/>
        <v>#REF!</v>
      </c>
      <c r="H45" s="63" t="e">
        <f t="shared" si="4"/>
        <v>#REF!</v>
      </c>
      <c r="I45" s="63" t="e">
        <f t="shared" si="4"/>
        <v>#REF!</v>
      </c>
      <c r="J45" s="63" t="e">
        <f t="shared" si="4"/>
        <v>#REF!</v>
      </c>
      <c r="K45" s="63" t="e">
        <f t="shared" si="4"/>
        <v>#REF!</v>
      </c>
      <c r="L45" s="63" t="e">
        <f t="shared" si="4"/>
        <v>#REF!</v>
      </c>
      <c r="M45" s="63" t="e">
        <f t="shared" si="4"/>
        <v>#REF!</v>
      </c>
      <c r="N45" s="72" t="e">
        <f>SUM(B45:M45)</f>
        <v>#REF!</v>
      </c>
    </row>
    <row r="46" spans="1:14" ht="31.5" customHeight="1" thickBot="1">
      <c r="A46" s="70" t="s">
        <v>379</v>
      </c>
      <c r="B46" s="64" t="e">
        <f>+B41-B38</f>
        <v>#REF!</v>
      </c>
      <c r="C46" s="64" t="e">
        <f t="shared" ref="C46:M46" si="5">+C41-C38</f>
        <v>#REF!</v>
      </c>
      <c r="D46" s="64" t="e">
        <f t="shared" si="5"/>
        <v>#REF!</v>
      </c>
      <c r="E46" s="64" t="e">
        <f t="shared" si="5"/>
        <v>#REF!</v>
      </c>
      <c r="F46" s="64" t="e">
        <f t="shared" si="5"/>
        <v>#REF!</v>
      </c>
      <c r="G46" s="64" t="e">
        <f t="shared" si="5"/>
        <v>#REF!</v>
      </c>
      <c r="H46" s="64" t="e">
        <f t="shared" si="5"/>
        <v>#REF!</v>
      </c>
      <c r="I46" s="64" t="e">
        <f t="shared" si="5"/>
        <v>#REF!</v>
      </c>
      <c r="J46" s="64" t="e">
        <f t="shared" si="5"/>
        <v>#REF!</v>
      </c>
      <c r="K46" s="64" t="e">
        <f t="shared" si="5"/>
        <v>#REF!</v>
      </c>
      <c r="L46" s="64" t="e">
        <f t="shared" si="5"/>
        <v>#REF!</v>
      </c>
      <c r="M46" s="64" t="e">
        <f t="shared" si="5"/>
        <v>#REF!</v>
      </c>
      <c r="N46" s="73" t="e">
        <f>SUM(B46:M46)</f>
        <v>#REF!</v>
      </c>
    </row>
    <row r="47" spans="1:14" ht="31.5" customHeight="1" thickBot="1">
      <c r="A47" s="56" t="s">
        <v>601</v>
      </c>
      <c r="B47" s="65" t="e">
        <f>IF(B45=0,"",SUM(B46/B45))</f>
        <v>#REF!</v>
      </c>
      <c r="C47" s="66" t="e">
        <f t="shared" ref="C47:M47" si="6">IF(C45=0,"",SUM(C46/C45))</f>
        <v>#REF!</v>
      </c>
      <c r="D47" s="66" t="e">
        <f t="shared" si="6"/>
        <v>#REF!</v>
      </c>
      <c r="E47" s="66" t="e">
        <f t="shared" si="6"/>
        <v>#REF!</v>
      </c>
      <c r="F47" s="66" t="e">
        <f t="shared" si="6"/>
        <v>#REF!</v>
      </c>
      <c r="G47" s="66" t="e">
        <f t="shared" si="6"/>
        <v>#REF!</v>
      </c>
      <c r="H47" s="66" t="e">
        <f t="shared" si="6"/>
        <v>#REF!</v>
      </c>
      <c r="I47" s="66" t="e">
        <f t="shared" si="6"/>
        <v>#REF!</v>
      </c>
      <c r="J47" s="66" t="e">
        <f t="shared" si="6"/>
        <v>#REF!</v>
      </c>
      <c r="K47" s="66" t="e">
        <f t="shared" si="6"/>
        <v>#REF!</v>
      </c>
      <c r="L47" s="66" t="e">
        <f t="shared" si="6"/>
        <v>#REF!</v>
      </c>
      <c r="M47" s="66" t="e">
        <f t="shared" si="6"/>
        <v>#REF!</v>
      </c>
      <c r="N47" s="67" t="e">
        <f>IF(N45=0,"",SUM(N46/N45))</f>
        <v>#REF!</v>
      </c>
    </row>
    <row r="48" spans="1:14" ht="31.5" customHeight="1" thickBot="1">
      <c r="A48" s="68" t="s">
        <v>690</v>
      </c>
      <c r="B48" s="63" t="e">
        <f>COUNTIFS(#REF!,$B$4,#REF!,B19,Tabla1[ATENCIÓN PRECONCEPCIONAL],"PROCESO COMPLETO DE ATENCIÓN")</f>
        <v>#REF!</v>
      </c>
      <c r="C48" s="63" t="e">
        <f>COUNTIFS(#REF!,$B$4,#REF!,C19,Tabla1[ATENCIÓN PRECONCEPCIONAL],"PROCESO COMPLETO DE ATENCIÓN")</f>
        <v>#REF!</v>
      </c>
      <c r="D48" s="63" t="e">
        <f>COUNTIFS(#REF!,$B$4,#REF!,D19,Tabla1[ATENCIÓN PRECONCEPCIONAL],"PROCESO COMPLETO DE ATENCIÓN")</f>
        <v>#REF!</v>
      </c>
      <c r="E48" s="63" t="e">
        <f>COUNTIFS(#REF!,$B$4,#REF!,E19,Tabla1[ATENCIÓN PRECONCEPCIONAL],"PROCESO COMPLETO DE ATENCIÓN")</f>
        <v>#REF!</v>
      </c>
      <c r="F48" s="63" t="e">
        <f>COUNTIFS(#REF!,$B$4,#REF!,F19,Tabla1[ATENCIÓN PRECONCEPCIONAL],"PROCESO COMPLETO DE ATENCIÓN")</f>
        <v>#REF!</v>
      </c>
      <c r="G48" s="63" t="e">
        <f>COUNTIFS(#REF!,$B$4,#REF!,G19,Tabla1[ATENCIÓN PRECONCEPCIONAL],"PROCESO COMPLETO DE ATENCIÓN")</f>
        <v>#REF!</v>
      </c>
      <c r="H48" s="63" t="e">
        <f>COUNTIFS(#REF!,$B$4,#REF!,H19,Tabla1[ATENCIÓN PRECONCEPCIONAL],"PROCESO COMPLETO DE ATENCIÓN")</f>
        <v>#REF!</v>
      </c>
      <c r="I48" s="63" t="e">
        <f>COUNTIFS(#REF!,$B$4,#REF!,I19,Tabla1[ATENCIÓN PRECONCEPCIONAL],"PROCESO COMPLETO DE ATENCIÓN")</f>
        <v>#REF!</v>
      </c>
      <c r="J48" s="63" t="e">
        <f>COUNTIFS(#REF!,$B$4,#REF!,J19,Tabla1[ATENCIÓN PRECONCEPCIONAL],"PROCESO COMPLETO DE ATENCIÓN")</f>
        <v>#REF!</v>
      </c>
      <c r="K48" s="63" t="e">
        <f>COUNTIFS(#REF!,$B$4,#REF!,K19,Tabla1[ATENCIÓN PRECONCEPCIONAL],"PROCESO COMPLETO DE ATENCIÓN")</f>
        <v>#REF!</v>
      </c>
      <c r="L48" s="63" t="e">
        <f>COUNTIFS(#REF!,$B$4,#REF!,L19,Tabla1[ATENCIÓN PRECONCEPCIONAL],"PROCESO COMPLETO DE ATENCIÓN")</f>
        <v>#REF!</v>
      </c>
      <c r="M48" s="63" t="e">
        <f>COUNTIFS(#REF!,$B$4,#REF!,M19,Tabla1[ATENCIÓN PRECONCEPCIONAL],"PROCESO COMPLETO DE ATENCIÓN")</f>
        <v>#REF!</v>
      </c>
      <c r="N48" s="69" t="e">
        <f>SUM(B48:M48)</f>
        <v>#REF!</v>
      </c>
    </row>
    <row r="49" spans="1:14" ht="31.5" customHeight="1" thickBot="1">
      <c r="A49" s="127" t="s">
        <v>689</v>
      </c>
      <c r="B49" s="65" t="e">
        <f t="shared" ref="B49:N49" si="7">IF(B53=0,"",SUM(B48/B53))</f>
        <v>#REF!</v>
      </c>
      <c r="C49" s="66" t="e">
        <f t="shared" si="7"/>
        <v>#REF!</v>
      </c>
      <c r="D49" s="66" t="e">
        <f t="shared" si="7"/>
        <v>#REF!</v>
      </c>
      <c r="E49" s="66" t="e">
        <f t="shared" si="7"/>
        <v>#REF!</v>
      </c>
      <c r="F49" s="66" t="e">
        <f t="shared" si="7"/>
        <v>#REF!</v>
      </c>
      <c r="G49" s="66" t="e">
        <f t="shared" si="7"/>
        <v>#REF!</v>
      </c>
      <c r="H49" s="66" t="e">
        <f t="shared" si="7"/>
        <v>#REF!</v>
      </c>
      <c r="I49" s="66" t="e">
        <f t="shared" si="7"/>
        <v>#REF!</v>
      </c>
      <c r="J49" s="66" t="e">
        <f t="shared" si="7"/>
        <v>#REF!</v>
      </c>
      <c r="K49" s="66" t="e">
        <f t="shared" si="7"/>
        <v>#REF!</v>
      </c>
      <c r="L49" s="66" t="e">
        <f t="shared" si="7"/>
        <v>#REF!</v>
      </c>
      <c r="M49" s="66" t="e">
        <f t="shared" si="7"/>
        <v>#REF!</v>
      </c>
      <c r="N49" s="67" t="e">
        <f t="shared" si="7"/>
        <v>#REF!</v>
      </c>
    </row>
    <row r="50" spans="1:14" ht="42" customHeight="1">
      <c r="A50" s="145" t="s">
        <v>692</v>
      </c>
      <c r="B50" s="64" t="e">
        <f>COUNTIFS(#REF!,$B$4,#REF!,B6,#REF!,"ALTO RIESGO",#REF!,"&lt;&gt;")</f>
        <v>#REF!</v>
      </c>
      <c r="C50" s="64" t="e">
        <f>COUNTIFS(#REF!,$B$4,#REF!,C6,#REF!,"ALTO RIESGO",#REF!,"&lt;&gt;")</f>
        <v>#REF!</v>
      </c>
      <c r="D50" s="64" t="e">
        <f>COUNTIFS(#REF!,$B$4,#REF!,D6,#REF!,"ALTO RIESGO",#REF!,"&lt;&gt;")</f>
        <v>#REF!</v>
      </c>
      <c r="E50" s="64" t="e">
        <f>COUNTIFS(#REF!,$B$4,#REF!,E6,#REF!,"ALTO RIESGO",#REF!,"&lt;&gt;")</f>
        <v>#REF!</v>
      </c>
      <c r="F50" s="64" t="e">
        <f>COUNTIFS(#REF!,$B$4,#REF!,F6,#REF!,"ALTO RIESGO",#REF!,"&lt;&gt;")</f>
        <v>#REF!</v>
      </c>
      <c r="G50" s="64" t="e">
        <f>COUNTIFS(#REF!,$B$4,#REF!,G6,#REF!,"ALTO RIESGO",#REF!,"&lt;&gt;")</f>
        <v>#REF!</v>
      </c>
      <c r="H50" s="64" t="e">
        <f>COUNTIFS(#REF!,$B$4,#REF!,H6,#REF!,"ALTO RIESGO",#REF!,"&lt;&gt;")</f>
        <v>#REF!</v>
      </c>
      <c r="I50" s="64" t="e">
        <f>COUNTIFS(#REF!,$B$4,#REF!,I6,#REF!,"ALTO RIESGO",#REF!,"&lt;&gt;")</f>
        <v>#REF!</v>
      </c>
      <c r="J50" s="64" t="e">
        <f>COUNTIFS(#REF!,$B$4,#REF!,J6,#REF!,"ALTO RIESGO",#REF!,"&lt;&gt;")</f>
        <v>#REF!</v>
      </c>
      <c r="K50" s="64" t="e">
        <f>COUNTIFS(#REF!,$B$4,#REF!,K6,#REF!,"ALTO RIESGO",#REF!,"&lt;&gt;")</f>
        <v>#REF!</v>
      </c>
      <c r="L50" s="64" t="e">
        <f>COUNTIFS(#REF!,$B$4,#REF!,L6,#REF!,"ALTO RIESGO",#REF!,"&lt;&gt;")</f>
        <v>#REF!</v>
      </c>
      <c r="M50" s="64" t="e">
        <f>COUNTIFS(#REF!,$B$4,#REF!,M6,#REF!,"ALTO RIESGO",#REF!,"&lt;&gt;")</f>
        <v>#REF!</v>
      </c>
      <c r="N50" s="73" t="e">
        <f>SUM(B50:M50)</f>
        <v>#REF!</v>
      </c>
    </row>
    <row r="51" spans="1:14" ht="42" customHeight="1" thickBot="1">
      <c r="A51" s="70" t="s">
        <v>698</v>
      </c>
      <c r="B51" s="64" t="e">
        <f>COUNTIFS(#REF!,$B$4,#REF!,B6,#REF!,"ALTO RIESGO")</f>
        <v>#REF!</v>
      </c>
      <c r="C51" s="64" t="e">
        <f>COUNTIFS(#REF!,$B$4,#REF!,C6,#REF!,"ALTO RIESGO")</f>
        <v>#REF!</v>
      </c>
      <c r="D51" s="64" t="e">
        <f>COUNTIFS(#REF!,$B$4,#REF!,D6,#REF!,"ALTO RIESGO")</f>
        <v>#REF!</v>
      </c>
      <c r="E51" s="64" t="e">
        <f>COUNTIFS(#REF!,$B$4,#REF!,E6,#REF!,"ALTO RIESGO")</f>
        <v>#REF!</v>
      </c>
      <c r="F51" s="64" t="e">
        <f>COUNTIFS(#REF!,$B$4,#REF!,F6,#REF!,"ALTO RIESGO")</f>
        <v>#REF!</v>
      </c>
      <c r="G51" s="64" t="e">
        <f>COUNTIFS(#REF!,$B$4,#REF!,G6,#REF!,"ALTO RIESGO")</f>
        <v>#REF!</v>
      </c>
      <c r="H51" s="64" t="e">
        <f>COUNTIFS(#REF!,$B$4,#REF!,H6,#REF!,"ALTO RIESGO")</f>
        <v>#REF!</v>
      </c>
      <c r="I51" s="64" t="e">
        <f>COUNTIFS(#REF!,$B$4,#REF!,I6,#REF!,"ALTO RIESGO")</f>
        <v>#REF!</v>
      </c>
      <c r="J51" s="64" t="e">
        <f>COUNTIFS(#REF!,$B$4,#REF!,J6,#REF!,"ALTO RIESGO")</f>
        <v>#REF!</v>
      </c>
      <c r="K51" s="64" t="e">
        <f>COUNTIFS(#REF!,$B$4,#REF!,K6,#REF!,"ALTO RIESGO")</f>
        <v>#REF!</v>
      </c>
      <c r="L51" s="64" t="e">
        <f>COUNTIFS(#REF!,$B$4,#REF!,L6,#REF!,"ALTO RIESGO")</f>
        <v>#REF!</v>
      </c>
      <c r="M51" s="64" t="e">
        <f>COUNTIFS(#REF!,$B$4,#REF!,M6,#REF!,"ALTO RIESGO")</f>
        <v>#REF!</v>
      </c>
      <c r="N51" s="73" t="e">
        <f>SUM(B51:M51)</f>
        <v>#REF!</v>
      </c>
    </row>
    <row r="52" spans="1:14" ht="31.5" customHeight="1" thickBot="1">
      <c r="A52" s="136" t="s">
        <v>691</v>
      </c>
      <c r="B52" s="65" t="e">
        <f>IF(B51=0,"",SUM(B50/B51))</f>
        <v>#REF!</v>
      </c>
      <c r="C52" s="66" t="e">
        <f t="shared" ref="C52:N52" si="8">IF(C51=0,"",SUM(C50/C51))</f>
        <v>#REF!</v>
      </c>
      <c r="D52" s="66" t="e">
        <f t="shared" si="8"/>
        <v>#REF!</v>
      </c>
      <c r="E52" s="66" t="e">
        <f t="shared" si="8"/>
        <v>#REF!</v>
      </c>
      <c r="F52" s="66" t="e">
        <f t="shared" si="8"/>
        <v>#REF!</v>
      </c>
      <c r="G52" s="66" t="e">
        <f t="shared" si="8"/>
        <v>#REF!</v>
      </c>
      <c r="H52" s="66" t="e">
        <f t="shared" si="8"/>
        <v>#REF!</v>
      </c>
      <c r="I52" s="66" t="e">
        <f t="shared" si="8"/>
        <v>#REF!</v>
      </c>
      <c r="J52" s="66" t="e">
        <f t="shared" si="8"/>
        <v>#REF!</v>
      </c>
      <c r="K52" s="66" t="e">
        <f t="shared" si="8"/>
        <v>#REF!</v>
      </c>
      <c r="L52" s="66" t="e">
        <f t="shared" si="8"/>
        <v>#REF!</v>
      </c>
      <c r="M52" s="66" t="e">
        <f t="shared" si="8"/>
        <v>#REF!</v>
      </c>
      <c r="N52" s="67" t="e">
        <f t="shared" si="8"/>
        <v>#REF!</v>
      </c>
    </row>
    <row r="53" spans="1:14" ht="39" customHeight="1" thickBot="1">
      <c r="A53" s="70" t="s">
        <v>714</v>
      </c>
      <c r="B53" s="64" t="e">
        <f>SUM(COUNTIFS(#REF!,$B$4,#REF!,B6,#REF!,"PARTO",#REF!,"&gt;36",#REF!,"&lt;44",#REF!,"&lt;&gt;"),COUNTIFS(#REF!,$B$4,#REF!,B6,#REF!,"CESAREA",#REF!,"&gt;36",#REF!,"&lt;44",#REF!,"&lt;&gt;"))</f>
        <v>#REF!</v>
      </c>
      <c r="C53" s="64" t="e">
        <f>SUM(COUNTIFS(#REF!,$B$4,#REF!,C6,#REF!,"PARTO",#REF!,"&gt;36",#REF!,"&lt;44",#REF!,"&lt;&gt;"),COUNTIFS(#REF!,$B$4,#REF!,C6,#REF!,"CESAREA",#REF!,"&gt;36",#REF!,"&lt;44",#REF!,"&lt;&gt;"))</f>
        <v>#REF!</v>
      </c>
      <c r="D53" s="64" t="e">
        <f>SUM(COUNTIFS(#REF!,$B$4,#REF!,D6,#REF!,"PARTO",#REF!,"&gt;36",#REF!,"&lt;44",#REF!,"&lt;&gt;"),COUNTIFS(#REF!,$B$4,#REF!,D6,#REF!,"CESAREA",#REF!,"&gt;36",#REF!,"&lt;44",#REF!,"&lt;&gt;"))</f>
        <v>#REF!</v>
      </c>
      <c r="E53" s="64" t="e">
        <f>SUM(COUNTIFS(#REF!,$B$4,#REF!,E6,#REF!,"PARTO",#REF!,"&gt;36",#REF!,"&lt;44",#REF!,"&lt;&gt;"),COUNTIFS(#REF!,$B$4,#REF!,E6,#REF!,"CESAREA",#REF!,"&gt;36",#REF!,"&lt;44",#REF!,"&lt;&gt;"))</f>
        <v>#REF!</v>
      </c>
      <c r="F53" s="64" t="e">
        <f>SUM(COUNTIFS(#REF!,$B$4,#REF!,F6,#REF!,"PARTO",#REF!,"&gt;36",#REF!,"&lt;44",#REF!,"&lt;&gt;"),COUNTIFS(#REF!,$B$4,#REF!,F6,#REF!,"CESAREA",#REF!,"&gt;36",#REF!,"&lt;44",#REF!,"&lt;&gt;"))</f>
        <v>#REF!</v>
      </c>
      <c r="G53" s="64" t="e">
        <f>SUM(COUNTIFS(#REF!,$B$4,#REF!,G6,#REF!,"PARTO",#REF!,"&gt;36",#REF!,"&lt;44",#REF!,"&lt;&gt;"),COUNTIFS(#REF!,$B$4,#REF!,G6,#REF!,"CESAREA",#REF!,"&gt;36",#REF!,"&lt;44",#REF!,"&lt;&gt;"))</f>
        <v>#REF!</v>
      </c>
      <c r="H53" s="64" t="e">
        <f>SUM(COUNTIFS(#REF!,$B$4,#REF!,H6,#REF!,"PARTO",#REF!,"&gt;36",#REF!,"&lt;44",#REF!,"&lt;&gt;"),COUNTIFS(#REF!,$B$4,#REF!,H6,#REF!,"CESAREA",#REF!,"&gt;36",#REF!,"&lt;44",#REF!,"&lt;&gt;"))</f>
        <v>#REF!</v>
      </c>
      <c r="I53" s="64" t="e">
        <f>SUM(COUNTIFS(#REF!,$B$4,#REF!,I6,#REF!,"PARTO",#REF!,"&gt;36",#REF!,"&lt;44",#REF!,"&lt;&gt;"),COUNTIFS(#REF!,$B$4,#REF!,I6,#REF!,"CESAREA",#REF!,"&gt;36",#REF!,"&lt;44",#REF!,"&lt;&gt;"))</f>
        <v>#REF!</v>
      </c>
      <c r="J53" s="64" t="e">
        <f>SUM(COUNTIFS(#REF!,$B$4,#REF!,J6,#REF!,"PARTO",#REF!,"&gt;36",#REF!,"&lt;44",#REF!,"&lt;&gt;"),COUNTIFS(#REF!,$B$4,#REF!,J6,#REF!,"CESAREA",#REF!,"&gt;36",#REF!,"&lt;44",#REF!,"&lt;&gt;"))</f>
        <v>#REF!</v>
      </c>
      <c r="K53" s="64" t="e">
        <f>SUM(COUNTIFS(#REF!,$B$4,#REF!,K6,#REF!,"PARTO",#REF!,"&gt;36",#REF!,"&lt;44",#REF!,"&lt;&gt;"),COUNTIFS(#REF!,$B$4,#REF!,K6,#REF!,"CESAREA",#REF!,"&gt;36",#REF!,"&lt;44",#REF!,"&lt;&gt;"))</f>
        <v>#REF!</v>
      </c>
      <c r="L53" s="64" t="e">
        <f>SUM(COUNTIFS(#REF!,$B$4,#REF!,L6,#REF!,"PARTO",#REF!,"&gt;36",#REF!,"&lt;44",#REF!,"&lt;&gt;"),COUNTIFS(#REF!,$B$4,#REF!,L6,#REF!,"CESAREA",#REF!,"&gt;36",#REF!,"&lt;44",#REF!,"&lt;&gt;"))</f>
        <v>#REF!</v>
      </c>
      <c r="M53" s="64" t="e">
        <f>SUM(COUNTIFS(#REF!,$B$4,#REF!,M6,#REF!,"PARTO",#REF!,"&gt;36",#REF!,"&lt;44",#REF!,"&lt;&gt;"),COUNTIFS(#REF!,$B$4,#REF!,M6,#REF!,"CESAREA",#REF!,"&gt;36",#REF!,"&lt;44",#REF!,"&lt;&gt;"))</f>
        <v>#REF!</v>
      </c>
      <c r="N53" s="73" t="e">
        <f>SUM(B53:M53)</f>
        <v>#REF!</v>
      </c>
    </row>
    <row r="54" spans="1:14" ht="31.5" customHeight="1" thickBot="1">
      <c r="A54" s="136" t="s">
        <v>713</v>
      </c>
      <c r="B54" s="65" t="e">
        <f t="shared" ref="B54:N54" si="9">IF(B$60=0,"",SUM(B53/B$60))</f>
        <v>#REF!</v>
      </c>
      <c r="C54" s="66" t="e">
        <f t="shared" si="9"/>
        <v>#REF!</v>
      </c>
      <c r="D54" s="66" t="e">
        <f t="shared" si="9"/>
        <v>#REF!</v>
      </c>
      <c r="E54" s="66" t="e">
        <f t="shared" si="9"/>
        <v>#REF!</v>
      </c>
      <c r="F54" s="66" t="e">
        <f t="shared" si="9"/>
        <v>#REF!</v>
      </c>
      <c r="G54" s="66" t="e">
        <f t="shared" si="9"/>
        <v>#REF!</v>
      </c>
      <c r="H54" s="66" t="e">
        <f t="shared" si="9"/>
        <v>#REF!</v>
      </c>
      <c r="I54" s="66" t="e">
        <f t="shared" si="9"/>
        <v>#REF!</v>
      </c>
      <c r="J54" s="66" t="e">
        <f t="shared" si="9"/>
        <v>#REF!</v>
      </c>
      <c r="K54" s="66" t="e">
        <f t="shared" si="9"/>
        <v>#REF!</v>
      </c>
      <c r="L54" s="66" t="e">
        <f t="shared" si="9"/>
        <v>#REF!</v>
      </c>
      <c r="M54" s="66" t="e">
        <f t="shared" si="9"/>
        <v>#REF!</v>
      </c>
      <c r="N54" s="67" t="e">
        <f t="shared" si="9"/>
        <v>#REF!</v>
      </c>
    </row>
    <row r="55" spans="1:14" ht="31.5" customHeight="1">
      <c r="A55" s="70" t="s">
        <v>694</v>
      </c>
      <c r="B55" s="64" t="e">
        <f>COUNTIFS(#REF!,$B$4,#REF!,B6,#REF!,"SALIO PROGRAMA")</f>
        <v>#REF!</v>
      </c>
      <c r="C55" s="64" t="e">
        <f>COUNTIFS(#REF!,$B$4,#REF!,C6,#REF!,"SALIO PROGRAMA")</f>
        <v>#REF!</v>
      </c>
      <c r="D55" s="64" t="e">
        <f>COUNTIFS(#REF!,$B$4,#REF!,D6,#REF!,"SALIO PROGRAMA")</f>
        <v>#REF!</v>
      </c>
      <c r="E55" s="64" t="e">
        <f>COUNTIFS(#REF!,$B$4,#REF!,E6,#REF!,"SALIO PROGRAMA")</f>
        <v>#REF!</v>
      </c>
      <c r="F55" s="64" t="e">
        <f>COUNTIFS(#REF!,$B$4,#REF!,F6,#REF!,"SALIO PROGRAMA")</f>
        <v>#REF!</v>
      </c>
      <c r="G55" s="64" t="e">
        <f>COUNTIFS(#REF!,$B$4,#REF!,G6,#REF!,"SALIO PROGRAMA")</f>
        <v>#REF!</v>
      </c>
      <c r="H55" s="64" t="e">
        <f>COUNTIFS(#REF!,$B$4,#REF!,H6,#REF!,"SALIO PROGRAMA")</f>
        <v>#REF!</v>
      </c>
      <c r="I55" s="64" t="e">
        <f>COUNTIFS(#REF!,$B$4,#REF!,I6,#REF!,"SALIO PROGRAMA")</f>
        <v>#REF!</v>
      </c>
      <c r="J55" s="64" t="e">
        <f>COUNTIFS(#REF!,$B$4,#REF!,J6,#REF!,"SALIO PROGRAMA")</f>
        <v>#REF!</v>
      </c>
      <c r="K55" s="64" t="e">
        <f>COUNTIFS(#REF!,$B$4,#REF!,K6,#REF!,"SALIO PROGRAMA")</f>
        <v>#REF!</v>
      </c>
      <c r="L55" s="64" t="e">
        <f>COUNTIFS(#REF!,$B$4,#REF!,L6,#REF!,"SALIO PROGRAMA")</f>
        <v>#REF!</v>
      </c>
      <c r="M55" s="64" t="e">
        <f>COUNTIFS(#REF!,$B$4,#REF!,M6,#REF!,"SALIO PROGRAMA")</f>
        <v>#REF!</v>
      </c>
      <c r="N55" s="72" t="e">
        <f>SUM(B55:M55)</f>
        <v>#REF!</v>
      </c>
    </row>
    <row r="56" spans="1:14" ht="43.5" customHeight="1" thickBot="1">
      <c r="A56" s="31" t="s">
        <v>695</v>
      </c>
      <c r="B56" s="21" t="e">
        <f>COUNTIFS(#REF!,$B$4,#REF!,B6,#REF!,"SALIO PROGRAMA",#REF!,"COMPLETO")</f>
        <v>#REF!</v>
      </c>
      <c r="C56" s="21" t="e">
        <f>COUNTIFS(#REF!,$B$4,#REF!,C6,#REF!,"SALIO PROGRAMA",#REF!,"COMPLETO")</f>
        <v>#REF!</v>
      </c>
      <c r="D56" s="21" t="e">
        <f>COUNTIFS(#REF!,$B$4,#REF!,D6,#REF!,"SALIO PROGRAMA",#REF!,"COMPLETO")</f>
        <v>#REF!</v>
      </c>
      <c r="E56" s="21" t="e">
        <f>COUNTIFS(#REF!,$B$4,#REF!,E6,#REF!,"SALIO PROGRAMA",#REF!,"COMPLETO")</f>
        <v>#REF!</v>
      </c>
      <c r="F56" s="21" t="e">
        <f>COUNTIFS(#REF!,$B$4,#REF!,F6,#REF!,"SALIO PROGRAMA",#REF!,"COMPLETO")</f>
        <v>#REF!</v>
      </c>
      <c r="G56" s="21" t="e">
        <f>COUNTIFS(#REF!,$B$4,#REF!,G6,#REF!,"SALIO PROGRAMA",#REF!,"COMPLETO")</f>
        <v>#REF!</v>
      </c>
      <c r="H56" s="21" t="e">
        <f>COUNTIFS(#REF!,$B$4,#REF!,H6,#REF!,"SALIO PROGRAMA",#REF!,"COMPLETO")</f>
        <v>#REF!</v>
      </c>
      <c r="I56" s="21" t="e">
        <f>COUNTIFS(#REF!,$B$4,#REF!,I6,#REF!,"SALIO PROGRAMA",#REF!,"COMPLETO")</f>
        <v>#REF!</v>
      </c>
      <c r="J56" s="21" t="e">
        <f>COUNTIFS(#REF!,$B$4,#REF!,J6,#REF!,"SALIO PROGRAMA",#REF!,"COMPLETO")</f>
        <v>#REF!</v>
      </c>
      <c r="K56" s="21" t="e">
        <f>COUNTIFS(#REF!,$B$4,#REF!,K6,#REF!,"SALIO PROGRAMA",#REF!,"COMPLETO")</f>
        <v>#REF!</v>
      </c>
      <c r="L56" s="21" t="e">
        <f>COUNTIFS(#REF!,$B$4,#REF!,L6,#REF!,"SALIO PROGRAMA",#REF!,"COMPLETO")</f>
        <v>#REF!</v>
      </c>
      <c r="M56" s="21" t="e">
        <f>COUNTIFS(#REF!,$B$4,#REF!,M6,#REF!,"SALIO PROGRAMA",#REF!,"COMPLETO")</f>
        <v>#REF!</v>
      </c>
      <c r="N56" s="21" t="e">
        <f t="shared" ref="N56" si="10">SUM(B56:M56)</f>
        <v>#REF!</v>
      </c>
    </row>
    <row r="57" spans="1:14" ht="37.5" customHeight="1" thickBot="1">
      <c r="A57" s="127" t="s">
        <v>693</v>
      </c>
      <c r="B57" s="65" t="e">
        <f t="shared" ref="B57:N57" si="11">IF(B55=0,"",SUM(B56/B55))</f>
        <v>#REF!</v>
      </c>
      <c r="C57" s="66" t="e">
        <f t="shared" si="11"/>
        <v>#REF!</v>
      </c>
      <c r="D57" s="66" t="e">
        <f t="shared" si="11"/>
        <v>#REF!</v>
      </c>
      <c r="E57" s="66" t="e">
        <f t="shared" si="11"/>
        <v>#REF!</v>
      </c>
      <c r="F57" s="66" t="e">
        <f t="shared" si="11"/>
        <v>#REF!</v>
      </c>
      <c r="G57" s="66" t="e">
        <f t="shared" si="11"/>
        <v>#REF!</v>
      </c>
      <c r="H57" s="66" t="e">
        <f t="shared" si="11"/>
        <v>#REF!</v>
      </c>
      <c r="I57" s="66" t="e">
        <f t="shared" si="11"/>
        <v>#REF!</v>
      </c>
      <c r="J57" s="66" t="e">
        <f t="shared" si="11"/>
        <v>#REF!</v>
      </c>
      <c r="K57" s="66" t="e">
        <f t="shared" si="11"/>
        <v>#REF!</v>
      </c>
      <c r="L57" s="66" t="e">
        <f t="shared" si="11"/>
        <v>#REF!</v>
      </c>
      <c r="M57" s="66" t="e">
        <f t="shared" si="11"/>
        <v>#REF!</v>
      </c>
      <c r="N57" s="67" t="e">
        <f t="shared" si="11"/>
        <v>#REF!</v>
      </c>
    </row>
    <row r="58" spans="1:14" ht="53.25" customHeight="1" thickBot="1">
      <c r="A58" s="31" t="s">
        <v>696</v>
      </c>
      <c r="B58" s="21" t="e">
        <f>COUNTIFS(#REF!,$B$4,#REF!,B6,#REF!,"SALIO PROGRAMA",#REF!,"COMPLETO")</f>
        <v>#REF!</v>
      </c>
      <c r="C58" s="21" t="e">
        <f>COUNTIFS(#REF!,$B$4,#REF!,C6,#REF!,"SALIO PROGRAMA",#REF!,"COMPLETO")</f>
        <v>#REF!</v>
      </c>
      <c r="D58" s="21" t="e">
        <f>COUNTIFS(#REF!,$B$4,#REF!,D6,#REF!,"SALIO PROGRAMA",#REF!,"COMPLETO")</f>
        <v>#REF!</v>
      </c>
      <c r="E58" s="21" t="e">
        <f>COUNTIFS(#REF!,$B$4,#REF!,E6,#REF!,"SALIO PROGRAMA",#REF!,"COMPLETO")</f>
        <v>#REF!</v>
      </c>
      <c r="F58" s="21" t="e">
        <f>COUNTIFS(#REF!,$B$4,#REF!,F6,#REF!,"SALIO PROGRAMA",#REF!,"COMPLETO")</f>
        <v>#REF!</v>
      </c>
      <c r="G58" s="21" t="e">
        <f>COUNTIFS(#REF!,$B$4,#REF!,G6,#REF!,"SALIO PROGRAMA",#REF!,"COMPLETO")</f>
        <v>#REF!</v>
      </c>
      <c r="H58" s="21" t="e">
        <f>COUNTIFS(#REF!,$B$4,#REF!,H6,#REF!,"SALIO PROGRAMA",#REF!,"COMPLETO")</f>
        <v>#REF!</v>
      </c>
      <c r="I58" s="21" t="e">
        <f>COUNTIFS(#REF!,$B$4,#REF!,I6,#REF!,"SALIO PROGRAMA",#REF!,"COMPLETO")</f>
        <v>#REF!</v>
      </c>
      <c r="J58" s="21" t="e">
        <f>COUNTIFS(#REF!,$B$4,#REF!,J6,#REF!,"SALIO PROGRAMA",#REF!,"COMPLETO")</f>
        <v>#REF!</v>
      </c>
      <c r="K58" s="21" t="e">
        <f>COUNTIFS(#REF!,$B$4,#REF!,K6,#REF!,"SALIO PROGRAMA",#REF!,"COMPLETO")</f>
        <v>#REF!</v>
      </c>
      <c r="L58" s="21" t="e">
        <f>COUNTIFS(#REF!,$B$4,#REF!,L6,#REF!,"SALIO PROGRAMA",#REF!,"COMPLETO")</f>
        <v>#REF!</v>
      </c>
      <c r="M58" s="21" t="e">
        <f>COUNTIFS(#REF!,$B$4,#REF!,M6,#REF!,"SALIO PROGRAMA",#REF!,"COMPLETO")</f>
        <v>#REF!</v>
      </c>
      <c r="N58" s="21" t="e">
        <f>SUM(B58:M58)</f>
        <v>#REF!</v>
      </c>
    </row>
    <row r="59" spans="1:14" ht="37.5" customHeight="1" thickBot="1">
      <c r="A59" s="127" t="s">
        <v>697</v>
      </c>
      <c r="B59" s="65" t="e">
        <f t="shared" ref="B59:N59" si="12">IF(B55=0,"",SUM(B58/B55))</f>
        <v>#REF!</v>
      </c>
      <c r="C59" s="66" t="e">
        <f t="shared" si="12"/>
        <v>#REF!</v>
      </c>
      <c r="D59" s="66" t="e">
        <f t="shared" si="12"/>
        <v>#REF!</v>
      </c>
      <c r="E59" s="66" t="e">
        <f t="shared" si="12"/>
        <v>#REF!</v>
      </c>
      <c r="F59" s="66" t="e">
        <f t="shared" si="12"/>
        <v>#REF!</v>
      </c>
      <c r="G59" s="66" t="e">
        <f t="shared" si="12"/>
        <v>#REF!</v>
      </c>
      <c r="H59" s="66" t="e">
        <f t="shared" si="12"/>
        <v>#REF!</v>
      </c>
      <c r="I59" s="66" t="e">
        <f t="shared" si="12"/>
        <v>#REF!</v>
      </c>
      <c r="J59" s="66" t="e">
        <f t="shared" si="12"/>
        <v>#REF!</v>
      </c>
      <c r="K59" s="66" t="e">
        <f t="shared" si="12"/>
        <v>#REF!</v>
      </c>
      <c r="L59" s="66" t="e">
        <f t="shared" si="12"/>
        <v>#REF!</v>
      </c>
      <c r="M59" s="66" t="e">
        <f t="shared" si="12"/>
        <v>#REF!</v>
      </c>
      <c r="N59" s="67" t="e">
        <f t="shared" si="12"/>
        <v>#REF!</v>
      </c>
    </row>
    <row r="60" spans="1:14" ht="31.5" customHeight="1" thickBot="1">
      <c r="A60" s="145" t="s">
        <v>663</v>
      </c>
      <c r="B60" s="64" t="e">
        <f>SUM(COUNTIFS(#REF!,B4,#REF!,B6,#REF!,"PARTO",#REF!,"&gt;36",#REF!,"&lt;44"),COUNTIFS(#REF!,B4,#REF!,B6,#REF!,"CESAREA",#REF!,"&gt;36",#REF!,"&lt;44"))</f>
        <v>#REF!</v>
      </c>
      <c r="C60" s="64" t="e">
        <f>SUM(COUNTIFS(#REF!,B4,#REF!,C6,#REF!,"PARTO",#REF!,"&gt;36",#REF!,"&lt;44"),COUNTIFS(#REF!,B4,#REF!,C6,#REF!,"CESAREA",#REF!,"&gt;36",#REF!,"&lt;44"))</f>
        <v>#REF!</v>
      </c>
      <c r="D60" s="64" t="e">
        <f>SUM(COUNTIFS(#REF!,B4,#REF!,D6,#REF!,"PARTO",#REF!,"&gt;36",#REF!,"&lt;44"),COUNTIFS(#REF!,B4,#REF!,D6,#REF!,"CESAREA",#REF!,"&gt;36",#REF!,"&lt;44"))</f>
        <v>#REF!</v>
      </c>
      <c r="E60" s="64" t="e">
        <f>SUM(COUNTIFS(#REF!,B4,#REF!,E6,#REF!,"PARTO",#REF!,"&gt;36",#REF!,"&lt;44"),COUNTIFS(#REF!,B4,#REF!,E6,#REF!,"CESAREA",#REF!,"&gt;36",#REF!,"&lt;44"))</f>
        <v>#REF!</v>
      </c>
      <c r="F60" s="64" t="e">
        <f>SUM(COUNTIFS(#REF!,B4,#REF!,F6,#REF!,"PARTO",#REF!,"&gt;36",#REF!,"&lt;44"),COUNTIFS(#REF!,B4,#REF!,F6,#REF!,"CESAREA",#REF!,"&gt;36",#REF!,"&lt;44"))</f>
        <v>#REF!</v>
      </c>
      <c r="G60" s="64" t="e">
        <f>SUM(COUNTIFS(#REF!,B4,#REF!,G6,#REF!,"PARTO",#REF!,"&gt;36",#REF!,"&lt;44"),COUNTIFS(#REF!,B4,#REF!,G6,#REF!,"CESAREA",#REF!,"&gt;36",#REF!,"&lt;44"))</f>
        <v>#REF!</v>
      </c>
      <c r="H60" s="64" t="e">
        <f>SUM(COUNTIFS(#REF!,B4,#REF!,H6,#REF!,"PARTO",#REF!,"&gt;36",#REF!,"&lt;44"),COUNTIFS(#REF!,B4,#REF!,H6,#REF!,"CESAREA",#REF!,"&gt;36",#REF!,"&lt;44"))</f>
        <v>#REF!</v>
      </c>
      <c r="I60" s="64" t="e">
        <f>SUM(COUNTIFS(#REF!,B4,#REF!,I6,#REF!,"PARTO",#REF!,"&gt;36",#REF!,"&lt;44"),COUNTIFS(#REF!,B4,#REF!,I6,#REF!,"CESAREA",#REF!,"&gt;36",#REF!,"&lt;44"))</f>
        <v>#REF!</v>
      </c>
      <c r="J60" s="64" t="e">
        <f>SUM(COUNTIFS(#REF!,B4,#REF!,J6,#REF!,"PARTO",#REF!,"&gt;36",#REF!,"&lt;44"),COUNTIFS(#REF!,B4,#REF!,J6,#REF!,"CESAREA",#REF!,"&gt;36",#REF!,"&lt;44"))</f>
        <v>#REF!</v>
      </c>
      <c r="K60" s="64" t="e">
        <f>SUM(COUNTIFS(#REF!,B4,#REF!,K6,#REF!,"PARTO",#REF!,"&gt;36",#REF!,"&lt;44"),COUNTIFS(#REF!,B4,#REF!,K6,#REF!,"CESAREA",#REF!,"&gt;36",#REF!,"&lt;44"))</f>
        <v>#REF!</v>
      </c>
      <c r="L60" s="64" t="e">
        <f>SUM(COUNTIFS(#REF!,B4,#REF!,L6,#REF!,"PARTO",#REF!,"&gt;36",#REF!,"&lt;44"),COUNTIFS(#REF!,B4,#REF!,L6,#REF!,"CESAREA",#REF!,"&gt;36",#REF!,"&lt;44"))</f>
        <v>#REF!</v>
      </c>
      <c r="M60" s="64" t="e">
        <f>SUM(COUNTIFS(#REF!,B4,#REF!,M6,#REF!,"PARTO",#REF!,"&gt;36",#REF!,"&lt;44"),COUNTIFS(#REF!,B4,#REF!,M6,#REF!,"CESAREA",#REF!,"&gt;36",#REF!,"&lt;44"))</f>
        <v>#REF!</v>
      </c>
      <c r="N60" s="73" t="e">
        <f>SUM(B60:M60)</f>
        <v>#REF!</v>
      </c>
    </row>
    <row r="61" spans="1:14" ht="39" customHeight="1" thickBot="1">
      <c r="A61" s="133" t="s">
        <v>699</v>
      </c>
      <c r="B61" s="126" t="e">
        <f>SUM(COUNTIFS(#REF!,$B$4,#REF!,B6,#REF!,"PARTO",#REF!,"&gt;36",#REF!,"&lt;44",#REF!,"&lt;&gt;"),COUNTIFS(#REF!,$B$4,#REF!,B6,#REF!,"CESAREA",#REF!,"&gt;36",#REF!,"&lt;44",#REF!,"&lt;&gt;"))</f>
        <v>#REF!</v>
      </c>
      <c r="C61" s="126" t="e">
        <f>SUM(COUNTIFS(#REF!,$B$4,#REF!,C6,#REF!,"PARTO",#REF!,"&gt;36",#REF!,"&lt;44",#REF!,"&lt;&gt;"),COUNTIFS(#REF!,$B$4,#REF!,C6,#REF!,"CESAREA",#REF!,"&gt;36",#REF!,"&lt;44",#REF!,"&lt;&gt;"))</f>
        <v>#REF!</v>
      </c>
      <c r="D61" s="126" t="e">
        <f>SUM(COUNTIFS(#REF!,$B$4,#REF!,D6,#REF!,"PARTO",#REF!,"&gt;36",#REF!,"&lt;44",#REF!,"&lt;&gt;"),COUNTIFS(#REF!,$B$4,#REF!,D6,#REF!,"CESAREA",#REF!,"&gt;36",#REF!,"&lt;44",#REF!,"&lt;&gt;"))</f>
        <v>#REF!</v>
      </c>
      <c r="E61" s="126" t="e">
        <f>SUM(COUNTIFS(#REF!,$B$4,#REF!,E6,#REF!,"PARTO",#REF!,"&gt;36",#REF!,"&lt;44",#REF!,"&lt;&gt;"),COUNTIFS(#REF!,$B$4,#REF!,E6,#REF!,"CESAREA",#REF!,"&gt;36",#REF!,"&lt;44",#REF!,"&lt;&gt;"))</f>
        <v>#REF!</v>
      </c>
      <c r="F61" s="126" t="e">
        <f>SUM(COUNTIFS(#REF!,$B$4,#REF!,F6,#REF!,"PARTO",#REF!,"&gt;36",#REF!,"&lt;44",#REF!,"&lt;&gt;"),COUNTIFS(#REF!,$B$4,#REF!,F6,#REF!,"CESAREA",#REF!,"&gt;36",#REF!,"&lt;44",#REF!,"&lt;&gt;"))</f>
        <v>#REF!</v>
      </c>
      <c r="G61" s="126" t="e">
        <f>SUM(COUNTIFS(#REF!,$B$4,#REF!,G6,#REF!,"PARTO",#REF!,"&gt;36",#REF!,"&lt;44",#REF!,"&lt;&gt;"),COUNTIFS(#REF!,$B$4,#REF!,G6,#REF!,"CESAREA",#REF!,"&gt;36",#REF!,"&lt;44",#REF!,"&lt;&gt;"))</f>
        <v>#REF!</v>
      </c>
      <c r="H61" s="126" t="e">
        <f>SUM(COUNTIFS(#REF!,$B$4,#REF!,H6,#REF!,"PARTO",#REF!,"&gt;36",#REF!,"&lt;44",#REF!,"&lt;&gt;"),COUNTIFS(#REF!,$B$4,#REF!,H6,#REF!,"CESAREA",#REF!,"&gt;36",#REF!,"&lt;44",#REF!,"&lt;&gt;"))</f>
        <v>#REF!</v>
      </c>
      <c r="I61" s="126" t="e">
        <f>SUM(COUNTIFS(#REF!,$B$4,#REF!,I6,#REF!,"PARTO",#REF!,"&gt;36",#REF!,"&lt;44",#REF!,"&lt;&gt;"),COUNTIFS(#REF!,$B$4,#REF!,I6,#REF!,"CESAREA",#REF!,"&gt;36",#REF!,"&lt;44",#REF!,"&lt;&gt;"))</f>
        <v>#REF!</v>
      </c>
      <c r="J61" s="126" t="e">
        <f>SUM(COUNTIFS(#REF!,$B$4,#REF!,J6,#REF!,"PARTO",#REF!,"&gt;36",#REF!,"&lt;44",#REF!,"&lt;&gt;"),COUNTIFS(#REF!,$B$4,#REF!,J6,#REF!,"CESAREA",#REF!,"&gt;36",#REF!,"&lt;44",#REF!,"&lt;&gt;"))</f>
        <v>#REF!</v>
      </c>
      <c r="K61" s="126" t="e">
        <f>SUM(COUNTIFS(#REF!,$B$4,#REF!,K6,#REF!,"PARTO",#REF!,"&gt;36",#REF!,"&lt;44",#REF!,"&lt;&gt;"),COUNTIFS(#REF!,$B$4,#REF!,K6,#REF!,"CESAREA",#REF!,"&gt;36",#REF!,"&lt;44",#REF!,"&lt;&gt;"))</f>
        <v>#REF!</v>
      </c>
      <c r="L61" s="126" t="e">
        <f>SUM(COUNTIFS(#REF!,$B$4,#REF!,L6,#REF!,"PARTO",#REF!,"&gt;36",#REF!,"&lt;44",#REF!,"&lt;&gt;"),COUNTIFS(#REF!,$B$4,#REF!,L6,#REF!,"CESAREA",#REF!,"&gt;36",#REF!,"&lt;44",#REF!,"&lt;&gt;"))</f>
        <v>#REF!</v>
      </c>
      <c r="M61" s="126" t="e">
        <f>SUM(COUNTIFS(#REF!,$B$4,#REF!,M6,#REF!,"PARTO",#REF!,"&gt;36",#REF!,"&lt;44",#REF!,"&lt;&gt;"),COUNTIFS(#REF!,$B$4,#REF!,M6,#REF!,"CESAREA",#REF!,"&gt;36",#REF!,"&lt;44",#REF!,"&lt;&gt;"))</f>
        <v>#REF!</v>
      </c>
      <c r="N61" s="64" t="e">
        <f>SUM(B61:M61)</f>
        <v>#REF!</v>
      </c>
    </row>
    <row r="62" spans="1:14" ht="33.75" customHeight="1" thickBot="1">
      <c r="A62" s="127" t="s">
        <v>670</v>
      </c>
      <c r="B62" s="65" t="e">
        <f t="shared" ref="B62:N62" si="13">IF(B$60=0,"",SUM(B61/B$60))</f>
        <v>#REF!</v>
      </c>
      <c r="C62" s="66" t="e">
        <f t="shared" si="13"/>
        <v>#REF!</v>
      </c>
      <c r="D62" s="66" t="e">
        <f t="shared" si="13"/>
        <v>#REF!</v>
      </c>
      <c r="E62" s="66" t="e">
        <f t="shared" si="13"/>
        <v>#REF!</v>
      </c>
      <c r="F62" s="66" t="e">
        <f t="shared" si="13"/>
        <v>#REF!</v>
      </c>
      <c r="G62" s="66" t="e">
        <f t="shared" si="13"/>
        <v>#REF!</v>
      </c>
      <c r="H62" s="66" t="e">
        <f t="shared" si="13"/>
        <v>#REF!</v>
      </c>
      <c r="I62" s="66" t="e">
        <f t="shared" si="13"/>
        <v>#REF!</v>
      </c>
      <c r="J62" s="66" t="e">
        <f t="shared" si="13"/>
        <v>#REF!</v>
      </c>
      <c r="K62" s="66" t="e">
        <f t="shared" si="13"/>
        <v>#REF!</v>
      </c>
      <c r="L62" s="66" t="e">
        <f t="shared" si="13"/>
        <v>#REF!</v>
      </c>
      <c r="M62" s="66" t="e">
        <f t="shared" si="13"/>
        <v>#REF!</v>
      </c>
      <c r="N62" s="67" t="e">
        <f t="shared" si="13"/>
        <v>#REF!</v>
      </c>
    </row>
    <row r="63" spans="1:14" ht="37.5" customHeight="1" thickBot="1">
      <c r="A63" s="70" t="s">
        <v>664</v>
      </c>
      <c r="B63" s="64" t="e">
        <f>SUM(COUNTIFS(#REF!,B4,#REF!,B6,#REF!,"PARTO",#REF!,"&gt;36",#REF!,"&lt;44",#REF!,"7"),COUNTIFS(#REF!,B4,#REF!,B6,#REF!,"CESAREA",#REF!,"&gt;36",#REF!,"&lt;44",#REF!,"7"))</f>
        <v>#REF!</v>
      </c>
      <c r="C63" s="64" t="e">
        <f>SUM(COUNTIFS(#REF!,B4,#REF!,C6,#REF!,"PARTO",#REF!,"&gt;36",#REF!,"&lt;44",#REF!,"7"),COUNTIFS(#REF!,B4,#REF!,C6,#REF!,"CESAREA",#REF!,"&gt;36",#REF!,"&lt;44",#REF!,"7"))</f>
        <v>#REF!</v>
      </c>
      <c r="D63" s="64" t="e">
        <f>SUM(COUNTIFS(#REF!,B4,#REF!,D6,#REF!,"PARTO",#REF!,"&gt;36",#REF!,"&lt;44",#REF!,"7"),COUNTIFS(#REF!,B4,#REF!,D6,#REF!,"CESAREA",#REF!,"&gt;36",#REF!,"&lt;44",#REF!,"7"))</f>
        <v>#REF!</v>
      </c>
      <c r="E63" s="64" t="e">
        <f>SUM(COUNTIFS(#REF!,B4,#REF!,E6,#REF!,"PARTO",#REF!,"&gt;36",#REF!,"&lt;44",#REF!,"7"),COUNTIFS(#REF!,B4,#REF!,E6,#REF!,"CESAREA",#REF!,"&gt;36",#REF!,"&lt;44",#REF!,"7"))</f>
        <v>#REF!</v>
      </c>
      <c r="F63" s="64" t="e">
        <f>SUM(COUNTIFS(#REF!,B4,#REF!,F6,#REF!,"PARTO",#REF!,"&gt;36",#REF!,"&lt;44",#REF!,"7"),COUNTIFS(#REF!,B4,#REF!,F6,#REF!,"CESAREA",#REF!,"&gt;36",#REF!,"&lt;44",#REF!,"7"))</f>
        <v>#REF!</v>
      </c>
      <c r="G63" s="64" t="e">
        <f>SUM(COUNTIFS(#REF!,B4,#REF!,G6,#REF!,"PARTO",#REF!,"&gt;36",#REF!,"&lt;44",#REF!,"7"),COUNTIFS(#REF!,B4,#REF!,G6,#REF!,"CESAREA",#REF!,"&gt;36",#REF!,"&lt;44",#REF!,"7"))</f>
        <v>#REF!</v>
      </c>
      <c r="H63" s="64" t="e">
        <f>SUM(COUNTIFS(#REF!,B4,#REF!,H6,#REF!,"PARTO",#REF!,"&gt;36",#REF!,"&lt;44",#REF!,"7"),COUNTIFS(#REF!,B4,#REF!,H6,#REF!,"CESAREA",#REF!,"&gt;36",#REF!,"&lt;44",#REF!,"7"))</f>
        <v>#REF!</v>
      </c>
      <c r="I63" s="64" t="e">
        <f>SUM(COUNTIFS(#REF!,B4,#REF!,I6,#REF!,"PARTO",#REF!,"&gt;36",#REF!,"&lt;44",#REF!,"7"),COUNTIFS(#REF!,B4,#REF!,I6,#REF!,"CESAREA",#REF!,"&gt;36",#REF!,"&lt;44",#REF!,"7"))</f>
        <v>#REF!</v>
      </c>
      <c r="J63" s="64" t="e">
        <f>SUM(COUNTIFS(#REF!,B4,#REF!,J6,#REF!,"PARTO",#REF!,"&gt;36",#REF!,"&lt;44",#REF!,"7"),COUNTIFS(#REF!,B4,#REF!,J6,#REF!,"CESAREA",#REF!,"&gt;36",#REF!,"&lt;44",#REF!,"7"))</f>
        <v>#REF!</v>
      </c>
      <c r="K63" s="64" t="e">
        <f>SUM(COUNTIFS(#REF!,B4,#REF!,K6,#REF!,"PARTO",#REF!,"&gt;36",#REF!,"&lt;44",#REF!,"7"),COUNTIFS(#REF!,B4,#REF!,K6,#REF!,"CESAREA",#REF!,"&gt;36",#REF!,"&lt;44",#REF!,"7"))</f>
        <v>#REF!</v>
      </c>
      <c r="L63" s="64" t="e">
        <f>SUM(COUNTIFS(#REF!,B4,#REF!,L6,#REF!,"PARTO",#REF!,"&gt;36",#REF!,"&lt;44",#REF!,"7"),COUNTIFS(#REF!,B4,#REF!,L6,#REF!,"CESAREA",#REF!,"&gt;36",#REF!,"&lt;44",#REF!,"7"))</f>
        <v>#REF!</v>
      </c>
      <c r="M63" s="64" t="e">
        <f>SUM(COUNTIFS(#REF!,B4,#REF!,M6,#REF!,"PARTO",#REF!,"&gt;36",#REF!,"&lt;44",#REF!,"7"),COUNTIFS(#REF!,B4,#REF!,M6,#REF!,"CESAREA",#REF!,"&gt;36",#REF!,"&lt;44",#REF!,"7"))</f>
        <v>#REF!</v>
      </c>
      <c r="N63" s="73" t="e">
        <f>SUM(B63:M63)</f>
        <v>#REF!</v>
      </c>
    </row>
    <row r="64" spans="1:14" ht="50.25" customHeight="1" thickBot="1">
      <c r="A64" s="120" t="s">
        <v>744</v>
      </c>
      <c r="B64" s="65" t="e">
        <f>IF($B$60=0,"",SUM(B63/$B$60))</f>
        <v>#REF!</v>
      </c>
      <c r="C64" s="66" t="e">
        <f t="shared" ref="C64:N64" si="14">IF(C$60=0,"",SUM(C63/C$60))</f>
        <v>#REF!</v>
      </c>
      <c r="D64" s="66" t="e">
        <f t="shared" si="14"/>
        <v>#REF!</v>
      </c>
      <c r="E64" s="66" t="e">
        <f t="shared" si="14"/>
        <v>#REF!</v>
      </c>
      <c r="F64" s="66" t="e">
        <f t="shared" si="14"/>
        <v>#REF!</v>
      </c>
      <c r="G64" s="66" t="e">
        <f t="shared" si="14"/>
        <v>#REF!</v>
      </c>
      <c r="H64" s="66" t="e">
        <f t="shared" si="14"/>
        <v>#REF!</v>
      </c>
      <c r="I64" s="66" t="e">
        <f t="shared" si="14"/>
        <v>#REF!</v>
      </c>
      <c r="J64" s="66" t="e">
        <f t="shared" si="14"/>
        <v>#REF!</v>
      </c>
      <c r="K64" s="66" t="e">
        <f t="shared" si="14"/>
        <v>#REF!</v>
      </c>
      <c r="L64" s="66" t="e">
        <f t="shared" si="14"/>
        <v>#REF!</v>
      </c>
      <c r="M64" s="66" t="e">
        <f t="shared" si="14"/>
        <v>#REF!</v>
      </c>
      <c r="N64" s="67" t="e">
        <f t="shared" si="14"/>
        <v>#REF!</v>
      </c>
    </row>
    <row r="65" spans="1:16" ht="37.5" customHeight="1" thickBot="1">
      <c r="A65" s="70" t="s">
        <v>665</v>
      </c>
      <c r="B65" s="64" t="e">
        <f>SUM(COUNTIFS(#REF!,B4,#REF!,B6,#REF!,"PARTO",#REF!,"&gt;36",#REF!,"&lt;44"),COUNTIFS(#REF!,B4,#REF!,B6,#REF!,"CESAREA",#REF!,"&gt;36",#REF!,"&lt;44"))</f>
        <v>#REF!</v>
      </c>
      <c r="C65" s="64" t="e">
        <f>SUM(COUNTIFS(#REF!,B4,#REF!,C6,#REF!,"PARTO",#REF!,"&gt;36",#REF!,"&lt;44"),COUNTIFS(#REF!,B4,#REF!,C6,#REF!,"CESAREA",#REF!,"&gt;36",#REF!,"&lt;44"))</f>
        <v>#REF!</v>
      </c>
      <c r="D65" s="64" t="e">
        <f>SUM(COUNTIFS(#REF!,B4,#REF!,D6,#REF!,"PARTO",#REF!,"&gt;36",#REF!,"&lt;44"),COUNTIFS(#REF!,B4,#REF!,D6,#REF!,"CESAREA",#REF!,"&gt;36",#REF!,"&lt;44"))</f>
        <v>#REF!</v>
      </c>
      <c r="E65" s="64" t="e">
        <f>SUM(COUNTIFS(#REF!,B4,#REF!,E6,#REF!,"PARTO",#REF!,"&gt;36",#REF!,"&lt;44"),COUNTIFS(#REF!,B4,#REF!,E6,#REF!,"CESAREA",#REF!,"&gt;36",#REF!,"&lt;44"))</f>
        <v>#REF!</v>
      </c>
      <c r="F65" s="64" t="e">
        <f>SUM(COUNTIFS(#REF!,B4,#REF!,F6,#REF!,"PARTO",#REF!,"&gt;36",#REF!,"&lt;44"),COUNTIFS(#REF!,B4,#REF!,F6,#REF!,"CESAREA",#REF!,"&gt;36",#REF!,"&lt;44"))</f>
        <v>#REF!</v>
      </c>
      <c r="G65" s="64" t="e">
        <f>SUM(COUNTIFS(#REF!,B4,#REF!,G6,#REF!,"PARTO",#REF!,"&gt;36",#REF!,"&lt;44"),COUNTIFS(#REF!,B4,#REF!,G6,#REF!,"CESAREA",#REF!,"&gt;36",#REF!,"&lt;44"))</f>
        <v>#REF!</v>
      </c>
      <c r="H65" s="64" t="e">
        <f>SUM(COUNTIFS(#REF!,B4,#REF!,H6,#REF!,"PARTO",#REF!,"&gt;36",#REF!,"&lt;44"),COUNTIFS(#REF!,B4,#REF!,H6,#REF!,"CESAREA",#REF!,"&gt;36",#REF!,"&lt;44"))</f>
        <v>#REF!</v>
      </c>
      <c r="I65" s="64" t="e">
        <f>SUM(COUNTIFS(#REF!,B4,#REF!,I6,#REF!,"PARTO",#REF!,"&gt;36",#REF!,"&lt;44"),COUNTIFS(#REF!,B4,#REF!,I6,#REF!,"CESAREA",#REF!,"&gt;36",#REF!,"&lt;44"))</f>
        <v>#REF!</v>
      </c>
      <c r="J65" s="64" t="e">
        <f>SUM(COUNTIFS(#REF!,B4,#REF!,J6,#REF!,"PARTO",#REF!,"&gt;36",#REF!,"&lt;44"),COUNTIFS(#REF!,B4,#REF!,J6,#REF!,"CESAREA",#REF!,"&gt;36",#REF!,"&lt;44"))</f>
        <v>#REF!</v>
      </c>
      <c r="K65" s="64" t="e">
        <f>SUM(COUNTIFS(#REF!,B4,#REF!,K6,#REF!,"PARTO",#REF!,"&gt;36",#REF!,"&lt;44"),COUNTIFS(#REF!,B4,#REF!,K6,#REF!,"CESAREA",#REF!,"&gt;36",#REF!,"&lt;44"))</f>
        <v>#REF!</v>
      </c>
      <c r="L65" s="64" t="e">
        <f>SUM(COUNTIFS(#REF!,B4,#REF!,L6,#REF!,"PARTO",#REF!,"&gt;36",#REF!,"&lt;44"),COUNTIFS(#REF!,B4,#REF!,L6,#REF!,"CESAREA",#REF!,"&gt;36",#REF!,"&lt;44"))</f>
        <v>#REF!</v>
      </c>
      <c r="M65" s="64" t="e">
        <f>SUM(COUNTIFS(#REF!,B4,#REF!,M6,#REF!,"PARTO",#REF!,"&gt;36",#REF!,"&lt;44"),COUNTIFS(#REF!,B4,#REF!,M6,#REF!,"CESAREA",#REF!,"&gt;36",#REF!,"&lt;44"))</f>
        <v>#REF!</v>
      </c>
      <c r="N65" s="73" t="e">
        <f>SUM(B65:M65)</f>
        <v>#REF!</v>
      </c>
    </row>
    <row r="66" spans="1:16" ht="37.5" customHeight="1" thickBot="1">
      <c r="A66" s="120" t="s">
        <v>743</v>
      </c>
      <c r="B66" s="65" t="e">
        <f t="shared" ref="B66:N66" si="15">IF(B$60=0,"",SUM(B65/B$60))</f>
        <v>#REF!</v>
      </c>
      <c r="C66" s="66" t="e">
        <f t="shared" si="15"/>
        <v>#REF!</v>
      </c>
      <c r="D66" s="66" t="e">
        <f t="shared" si="15"/>
        <v>#REF!</v>
      </c>
      <c r="E66" s="66" t="e">
        <f t="shared" si="15"/>
        <v>#REF!</v>
      </c>
      <c r="F66" s="66" t="e">
        <f t="shared" si="15"/>
        <v>#REF!</v>
      </c>
      <c r="G66" s="66" t="e">
        <f t="shared" si="15"/>
        <v>#REF!</v>
      </c>
      <c r="H66" s="66" t="e">
        <f t="shared" si="15"/>
        <v>#REF!</v>
      </c>
      <c r="I66" s="66" t="e">
        <f t="shared" si="15"/>
        <v>#REF!</v>
      </c>
      <c r="J66" s="66" t="e">
        <f t="shared" si="15"/>
        <v>#REF!</v>
      </c>
      <c r="K66" s="66" t="e">
        <f t="shared" si="15"/>
        <v>#REF!</v>
      </c>
      <c r="L66" s="66" t="e">
        <f t="shared" si="15"/>
        <v>#REF!</v>
      </c>
      <c r="M66" s="66" t="e">
        <f t="shared" si="15"/>
        <v>#REF!</v>
      </c>
      <c r="N66" s="67" t="e">
        <f t="shared" si="15"/>
        <v>#REF!</v>
      </c>
    </row>
    <row r="67" spans="1:16" ht="51" customHeight="1" thickBot="1">
      <c r="A67" s="70" t="s">
        <v>748</v>
      </c>
      <c r="B67" s="64" t="e">
        <f>SUM(COUNTIFS(#REF!,$B$4,#REF!,B6,#REF!,"PARTO",#REF!,"&lt;&gt;"),COUNTIFS(#REF!,$B$4,#REF!,B6,#REF!,"CESAREA",#REF!,"&lt;&gt;"))</f>
        <v>#REF!</v>
      </c>
      <c r="C67" s="64" t="e">
        <f>SUM(COUNTIFS(#REF!,$B$4,#REF!,C6,#REF!,"PARTO",#REF!,"&lt;&gt;"),COUNTIFS(#REF!,$B$4,#REF!,C6,#REF!,"CESAREA",#REF!,"&lt;&gt;"))</f>
        <v>#REF!</v>
      </c>
      <c r="D67" s="64" t="e">
        <f>SUM(COUNTIFS(#REF!,$B$4,#REF!,D6,#REF!,"PARTO",#REF!,"&lt;&gt;"),COUNTIFS(#REF!,$B$4,#REF!,D6,#REF!,"CESAREA",#REF!,"&lt;&gt;"))</f>
        <v>#REF!</v>
      </c>
      <c r="E67" s="64" t="e">
        <f>SUM(COUNTIFS(#REF!,$B$4,#REF!,E6,#REF!,"PARTO",#REF!,"&lt;&gt;"),COUNTIFS(#REF!,$B$4,#REF!,E6,#REF!,"CESAREA",#REF!,"&lt;&gt;"))</f>
        <v>#REF!</v>
      </c>
      <c r="F67" s="64" t="e">
        <f>SUM(COUNTIFS(#REF!,$B$4,#REF!,F6,#REF!,"PARTO",#REF!,"&lt;&gt;"),COUNTIFS(#REF!,$B$4,#REF!,F6,#REF!,"CESAREA",#REF!,"&lt;&gt;"))</f>
        <v>#REF!</v>
      </c>
      <c r="G67" s="64" t="e">
        <f>SUM(COUNTIFS(#REF!,$B$4,#REF!,G6,#REF!,"PARTO",#REF!,"&lt;&gt;"),COUNTIFS(#REF!,$B$4,#REF!,G6,#REF!,"CESAREA",#REF!,"&lt;&gt;"))</f>
        <v>#REF!</v>
      </c>
      <c r="H67" s="64" t="e">
        <f>SUM(COUNTIFS(#REF!,$B$4,#REF!,H6,#REF!,"PARTO",#REF!,"&lt;&gt;"),COUNTIFS(#REF!,$B$4,#REF!,H6,#REF!,"CESAREA",#REF!,"&lt;&gt;"))</f>
        <v>#REF!</v>
      </c>
      <c r="I67" s="64" t="e">
        <f>SUM(COUNTIFS(#REF!,$B$4,#REF!,I6,#REF!,"PARTO",#REF!,"&lt;&gt;"),COUNTIFS(#REF!,$B$4,#REF!,I6,#REF!,"CESAREA",#REF!,"&lt;&gt;"))</f>
        <v>#REF!</v>
      </c>
      <c r="J67" s="64" t="e">
        <f>SUM(COUNTIFS(#REF!,$B$4,#REF!,J6,#REF!,"PARTO",#REF!,"&lt;&gt;"),COUNTIFS(#REF!,$B$4,#REF!,J6,#REF!,"CESAREA",#REF!,"&lt;&gt;"))</f>
        <v>#REF!</v>
      </c>
      <c r="K67" s="64" t="e">
        <f>SUM(COUNTIFS(#REF!,$B$4,#REF!,K6,#REF!,"PARTO",#REF!,"&lt;&gt;"),COUNTIFS(#REF!,$B$4,#REF!,K6,#REF!,"CESAREA",#REF!,"&lt;&gt;"))</f>
        <v>#REF!</v>
      </c>
      <c r="L67" s="64" t="e">
        <f>SUM(COUNTIFS(#REF!,$B$4,#REF!,L6,#REF!,"PARTO",#REF!,"&lt;&gt;"),COUNTIFS(#REF!,$B$4,#REF!,L6,#REF!,"CESAREA",#REF!,"&lt;&gt;"))</f>
        <v>#REF!</v>
      </c>
      <c r="M67" s="64" t="e">
        <f>SUM(COUNTIFS(#REF!,$B$4,#REF!,M6,#REF!,"PARTO",#REF!,"&lt;&gt;"),COUNTIFS(#REF!,$B$4,#REF!,M6,#REF!,"CESAREA",#REF!,"&lt;&gt;"))</f>
        <v>#REF!</v>
      </c>
      <c r="N67" s="73" t="e">
        <f>SUM(B67:M67)</f>
        <v>#REF!</v>
      </c>
    </row>
    <row r="68" spans="1:16" ht="37.5" customHeight="1" thickBot="1">
      <c r="A68" s="120" t="s">
        <v>749</v>
      </c>
      <c r="B68" s="65" t="e">
        <f t="shared" ref="B68:N68" si="16">IF(B$91=0,"",SUM(B67/B$91))</f>
        <v>#REF!</v>
      </c>
      <c r="C68" s="66" t="e">
        <f t="shared" si="16"/>
        <v>#REF!</v>
      </c>
      <c r="D68" s="66" t="e">
        <f t="shared" si="16"/>
        <v>#REF!</v>
      </c>
      <c r="E68" s="66" t="e">
        <f t="shared" si="16"/>
        <v>#REF!</v>
      </c>
      <c r="F68" s="66" t="e">
        <f t="shared" si="16"/>
        <v>#REF!</v>
      </c>
      <c r="G68" s="66" t="e">
        <f t="shared" si="16"/>
        <v>#REF!</v>
      </c>
      <c r="H68" s="66" t="e">
        <f t="shared" si="16"/>
        <v>#REF!</v>
      </c>
      <c r="I68" s="66" t="e">
        <f t="shared" si="16"/>
        <v>#REF!</v>
      </c>
      <c r="J68" s="66" t="e">
        <f t="shared" si="16"/>
        <v>#REF!</v>
      </c>
      <c r="K68" s="66" t="e">
        <f t="shared" si="16"/>
        <v>#REF!</v>
      </c>
      <c r="L68" s="66" t="e">
        <f t="shared" si="16"/>
        <v>#REF!</v>
      </c>
      <c r="M68" s="66" t="e">
        <f t="shared" si="16"/>
        <v>#REF!</v>
      </c>
      <c r="N68" s="66" t="e">
        <f t="shared" si="16"/>
        <v>#REF!</v>
      </c>
    </row>
    <row r="69" spans="1:16" ht="37.5" customHeight="1" thickBot="1">
      <c r="A69" s="70" t="s">
        <v>747</v>
      </c>
      <c r="B69" s="64" t="e">
        <f>SUM(COUNTIFS(#REF!,$B$4,#REF!,B6,#REF!,"PARTO",#REF!,"&lt;&gt;"),COUNTIFS(#REF!,$B$4,#REF!,B6,#REF!,"CESAREA",#REF!,"&lt;&gt;"))</f>
        <v>#REF!</v>
      </c>
      <c r="C69" s="64" t="e">
        <f>SUM(COUNTIFS(#REF!,$B$4,#REF!,C6,#REF!,"PARTO",#REF!,"&lt;&gt;"),COUNTIFS(#REF!,$B$4,#REF!,C6,#REF!,"CESAREA",#REF!,"&lt;&gt;"))</f>
        <v>#REF!</v>
      </c>
      <c r="D69" s="64" t="e">
        <f>SUM(COUNTIFS(#REF!,$B$4,#REF!,D6,#REF!,"PARTO",#REF!,"&lt;&gt;"),COUNTIFS(#REF!,$B$4,#REF!,D6,#REF!,"CESAREA",#REF!,"&lt;&gt;"))</f>
        <v>#REF!</v>
      </c>
      <c r="E69" s="64" t="e">
        <f>SUM(COUNTIFS(#REF!,$B$4,#REF!,E6,#REF!,"PARTO",#REF!,"&lt;&gt;"),COUNTIFS(#REF!,$B$4,#REF!,E6,#REF!,"CESAREA",#REF!,"&lt;&gt;"))</f>
        <v>#REF!</v>
      </c>
      <c r="F69" s="64" t="e">
        <f>SUM(COUNTIFS(#REF!,$B$4,#REF!,F6,#REF!,"PARTO",#REF!,"&lt;&gt;"),COUNTIFS(#REF!,$B$4,#REF!,F6,#REF!,"CESAREA",#REF!,"&lt;&gt;"))</f>
        <v>#REF!</v>
      </c>
      <c r="G69" s="64" t="e">
        <f>SUM(COUNTIFS(#REF!,$B$4,#REF!,G6,#REF!,"PARTO",#REF!,"&lt;&gt;"),COUNTIFS(#REF!,$B$4,#REF!,G6,#REF!,"CESAREA",#REF!,"&lt;&gt;"))</f>
        <v>#REF!</v>
      </c>
      <c r="H69" s="64" t="e">
        <f>SUM(COUNTIFS(#REF!,$B$4,#REF!,H6,#REF!,"PARTO",#REF!,"&lt;&gt;"),COUNTIFS(#REF!,$B$4,#REF!,H6,#REF!,"CESAREA",#REF!,"&lt;&gt;"))</f>
        <v>#REF!</v>
      </c>
      <c r="I69" s="64" t="e">
        <f>SUM(COUNTIFS(#REF!,$B$4,#REF!,I6,#REF!,"PARTO",#REF!,"&lt;&gt;"),COUNTIFS(#REF!,$B$4,#REF!,I6,#REF!,"CESAREA",#REF!,"&lt;&gt;"))</f>
        <v>#REF!</v>
      </c>
      <c r="J69" s="64" t="e">
        <f>SUM(COUNTIFS(#REF!,$B$4,#REF!,J6,#REF!,"PARTO",#REF!,"&lt;&gt;"),COUNTIFS(#REF!,$B$4,#REF!,J6,#REF!,"CESAREA",#REF!,"&lt;&gt;"))</f>
        <v>#REF!</v>
      </c>
      <c r="K69" s="64" t="e">
        <f>SUM(COUNTIFS(#REF!,$B$4,#REF!,K6,#REF!,"PARTO",#REF!,"&lt;&gt;"),COUNTIFS(#REF!,$B$4,#REF!,K6,#REF!,"CESAREA",#REF!,"&lt;&gt;"))</f>
        <v>#REF!</v>
      </c>
      <c r="L69" s="64" t="e">
        <f>SUM(COUNTIFS(#REF!,$B$4,#REF!,L6,#REF!,"PARTO",#REF!,"&lt;&gt;"),COUNTIFS(#REF!,$B$4,#REF!,L6,#REF!,"CESAREA",#REF!,"&lt;&gt;"))</f>
        <v>#REF!</v>
      </c>
      <c r="M69" s="64" t="e">
        <f>SUM(COUNTIFS(#REF!,$B$4,#REF!,M6,#REF!,"PARTO",#REF!,"&lt;&gt;"),COUNTIFS(#REF!,$B$4,#REF!,M6,#REF!,"CESAREA",#REF!,"&lt;&gt;"))</f>
        <v>#REF!</v>
      </c>
      <c r="N69" s="64" t="e">
        <f>SUM(B69:M69)</f>
        <v>#REF!</v>
      </c>
    </row>
    <row r="70" spans="1:16" ht="37.5" customHeight="1" thickBot="1">
      <c r="A70" s="120" t="s">
        <v>712</v>
      </c>
      <c r="B70" s="65" t="e">
        <f t="shared" ref="B70:N70" si="17">IF(B$91=0,"",SUM(B69/B$91))</f>
        <v>#REF!</v>
      </c>
      <c r="C70" s="66" t="e">
        <f t="shared" si="17"/>
        <v>#REF!</v>
      </c>
      <c r="D70" s="66" t="e">
        <f t="shared" si="17"/>
        <v>#REF!</v>
      </c>
      <c r="E70" s="66" t="e">
        <f t="shared" si="17"/>
        <v>#REF!</v>
      </c>
      <c r="F70" s="66" t="e">
        <f t="shared" si="17"/>
        <v>#REF!</v>
      </c>
      <c r="G70" s="66" t="e">
        <f t="shared" si="17"/>
        <v>#REF!</v>
      </c>
      <c r="H70" s="66" t="e">
        <f t="shared" si="17"/>
        <v>#REF!</v>
      </c>
      <c r="I70" s="66" t="e">
        <f t="shared" si="17"/>
        <v>#REF!</v>
      </c>
      <c r="J70" s="66" t="e">
        <f t="shared" si="17"/>
        <v>#REF!</v>
      </c>
      <c r="K70" s="66" t="e">
        <f t="shared" si="17"/>
        <v>#REF!</v>
      </c>
      <c r="L70" s="66" t="e">
        <f t="shared" si="17"/>
        <v>#REF!</v>
      </c>
      <c r="M70" s="66" t="e">
        <f t="shared" si="17"/>
        <v>#REF!</v>
      </c>
      <c r="N70" s="66" t="e">
        <f t="shared" si="17"/>
        <v>#REF!</v>
      </c>
    </row>
    <row r="71" spans="1:16" ht="40.5" customHeight="1" thickBot="1">
      <c r="A71" s="133" t="s">
        <v>716</v>
      </c>
      <c r="B71" s="126" t="e">
        <f>SUM(COUNTIFS(#REF!,$B$4,#REF!,B6,#REF!,"PARTO",#REF!,"COMPLETO"),COUNTIFS(#REF!,$B$4,#REF!,B6,#REF!,"CESAREA",#REF!,"COMPLETO"))</f>
        <v>#REF!</v>
      </c>
      <c r="C71" s="126" t="e">
        <f>SUM(COUNTIFS(#REF!,$B$4,#REF!,C6,#REF!,"PARTO",#REF!,"COMPLETO"),COUNTIFS(#REF!,$B$4,#REF!,C6,#REF!,"CESAREA",#REF!,"COMPLETO"))</f>
        <v>#REF!</v>
      </c>
      <c r="D71" s="126" t="e">
        <f>SUM(COUNTIFS(#REF!,$B$4,#REF!,D6,#REF!,"PARTO",#REF!,"COMPLETO"),COUNTIFS(#REF!,$B$4,#REF!,D6,#REF!,"CESAREA",#REF!,"COMPLETO"))</f>
        <v>#REF!</v>
      </c>
      <c r="E71" s="126" t="e">
        <f>SUM(COUNTIFS(#REF!,$B$4,#REF!,E6,#REF!,"PARTO",#REF!,"COMPLETO"),COUNTIFS(#REF!,$B$4,#REF!,E6,#REF!,"CESAREA",#REF!,"COMPLETO"))</f>
        <v>#REF!</v>
      </c>
      <c r="F71" s="126" t="e">
        <f>SUM(COUNTIFS(#REF!,$B$4,#REF!,F6,#REF!,"PARTO",#REF!,"COMPLETO"),COUNTIFS(#REF!,$B$4,#REF!,F6,#REF!,"CESAREA",#REF!,"COMPLETO"))</f>
        <v>#REF!</v>
      </c>
      <c r="G71" s="126" t="e">
        <f>SUM(COUNTIFS(#REF!,$B$4,#REF!,G6,#REF!,"PARTO",#REF!,"COMPLETO"),COUNTIFS(#REF!,$B$4,#REF!,G6,#REF!,"CESAREA",#REF!,"COMPLETO"))</f>
        <v>#REF!</v>
      </c>
      <c r="H71" s="126" t="e">
        <f>SUM(COUNTIFS(#REF!,$B$4,#REF!,H6,#REF!,"PARTO",#REF!,"COMPLETO"),COUNTIFS(#REF!,$B$4,#REF!,H6,#REF!,"CESAREA",#REF!,"COMPLETO"))</f>
        <v>#REF!</v>
      </c>
      <c r="I71" s="126" t="e">
        <f>SUM(COUNTIFS(#REF!,$B$4,#REF!,I6,#REF!,"PARTO",#REF!,"COMPLETO"),COUNTIFS(#REF!,$B$4,#REF!,I6,#REF!,"CESAREA",#REF!,"COMPLETO"))</f>
        <v>#REF!</v>
      </c>
      <c r="J71" s="126" t="e">
        <f>SUM(COUNTIFS(#REF!,$B$4,#REF!,J6,#REF!,"PARTO",#REF!,"COMPLETO"),COUNTIFS(#REF!,$B$4,#REF!,J6,#REF!,"CESAREA",#REF!,"COMPLETO"))</f>
        <v>#REF!</v>
      </c>
      <c r="K71" s="126" t="e">
        <f>SUM(COUNTIFS(#REF!,$B$4,#REF!,K6,#REF!,"PARTO",#REF!,"COMPLETO"),COUNTIFS(#REF!,$B$4,#REF!,K6,#REF!,"CESAREA",#REF!,"COMPLETO"))</f>
        <v>#REF!</v>
      </c>
      <c r="L71" s="126" t="e">
        <f>SUM(COUNTIFS(#REF!,$B$4,#REF!,L6,#REF!,"PARTO",#REF!,"COMPLETO"),COUNTIFS(#REF!,$B$4,#REF!,L6,#REF!,"CESAREA",#REF!,"COMPLETO"))</f>
        <v>#REF!</v>
      </c>
      <c r="M71" s="126" t="e">
        <f>SUM(COUNTIFS(#REF!,$B$4,#REF!,M6,#REF!,"PARTO",#REF!,"COMPLETO"),COUNTIFS(#REF!,$B$4,#REF!,M6,#REF!,"CESAREA",#REF!,"COMPLETO"))</f>
        <v>#REF!</v>
      </c>
      <c r="N71" s="64" t="e">
        <f>SUM(B71:M71)</f>
        <v>#REF!</v>
      </c>
    </row>
    <row r="72" spans="1:16" ht="39.75" customHeight="1" thickBot="1">
      <c r="A72" s="127" t="s">
        <v>715</v>
      </c>
      <c r="B72" s="65" t="e">
        <f t="shared" ref="B72:N72" si="18">IF(B$91=0,"",SUM(B71/B$91))</f>
        <v>#REF!</v>
      </c>
      <c r="C72" s="66" t="e">
        <f t="shared" si="18"/>
        <v>#REF!</v>
      </c>
      <c r="D72" s="66" t="e">
        <f t="shared" si="18"/>
        <v>#REF!</v>
      </c>
      <c r="E72" s="66" t="e">
        <f t="shared" si="18"/>
        <v>#REF!</v>
      </c>
      <c r="F72" s="66" t="e">
        <f t="shared" si="18"/>
        <v>#REF!</v>
      </c>
      <c r="G72" s="66" t="e">
        <f t="shared" si="18"/>
        <v>#REF!</v>
      </c>
      <c r="H72" s="66" t="e">
        <f t="shared" si="18"/>
        <v>#REF!</v>
      </c>
      <c r="I72" s="66" t="e">
        <f t="shared" si="18"/>
        <v>#REF!</v>
      </c>
      <c r="J72" s="66" t="e">
        <f t="shared" si="18"/>
        <v>#REF!</v>
      </c>
      <c r="K72" s="66" t="e">
        <f t="shared" si="18"/>
        <v>#REF!</v>
      </c>
      <c r="L72" s="66" t="e">
        <f t="shared" si="18"/>
        <v>#REF!</v>
      </c>
      <c r="M72" s="66" t="e">
        <f t="shared" si="18"/>
        <v>#REF!</v>
      </c>
      <c r="N72" s="67" t="e">
        <f t="shared" si="18"/>
        <v>#REF!</v>
      </c>
    </row>
    <row r="73" spans="1:16" ht="39" customHeight="1" thickBot="1">
      <c r="A73" s="31" t="s">
        <v>720</v>
      </c>
      <c r="B73" s="126" t="e">
        <f>SUM(COUNTIFS(#REF!,$B$4,#REF!,B6,#REF!,"PARTO",#REF!,"&gt;2",#REF!,"&lt;6"),COUNTIFS(#REF!,$B$4,#REF!,B6,#REF!,"CESAREA",#REF!,"&gt;2",#REF!,"&lt;6"))</f>
        <v>#REF!</v>
      </c>
      <c r="C73" s="126" t="e">
        <f>SUM(COUNTIFS(#REF!,$B$4,#REF!,C6,#REF!,"PARTO",#REF!,"&gt;2",#REF!,"&lt;6"),COUNTIFS(#REF!,$B$4,#REF!,C6,#REF!,"CESAREA",#REF!,"&gt;2",#REF!,"&lt;6"))</f>
        <v>#REF!</v>
      </c>
      <c r="D73" s="126" t="e">
        <f>SUM(COUNTIFS(#REF!,$B$4,#REF!,D6,#REF!,"PARTO",#REF!,"&gt;2",#REF!,"&lt;6"),COUNTIFS(#REF!,$B$4,#REF!,D6,#REF!,"CESAREA",#REF!,"&gt;2",#REF!,"&lt;6"))</f>
        <v>#REF!</v>
      </c>
      <c r="E73" s="126" t="e">
        <f>SUM(COUNTIFS(#REF!,$B$4,#REF!,E6,#REF!,"PARTO",#REF!,"&gt;2",#REF!,"&lt;6"),COUNTIFS(#REF!,$B$4,#REF!,E6,#REF!,"CESAREA",#REF!,"&gt;2",#REF!,"&lt;6"))</f>
        <v>#REF!</v>
      </c>
      <c r="F73" s="126" t="e">
        <f>SUM(COUNTIFS(#REF!,$B$4,#REF!,F6,#REF!,"PARTO",#REF!,"&gt;2",#REF!,"&lt;6"),COUNTIFS(#REF!,$B$4,#REF!,F6,#REF!,"CESAREA",#REF!,"&gt;2",#REF!,"&lt;6"))</f>
        <v>#REF!</v>
      </c>
      <c r="G73" s="126" t="e">
        <f>SUM(COUNTIFS(#REF!,$B$4,#REF!,G6,#REF!,"PARTO",#REF!,"&gt;2",#REF!,"&lt;6"),COUNTIFS(#REF!,$B$4,#REF!,G6,#REF!,"CESAREA",#REF!,"&gt;2",#REF!,"&lt;6"))</f>
        <v>#REF!</v>
      </c>
      <c r="H73" s="126" t="e">
        <f>SUM(COUNTIFS(#REF!,$B$4,#REF!,H6,#REF!,"PARTO",#REF!,"&gt;2",#REF!,"&lt;6"),COUNTIFS(#REF!,$B$4,#REF!,H6,#REF!,"CESAREA",#REF!,"&gt;2",#REF!,"&lt;6"))</f>
        <v>#REF!</v>
      </c>
      <c r="I73" s="126" t="e">
        <f>SUM(COUNTIFS(#REF!,$B$4,#REF!,I6,#REF!,"PARTO",#REF!,"&gt;2",#REF!,"&lt;6"),COUNTIFS(#REF!,$B$4,#REF!,I6,#REF!,"CESAREA",#REF!,"&gt;2",#REF!,"&lt;6"))</f>
        <v>#REF!</v>
      </c>
      <c r="J73" s="126" t="e">
        <f>SUM(COUNTIFS(#REF!,$B$4,#REF!,J6,#REF!,"PARTO",#REF!,"&gt;2",#REF!,"&lt;6"),COUNTIFS(#REF!,$B$4,#REF!,J6,#REF!,"CESAREA",#REF!,"&gt;2",#REF!,"&lt;6"))</f>
        <v>#REF!</v>
      </c>
      <c r="K73" s="126" t="e">
        <f>SUM(COUNTIFS(#REF!,$B$4,#REF!,K6,#REF!,"PARTO",#REF!,"&gt;2",#REF!,"&lt;6"),COUNTIFS(#REF!,$B$4,#REF!,K6,#REF!,"CESAREA",#REF!,"&gt;2",#REF!,"&lt;6"))</f>
        <v>#REF!</v>
      </c>
      <c r="L73" s="126" t="e">
        <f>SUM(COUNTIFS(#REF!,$B$4,#REF!,L6,#REF!,"PARTO",#REF!,"&gt;2",#REF!,"&lt;6"),COUNTIFS(#REF!,$B$4,#REF!,L6,#REF!,"CESAREA",#REF!,"&gt;2",#REF!,"&lt;6"))</f>
        <v>#REF!</v>
      </c>
      <c r="M73" s="126" t="e">
        <f>SUM(COUNTIFS(#REF!,$B$4,#REF!,M6,#REF!,"PARTO",#REF!,"&gt;2",#REF!,"&lt;6"),COUNTIFS(#REF!,$B$4,#REF!,M6,#REF!,"CESAREA",#REF!,"&gt;2",#REF!,"&lt;6"))</f>
        <v>#REF!</v>
      </c>
      <c r="N73" s="64" t="e">
        <f>SUM(B73:M73)</f>
        <v>#REF!</v>
      </c>
    </row>
    <row r="74" spans="1:16" ht="39" customHeight="1" thickBot="1">
      <c r="A74" s="130" t="s">
        <v>719</v>
      </c>
      <c r="B74" s="65" t="e">
        <f t="shared" ref="B74:N74" si="19">IF(B$91=0,"",SUM(B73/B$91))</f>
        <v>#REF!</v>
      </c>
      <c r="C74" s="66" t="e">
        <f t="shared" si="19"/>
        <v>#REF!</v>
      </c>
      <c r="D74" s="66" t="e">
        <f t="shared" si="19"/>
        <v>#REF!</v>
      </c>
      <c r="E74" s="66" t="e">
        <f t="shared" si="19"/>
        <v>#REF!</v>
      </c>
      <c r="F74" s="66" t="e">
        <f t="shared" si="19"/>
        <v>#REF!</v>
      </c>
      <c r="G74" s="66" t="e">
        <f t="shared" si="19"/>
        <v>#REF!</v>
      </c>
      <c r="H74" s="66" t="e">
        <f t="shared" si="19"/>
        <v>#REF!</v>
      </c>
      <c r="I74" s="66" t="e">
        <f t="shared" si="19"/>
        <v>#REF!</v>
      </c>
      <c r="J74" s="66" t="e">
        <f t="shared" si="19"/>
        <v>#REF!</v>
      </c>
      <c r="K74" s="66" t="e">
        <f t="shared" si="19"/>
        <v>#REF!</v>
      </c>
      <c r="L74" s="66" t="e">
        <f t="shared" si="19"/>
        <v>#REF!</v>
      </c>
      <c r="M74" s="66" t="e">
        <f t="shared" si="19"/>
        <v>#REF!</v>
      </c>
      <c r="N74" s="131" t="e">
        <f t="shared" si="19"/>
        <v>#REF!</v>
      </c>
    </row>
    <row r="75" spans="1:16" ht="39" customHeight="1" thickBot="1">
      <c r="A75" s="31" t="s">
        <v>722</v>
      </c>
      <c r="B75" s="126" t="e">
        <f>SUM(COUNTIFS(#REF!,$B$4,#REF!,B6,#REF!,"PARTO",#REF!,"&gt;2",#REF!,"&lt;6"),COUNTIFS(#REF!,$B$4,#REF!,B6,#REF!,"CESAREA",#REF!,"&gt;2",#REF!,"&lt;6"))</f>
        <v>#REF!</v>
      </c>
      <c r="C75" s="126" t="e">
        <f>SUM(COUNTIFS(#REF!,$B$4,#REF!,C6,#REF!,"PARTO",#REF!,"&gt;2",#REF!,"&lt;6"),COUNTIFS(#REF!,$B$4,#REF!,C6,#REF!,"CESAREA",#REF!,"&gt;2",#REF!,"&lt;6"))</f>
        <v>#REF!</v>
      </c>
      <c r="D75" s="126" t="e">
        <f>SUM(COUNTIFS(#REF!,$B$4,#REF!,D6,#REF!,"PARTO",#REF!,"&gt;2",#REF!,"&lt;6"),COUNTIFS(#REF!,$B$4,#REF!,D6,#REF!,"CESAREA",#REF!,"&gt;2",#REF!,"&lt;6"))</f>
        <v>#REF!</v>
      </c>
      <c r="E75" s="126" t="e">
        <f>SUM(COUNTIFS(#REF!,$B$4,#REF!,E6,#REF!,"PARTO",#REF!,"&gt;2",#REF!,"&lt;6"),COUNTIFS(#REF!,$B$4,#REF!,E6,#REF!,"CESAREA",#REF!,"&gt;2",#REF!,"&lt;6"))</f>
        <v>#REF!</v>
      </c>
      <c r="F75" s="126" t="e">
        <f>SUM(COUNTIFS(#REF!,$B$4,#REF!,F6,#REF!,"PARTO",#REF!,"&gt;2",#REF!,"&lt;6"),COUNTIFS(#REF!,$B$4,#REF!,F6,#REF!,"CESAREA",#REF!,"&gt;2",#REF!,"&lt;6"))</f>
        <v>#REF!</v>
      </c>
      <c r="G75" s="126" t="e">
        <f>SUM(COUNTIFS(#REF!,$B$4,#REF!,G6,#REF!,"PARTO",#REF!,"&gt;2",#REF!,"&lt;6"),COUNTIFS(#REF!,$B$4,#REF!,G6,#REF!,"CESAREA",#REF!,"&gt;2",#REF!,"&lt;6"))</f>
        <v>#REF!</v>
      </c>
      <c r="H75" s="126" t="e">
        <f>SUM(COUNTIFS(#REF!,$B$4,#REF!,H6,#REF!,"PARTO",#REF!,"&gt;2",#REF!,"&lt;6"),COUNTIFS(#REF!,$B$4,#REF!,H6,#REF!,"CESAREA",#REF!,"&gt;2",#REF!,"&lt;6"))</f>
        <v>#REF!</v>
      </c>
      <c r="I75" s="126" t="e">
        <f>SUM(COUNTIFS(#REF!,$B$4,#REF!,I6,#REF!,"PARTO",#REF!,"&gt;2",#REF!,"&lt;6"),COUNTIFS(#REF!,$B$4,#REF!,I6,#REF!,"CESAREA",#REF!,"&gt;2",#REF!,"&lt;6"))</f>
        <v>#REF!</v>
      </c>
      <c r="J75" s="126" t="e">
        <f>SUM(COUNTIFS(#REF!,$B$4,#REF!,J6,#REF!,"PARTO",#REF!,"&gt;2",#REF!,"&lt;6"),COUNTIFS(#REF!,$B$4,#REF!,J6,#REF!,"CESAREA",#REF!,"&gt;2",#REF!,"&lt;6"))</f>
        <v>#REF!</v>
      </c>
      <c r="K75" s="126" t="e">
        <f>SUM(COUNTIFS(#REF!,$B$4,#REF!,K6,#REF!,"PARTO",#REF!,"&gt;2",#REF!,"&lt;6"),COUNTIFS(#REF!,$B$4,#REF!,K6,#REF!,"CESAREA",#REF!,"&gt;2",#REF!,"&lt;6"))</f>
        <v>#REF!</v>
      </c>
      <c r="L75" s="126" t="e">
        <f>SUM(COUNTIFS(#REF!,$B$4,#REF!,L6,#REF!,"PARTO",#REF!,"&gt;2",#REF!,"&lt;6"),COUNTIFS(#REF!,$B$4,#REF!,L6,#REF!,"CESAREA",#REF!,"&gt;2",#REF!,"&lt;6"))</f>
        <v>#REF!</v>
      </c>
      <c r="M75" s="126" t="e">
        <f>SUM(COUNTIFS(#REF!,$B$4,#REF!,M6,#REF!,"PARTO",#REF!,"&gt;2",#REF!,"&lt;6"),COUNTIFS(#REF!,$B$4,#REF!,M6,#REF!,"CESAREA",#REF!,"&gt;2",#REF!,"&lt;6"))</f>
        <v>#REF!</v>
      </c>
      <c r="N75" s="64" t="e">
        <f>SUM(B75:M75)</f>
        <v>#REF!</v>
      </c>
    </row>
    <row r="76" spans="1:16" ht="39" customHeight="1" thickBot="1">
      <c r="A76" s="130" t="s">
        <v>721</v>
      </c>
      <c r="B76" s="65" t="e">
        <f t="shared" ref="B76:N76" si="20">IF(B$91=0,"",SUM(B75/B$91))</f>
        <v>#REF!</v>
      </c>
      <c r="C76" s="66" t="e">
        <f t="shared" si="20"/>
        <v>#REF!</v>
      </c>
      <c r="D76" s="66" t="e">
        <f t="shared" si="20"/>
        <v>#REF!</v>
      </c>
      <c r="E76" s="66" t="e">
        <f t="shared" si="20"/>
        <v>#REF!</v>
      </c>
      <c r="F76" s="66" t="e">
        <f t="shared" si="20"/>
        <v>#REF!</v>
      </c>
      <c r="G76" s="66" t="e">
        <f t="shared" si="20"/>
        <v>#REF!</v>
      </c>
      <c r="H76" s="66" t="e">
        <f t="shared" si="20"/>
        <v>#REF!</v>
      </c>
      <c r="I76" s="66" t="e">
        <f t="shared" si="20"/>
        <v>#REF!</v>
      </c>
      <c r="J76" s="66" t="e">
        <f t="shared" si="20"/>
        <v>#REF!</v>
      </c>
      <c r="K76" s="66" t="e">
        <f t="shared" si="20"/>
        <v>#REF!</v>
      </c>
      <c r="L76" s="66" t="e">
        <f t="shared" si="20"/>
        <v>#REF!</v>
      </c>
      <c r="M76" s="66" t="e">
        <f t="shared" si="20"/>
        <v>#REF!</v>
      </c>
      <c r="N76" s="131" t="e">
        <f t="shared" si="20"/>
        <v>#REF!</v>
      </c>
    </row>
    <row r="77" spans="1:16" ht="39" customHeight="1" thickBot="1">
      <c r="A77" s="31" t="s">
        <v>724</v>
      </c>
      <c r="B77" s="126" t="e">
        <f>SUM(COUNTIFS(#REF!,$B$4,#REF!,B6,#REF!,"PARTO",#REF!,"VACUNADA"),COUNTIFS(#REF!,$B$4,#REF!,B6,#REF!,"CESAREA",#REF!,"VACUNADA"))</f>
        <v>#REF!</v>
      </c>
      <c r="C77" s="126" t="e">
        <f>SUM(COUNTIFS(#REF!,$B$4,#REF!,C6,#REF!,"PARTO",#REF!,"VACUNADA"),COUNTIFS(#REF!,$B$4,#REF!,C6,#REF!,"CESAREA",#REF!,"VACUNADA"))</f>
        <v>#REF!</v>
      </c>
      <c r="D77" s="126" t="e">
        <f>SUM(COUNTIFS(#REF!,$B$4,#REF!,D6,#REF!,"PARTO",#REF!,"VACUNADA"),COUNTIFS(#REF!,$B$4,#REF!,D6,#REF!,"CESAREA",#REF!,"VACUNADA"))</f>
        <v>#REF!</v>
      </c>
      <c r="E77" s="126" t="e">
        <f>SUM(COUNTIFS(#REF!,$B$4,#REF!,E6,#REF!,"PARTO",#REF!,"VACUNADA"),COUNTIFS(#REF!,$B$4,#REF!,E6,#REF!,"CESAREA",#REF!,"VACUNADA"))</f>
        <v>#REF!</v>
      </c>
      <c r="F77" s="126" t="e">
        <f>SUM(COUNTIFS(#REF!,$B$4,#REF!,F6,#REF!,"PARTO",#REF!,"VACUNADA"),COUNTIFS(#REF!,$B$4,#REF!,F6,#REF!,"CESAREA",#REF!,"VACUNADA"))</f>
        <v>#REF!</v>
      </c>
      <c r="G77" s="126" t="e">
        <f>SUM(COUNTIFS(#REF!,$B$4,#REF!,G6,#REF!,"PARTO",#REF!,"VACUNADA"),COUNTIFS(#REF!,$B$4,#REF!,G6,#REF!,"CESAREA",#REF!,"VACUNADA"))</f>
        <v>#REF!</v>
      </c>
      <c r="H77" s="126" t="e">
        <f>SUM(COUNTIFS(#REF!,$B$4,#REF!,H6,#REF!,"PARTO",#REF!,"VACUNADA"),COUNTIFS(#REF!,$B$4,#REF!,H6,#REF!,"CESAREA",#REF!,"VACUNADA"))</f>
        <v>#REF!</v>
      </c>
      <c r="I77" s="126" t="e">
        <f>SUM(COUNTIFS(#REF!,$B$4,#REF!,I6,#REF!,"PARTO",#REF!,"VACUNADA"),COUNTIFS(#REF!,$B$4,#REF!,I6,#REF!,"CESAREA",#REF!,"VACUNADA"))</f>
        <v>#REF!</v>
      </c>
      <c r="J77" s="126" t="e">
        <f>SUM(COUNTIFS(#REF!,$B$4,#REF!,J6,#REF!,"PARTO",#REF!,"VACUNADA"),COUNTIFS(#REF!,$B$4,#REF!,J6,#REF!,"CESAREA",#REF!,"VACUNADA"))</f>
        <v>#REF!</v>
      </c>
      <c r="K77" s="126" t="e">
        <f>SUM(COUNTIFS(#REF!,$B$4,#REF!,K6,#REF!,"PARTO",#REF!,"VACUNADA"),COUNTIFS(#REF!,$B$4,#REF!,K6,#REF!,"CESAREA",#REF!,"VACUNADA"))</f>
        <v>#REF!</v>
      </c>
      <c r="L77" s="126" t="e">
        <f>SUM(COUNTIFS(#REF!,$B$4,#REF!,L6,#REF!,"PARTO",#REF!,"VACUNADA"),COUNTIFS(#REF!,$B$4,#REF!,L6,#REF!,"CESAREA",#REF!,"VACUNADA"))</f>
        <v>#REF!</v>
      </c>
      <c r="M77" s="126" t="e">
        <f>SUM(COUNTIFS(#REF!,$B$4,#REF!,M6,#REF!,"PARTO",#REF!,"VACUNADA"),COUNTIFS(#REF!,$B$4,#REF!,M6,#REF!,"CESAREA",#REF!,"VACUNADA"))</f>
        <v>#REF!</v>
      </c>
      <c r="N77" s="64" t="e">
        <f>SUM(B77:M77)</f>
        <v>#REF!</v>
      </c>
      <c r="P77" t="s">
        <v>725</v>
      </c>
    </row>
    <row r="78" spans="1:16" ht="39" customHeight="1" thickBot="1">
      <c r="A78" s="130" t="s">
        <v>723</v>
      </c>
      <c r="B78" s="65" t="e">
        <f t="shared" ref="B78:N78" si="21">IF(B$91=0,"",SUM(B77/B$91))</f>
        <v>#REF!</v>
      </c>
      <c r="C78" s="66" t="e">
        <f t="shared" si="21"/>
        <v>#REF!</v>
      </c>
      <c r="D78" s="66" t="e">
        <f t="shared" si="21"/>
        <v>#REF!</v>
      </c>
      <c r="E78" s="66" t="e">
        <f t="shared" si="21"/>
        <v>#REF!</v>
      </c>
      <c r="F78" s="66" t="e">
        <f t="shared" si="21"/>
        <v>#REF!</v>
      </c>
      <c r="G78" s="66" t="e">
        <f t="shared" si="21"/>
        <v>#REF!</v>
      </c>
      <c r="H78" s="66" t="e">
        <f t="shared" si="21"/>
        <v>#REF!</v>
      </c>
      <c r="I78" s="66" t="e">
        <f t="shared" si="21"/>
        <v>#REF!</v>
      </c>
      <c r="J78" s="66" t="e">
        <f t="shared" si="21"/>
        <v>#REF!</v>
      </c>
      <c r="K78" s="66" t="e">
        <f t="shared" si="21"/>
        <v>#REF!</v>
      </c>
      <c r="L78" s="66" t="e">
        <f t="shared" si="21"/>
        <v>#REF!</v>
      </c>
      <c r="M78" s="66" t="e">
        <f t="shared" si="21"/>
        <v>#REF!</v>
      </c>
      <c r="N78" s="131" t="e">
        <f t="shared" si="21"/>
        <v>#REF!</v>
      </c>
      <c r="P78" t="s">
        <v>726</v>
      </c>
    </row>
    <row r="79" spans="1:16" ht="39" customHeight="1" thickBot="1">
      <c r="A79" s="31" t="s">
        <v>727</v>
      </c>
      <c r="B79" s="126" t="e">
        <f>SUM(COUNTIFS(#REF!,$B$4,#REF!,B6,#REF!,"PARTO",#REF!,"&lt;&gt;"),COUNTIFS(#REF!,$B$4,#REF!,B6,#REF!,"CESAREA",#REF!,"&lt;&gt;"))</f>
        <v>#REF!</v>
      </c>
      <c r="C79" s="126" t="e">
        <f>SUM(COUNTIFS(#REF!,$B$4,#REF!,C6,#REF!,"PARTO",#REF!,"&lt;&gt;"),COUNTIFS(#REF!,$B$4,#REF!,C6,#REF!,"CESAREA",#REF!,"&lt;&gt;"))</f>
        <v>#REF!</v>
      </c>
      <c r="D79" s="126" t="e">
        <f>SUM(COUNTIFS(#REF!,$B$4,#REF!,D6,#REF!,"PARTO",#REF!,"&lt;&gt;"),COUNTIFS(#REF!,$B$4,#REF!,D6,#REF!,"CESAREA",#REF!,"&lt;&gt;"))</f>
        <v>#REF!</v>
      </c>
      <c r="E79" s="126" t="e">
        <f>SUM(COUNTIFS(#REF!,$B$4,#REF!,E6,#REF!,"PARTO",#REF!,"&lt;&gt;"),COUNTIFS(#REF!,$B$4,#REF!,E6,#REF!,"CESAREA",#REF!,"&lt;&gt;"))</f>
        <v>#REF!</v>
      </c>
      <c r="F79" s="126" t="e">
        <f>SUM(COUNTIFS(#REF!,$B$4,#REF!,F6,#REF!,"PARTO",#REF!,"&lt;&gt;"),COUNTIFS(#REF!,$B$4,#REF!,F6,#REF!,"CESAREA",#REF!,"&lt;&gt;"))</f>
        <v>#REF!</v>
      </c>
      <c r="G79" s="126" t="e">
        <f>SUM(COUNTIFS(#REF!,$B$4,#REF!,G6,#REF!,"PARTO",#REF!,"&lt;&gt;"),COUNTIFS(#REF!,$B$4,#REF!,G6,#REF!,"CESAREA",#REF!,"&lt;&gt;"))</f>
        <v>#REF!</v>
      </c>
      <c r="H79" s="126" t="e">
        <f>SUM(COUNTIFS(#REF!,$B$4,#REF!,H6,#REF!,"PARTO",#REF!,"&lt;&gt;"),COUNTIFS(#REF!,$B$4,#REF!,H6,#REF!,"CESAREA",#REF!,"&lt;&gt;"))</f>
        <v>#REF!</v>
      </c>
      <c r="I79" s="126" t="e">
        <f>SUM(COUNTIFS(#REF!,$B$4,#REF!,I6,#REF!,"PARTO",#REF!,"&lt;&gt;"),COUNTIFS(#REF!,$B$4,#REF!,I6,#REF!,"CESAREA",#REF!,"&lt;&gt;"))</f>
        <v>#REF!</v>
      </c>
      <c r="J79" s="126" t="e">
        <f>SUM(COUNTIFS(#REF!,$B$4,#REF!,J6,#REF!,"PARTO",#REF!,"&lt;&gt;"),COUNTIFS(#REF!,$B$4,#REF!,J6,#REF!,"CESAREA",#REF!,"&lt;&gt;"))</f>
        <v>#REF!</v>
      </c>
      <c r="K79" s="126" t="e">
        <f>SUM(COUNTIFS(#REF!,$B$4,#REF!,K6,#REF!,"PARTO",#REF!,"&lt;&gt;"),COUNTIFS(#REF!,$B$4,#REF!,K6,#REF!,"CESAREA",#REF!,"&lt;&gt;"))</f>
        <v>#REF!</v>
      </c>
      <c r="L79" s="126" t="e">
        <f>SUM(COUNTIFS(#REF!,$B$4,#REF!,L6,#REF!,"PARTO",#REF!,"&lt;&gt;"),COUNTIFS(#REF!,$B$4,#REF!,L6,#REF!,"CESAREA",#REF!,"&lt;&gt;"))</f>
        <v>#REF!</v>
      </c>
      <c r="M79" s="126" t="e">
        <f>SUM(COUNTIFS(#REF!,$B$4,#REF!,M6,#REF!,"PARTO",#REF!,"&lt;&gt;"),COUNTIFS(#REF!,$B$4,#REF!,M6,#REF!,"CESAREA",#REF!,"&lt;&gt;"))</f>
        <v>#REF!</v>
      </c>
      <c r="N79" s="64" t="e">
        <f>SUM(B79:M79)</f>
        <v>#REF!</v>
      </c>
    </row>
    <row r="80" spans="1:16" ht="39" customHeight="1" thickBot="1">
      <c r="A80" s="130" t="s">
        <v>728</v>
      </c>
      <c r="B80" s="65" t="e">
        <f t="shared" ref="B80:N80" si="22">IF(B$91=0,"",SUM(B79/B$91))</f>
        <v>#REF!</v>
      </c>
      <c r="C80" s="66" t="e">
        <f t="shared" si="22"/>
        <v>#REF!</v>
      </c>
      <c r="D80" s="66" t="e">
        <f t="shared" si="22"/>
        <v>#REF!</v>
      </c>
      <c r="E80" s="66" t="e">
        <f t="shared" si="22"/>
        <v>#REF!</v>
      </c>
      <c r="F80" s="66" t="e">
        <f t="shared" si="22"/>
        <v>#REF!</v>
      </c>
      <c r="G80" s="66" t="e">
        <f t="shared" si="22"/>
        <v>#REF!</v>
      </c>
      <c r="H80" s="66" t="e">
        <f t="shared" si="22"/>
        <v>#REF!</v>
      </c>
      <c r="I80" s="66" t="e">
        <f t="shared" si="22"/>
        <v>#REF!</v>
      </c>
      <c r="J80" s="66" t="e">
        <f t="shared" si="22"/>
        <v>#REF!</v>
      </c>
      <c r="K80" s="66" t="e">
        <f t="shared" si="22"/>
        <v>#REF!</v>
      </c>
      <c r="L80" s="66" t="e">
        <f t="shared" si="22"/>
        <v>#REF!</v>
      </c>
      <c r="M80" s="66" t="e">
        <f t="shared" si="22"/>
        <v>#REF!</v>
      </c>
      <c r="N80" s="131" t="e">
        <f t="shared" si="22"/>
        <v>#REF!</v>
      </c>
    </row>
    <row r="81" spans="1:14" ht="39" customHeight="1" thickBot="1">
      <c r="A81" s="31" t="s">
        <v>729</v>
      </c>
      <c r="B81" s="126" t="e">
        <f>SUM(COUNTIFS(#REF!,$B$4,#REF!,B6,#REF!,"PARTO",#REF!,"PENDIENTE REFUERZO"),COUNTIFS(#REF!,$B$4,#REF!,B6,#REF!,"CESAREA",#REF!,"PENDIENTE REFUERZO"))</f>
        <v>#REF!</v>
      </c>
      <c r="C81" s="126" t="e">
        <f>SUM(COUNTIFS(#REF!,$B$4,#REF!,C6,#REF!,"PARTO",#REF!,"PENDIENTE REFUERZO"),COUNTIFS(#REF!,$B$4,#REF!,C6,#REF!,"CESAREA",#REF!,"PENDIENTE REFUERZO"))</f>
        <v>#REF!</v>
      </c>
      <c r="D81" s="126" t="e">
        <f>SUM(COUNTIFS(#REF!,$B$4,#REF!,D6,#REF!,"PARTO",#REF!,"PENDIENTE REFUERZO"),COUNTIFS(#REF!,$B$4,#REF!,D6,#REF!,"CESAREA",#REF!,"PENDIENTE REFUERZO"))</f>
        <v>#REF!</v>
      </c>
      <c r="E81" s="126" t="e">
        <f>SUM(COUNTIFS(#REF!,$B$4,#REF!,E6,#REF!,"PARTO",#REF!,"PENDIENTE REFUERZO"),COUNTIFS(#REF!,$B$4,#REF!,E6,#REF!,"CESAREA",#REF!,"PENDIENTE REFUERZO"))</f>
        <v>#REF!</v>
      </c>
      <c r="F81" s="126" t="e">
        <f>SUM(COUNTIFS(#REF!,$B$4,#REF!,F6,#REF!,"PARTO",#REF!,"PENDIENTE REFUERZO"),COUNTIFS(#REF!,$B$4,#REF!,F6,#REF!,"CESAREA",#REF!,"PENDIENTE REFUERZO"))</f>
        <v>#REF!</v>
      </c>
      <c r="G81" s="126" t="e">
        <f>SUM(COUNTIFS(#REF!,$B$4,#REF!,G6,#REF!,"PARTO",#REF!,"PENDIENTE REFUERZO"),COUNTIFS(#REF!,$B$4,#REF!,G6,#REF!,"CESAREA",#REF!,"PENDIENTE REFUERZO"))</f>
        <v>#REF!</v>
      </c>
      <c r="H81" s="126" t="e">
        <f>SUM(COUNTIFS(#REF!,$B$4,#REF!,H6,#REF!,"PARTO",#REF!,"PENDIENTE REFUERZO"),COUNTIFS(#REF!,$B$4,#REF!,H6,#REF!,"CESAREA",#REF!,"PENDIENTE REFUERZO"))</f>
        <v>#REF!</v>
      </c>
      <c r="I81" s="126" t="e">
        <f>SUM(COUNTIFS(#REF!,$B$4,#REF!,I6,#REF!,"PARTO",#REF!,"PENDIENTE REFUERZO"),COUNTIFS(#REF!,$B$4,#REF!,I6,#REF!,"CESAREA",#REF!,"PENDIENTE REFUERZO"))</f>
        <v>#REF!</v>
      </c>
      <c r="J81" s="126" t="e">
        <f>SUM(COUNTIFS(#REF!,$B$4,#REF!,J6,#REF!,"PARTO",#REF!,"PENDIENTE REFUERZO"),COUNTIFS(#REF!,$B$4,#REF!,J6,#REF!,"CESAREA",#REF!,"PENDIENTE REFUERZO"))</f>
        <v>#REF!</v>
      </c>
      <c r="K81" s="126" t="e">
        <f>SUM(COUNTIFS(#REF!,$B$4,#REF!,K6,#REF!,"PARTO",#REF!,"PENDIENTE REFUERZO"),COUNTIFS(#REF!,$B$4,#REF!,K6,#REF!,"CESAREA",#REF!,"PENDIENTE REFUERZO"))</f>
        <v>#REF!</v>
      </c>
      <c r="L81" s="126" t="e">
        <f>SUM(COUNTIFS(#REF!,$B$4,#REF!,L6,#REF!,"PARTO",#REF!,"PENDIENTE REFUERZO"),COUNTIFS(#REF!,$B$4,#REF!,L6,#REF!,"CESAREA",#REF!,"PENDIENTE REFUERZO"))</f>
        <v>#REF!</v>
      </c>
      <c r="M81" s="126" t="e">
        <f>SUM(COUNTIFS(#REF!,$B$4,#REF!,M6,#REF!,"PARTO",#REF!,"PENDIENTE REFUERZO"),COUNTIFS(#REF!,$B$4,#REF!,M6,#REF!,"CESAREA",#REF!,"PENDIENTE REFUERZO"))</f>
        <v>#REF!</v>
      </c>
      <c r="N81" s="64" t="e">
        <f>SUM(B81:M81)</f>
        <v>#REF!</v>
      </c>
    </row>
    <row r="82" spans="1:14" ht="39" customHeight="1" thickBot="1">
      <c r="A82" s="130" t="s">
        <v>730</v>
      </c>
      <c r="B82" s="65" t="e">
        <f t="shared" ref="B82:N82" si="23">IF(B$91=0,"",SUM(B81/B$91))</f>
        <v>#REF!</v>
      </c>
      <c r="C82" s="66" t="e">
        <f t="shared" si="23"/>
        <v>#REF!</v>
      </c>
      <c r="D82" s="66" t="e">
        <f t="shared" si="23"/>
        <v>#REF!</v>
      </c>
      <c r="E82" s="66" t="e">
        <f t="shared" si="23"/>
        <v>#REF!</v>
      </c>
      <c r="F82" s="66" t="e">
        <f t="shared" si="23"/>
        <v>#REF!</v>
      </c>
      <c r="G82" s="66" t="e">
        <f t="shared" si="23"/>
        <v>#REF!</v>
      </c>
      <c r="H82" s="66" t="e">
        <f t="shared" si="23"/>
        <v>#REF!</v>
      </c>
      <c r="I82" s="66" t="e">
        <f t="shared" si="23"/>
        <v>#REF!</v>
      </c>
      <c r="J82" s="66" t="e">
        <f t="shared" si="23"/>
        <v>#REF!</v>
      </c>
      <c r="K82" s="66" t="e">
        <f t="shared" si="23"/>
        <v>#REF!</v>
      </c>
      <c r="L82" s="66" t="e">
        <f t="shared" si="23"/>
        <v>#REF!</v>
      </c>
      <c r="M82" s="66" t="e">
        <f t="shared" si="23"/>
        <v>#REF!</v>
      </c>
      <c r="N82" s="131" t="e">
        <f t="shared" si="23"/>
        <v>#REF!</v>
      </c>
    </row>
    <row r="83" spans="1:14" ht="39" customHeight="1" thickBot="1">
      <c r="A83" s="31" t="s">
        <v>731</v>
      </c>
      <c r="B83" s="126" t="e">
        <f>SUM(COUNTIFS(#REF!,$B$4,#REF!,B6,#REF!,"PARTO",#REF!,"&lt;&gt;"),COUNTIFS(#REF!,$B$4,#REF!,B6,#REF!,"CESAREA",#REF!,"&lt;&gt;"))</f>
        <v>#REF!</v>
      </c>
      <c r="C83" s="126" t="e">
        <f>SUM(COUNTIFS(#REF!,$B$4,#REF!,C6,#REF!,"PARTO",#REF!,"&lt;&gt;"),COUNTIFS(#REF!,$B$4,#REF!,C6,#REF!,"CESAREA",#REF!,"&lt;&gt;"))</f>
        <v>#REF!</v>
      </c>
      <c r="D83" s="126" t="e">
        <f>SUM(COUNTIFS(#REF!,$B$4,#REF!,D6,#REF!,"PARTO",#REF!,"&lt;&gt;"),COUNTIFS(#REF!,$B$4,#REF!,D6,#REF!,"CESAREA",#REF!,"&lt;&gt;"))</f>
        <v>#REF!</v>
      </c>
      <c r="E83" s="126" t="e">
        <f>SUM(COUNTIFS(#REF!,$B$4,#REF!,E6,#REF!,"PARTO",#REF!,"&lt;&gt;"),COUNTIFS(#REF!,$B$4,#REF!,E6,#REF!,"CESAREA",#REF!,"&lt;&gt;"))</f>
        <v>#REF!</v>
      </c>
      <c r="F83" s="126" t="e">
        <f>SUM(COUNTIFS(#REF!,$B$4,#REF!,F6,#REF!,"PARTO",#REF!,"&lt;&gt;"),COUNTIFS(#REF!,$B$4,#REF!,F6,#REF!,"CESAREA",#REF!,"&lt;&gt;"))</f>
        <v>#REF!</v>
      </c>
      <c r="G83" s="126" t="e">
        <f>SUM(COUNTIFS(#REF!,$B$4,#REF!,G6,#REF!,"PARTO",#REF!,"&lt;&gt;"),COUNTIFS(#REF!,$B$4,#REF!,G6,#REF!,"CESAREA",#REF!,"&lt;&gt;"))</f>
        <v>#REF!</v>
      </c>
      <c r="H83" s="126" t="e">
        <f>SUM(COUNTIFS(#REF!,$B$4,#REF!,H6,#REF!,"PARTO",#REF!,"&lt;&gt;"),COUNTIFS(#REF!,$B$4,#REF!,H6,#REF!,"CESAREA",#REF!,"&lt;&gt;"))</f>
        <v>#REF!</v>
      </c>
      <c r="I83" s="126" t="e">
        <f>SUM(COUNTIFS(#REF!,$B$4,#REF!,I6,#REF!,"PARTO",#REF!,"&lt;&gt;"),COUNTIFS(#REF!,$B$4,#REF!,I6,#REF!,"CESAREA",#REF!,"&lt;&gt;"))</f>
        <v>#REF!</v>
      </c>
      <c r="J83" s="126" t="e">
        <f>SUM(COUNTIFS(#REF!,$B$4,#REF!,J6,#REF!,"PARTO",#REF!,"&lt;&gt;"),COUNTIFS(#REF!,$B$4,#REF!,J6,#REF!,"CESAREA",#REF!,"&lt;&gt;"))</f>
        <v>#REF!</v>
      </c>
      <c r="K83" s="126" t="e">
        <f>SUM(COUNTIFS(#REF!,$B$4,#REF!,K6,#REF!,"PARTO",#REF!,"&lt;&gt;"),COUNTIFS(#REF!,$B$4,#REF!,K6,#REF!,"CESAREA",#REF!,"&lt;&gt;"))</f>
        <v>#REF!</v>
      </c>
      <c r="L83" s="126" t="e">
        <f>SUM(COUNTIFS(#REF!,$B$4,#REF!,L6,#REF!,"PARTO",#REF!,"&lt;&gt;"),COUNTIFS(#REF!,$B$4,#REF!,L6,#REF!,"CESAREA",#REF!,"&lt;&gt;"))</f>
        <v>#REF!</v>
      </c>
      <c r="M83" s="126" t="e">
        <f>SUM(COUNTIFS(#REF!,$B$4,#REF!,M6,#REF!,"PARTO",#REF!,"&lt;&gt;"),COUNTIFS(#REF!,$B$4,#REF!,M6,#REF!,"CESAREA",#REF!,"&lt;&gt;"))</f>
        <v>#REF!</v>
      </c>
      <c r="N83" s="64" t="e">
        <f>SUM(B83:M83)</f>
        <v>#REF!</v>
      </c>
    </row>
    <row r="84" spans="1:14" ht="39" customHeight="1" thickBot="1">
      <c r="A84" s="130" t="s">
        <v>732</v>
      </c>
      <c r="B84" s="65" t="e">
        <f t="shared" ref="B84:N84" si="24">IF(B$91=0,"",SUM(B83/B$91))</f>
        <v>#REF!</v>
      </c>
      <c r="C84" s="66" t="e">
        <f t="shared" si="24"/>
        <v>#REF!</v>
      </c>
      <c r="D84" s="66" t="e">
        <f t="shared" si="24"/>
        <v>#REF!</v>
      </c>
      <c r="E84" s="66" t="e">
        <f t="shared" si="24"/>
        <v>#REF!</v>
      </c>
      <c r="F84" s="66" t="e">
        <f t="shared" si="24"/>
        <v>#REF!</v>
      </c>
      <c r="G84" s="66" t="e">
        <f t="shared" si="24"/>
        <v>#REF!</v>
      </c>
      <c r="H84" s="66" t="e">
        <f t="shared" si="24"/>
        <v>#REF!</v>
      </c>
      <c r="I84" s="66" t="e">
        <f t="shared" si="24"/>
        <v>#REF!</v>
      </c>
      <c r="J84" s="66" t="e">
        <f t="shared" si="24"/>
        <v>#REF!</v>
      </c>
      <c r="K84" s="66" t="e">
        <f t="shared" si="24"/>
        <v>#REF!</v>
      </c>
      <c r="L84" s="66" t="e">
        <f t="shared" si="24"/>
        <v>#REF!</v>
      </c>
      <c r="M84" s="66" t="e">
        <f t="shared" si="24"/>
        <v>#REF!</v>
      </c>
      <c r="N84" s="131" t="e">
        <f t="shared" si="24"/>
        <v>#REF!</v>
      </c>
    </row>
    <row r="85" spans="1:14" ht="31.5" customHeight="1" thickBot="1">
      <c r="A85" s="20" t="s">
        <v>380</v>
      </c>
      <c r="B85" s="50" t="e">
        <f>COUNTIFS(#REF!,B4,#REF!,B6,#REF!,"&gt;0",#REF!,"&lt;19")</f>
        <v>#REF!</v>
      </c>
      <c r="C85" s="50" t="e">
        <f>COUNTIFS(#REF!,B4,#REF!,C6,#REF!,"&gt;0",#REF!,"&lt;19")</f>
        <v>#REF!</v>
      </c>
      <c r="D85" s="50" t="e">
        <f>COUNTIFS(#REF!,B4,#REF!,D6,#REF!,"&gt;0",#REF!,"&lt;19")</f>
        <v>#REF!</v>
      </c>
      <c r="E85" s="50" t="e">
        <f>COUNTIFS(#REF!,B4,#REF!,E6,#REF!,"&gt;0",#REF!,"&lt;19")</f>
        <v>#REF!</v>
      </c>
      <c r="F85" s="50" t="e">
        <f>COUNTIFS(#REF!,B4,#REF!,F6,#REF!,"&gt;0",#REF!,"&lt;19")</f>
        <v>#REF!</v>
      </c>
      <c r="G85" s="50" t="e">
        <f>COUNTIFS(#REF!,B4,#REF!,G6,#REF!,"&gt;0",#REF!,"&lt;19")</f>
        <v>#REF!</v>
      </c>
      <c r="H85" s="50" t="e">
        <f>COUNTIFS(#REF!,B4,#REF!,H6,#REF!,"&gt;0",#REF!,"&lt;19")</f>
        <v>#REF!</v>
      </c>
      <c r="I85" s="50" t="e">
        <f>COUNTIFS(#REF!,B4,#REF!,I6,#REF!,"&gt;0",#REF!,"&lt;19")</f>
        <v>#REF!</v>
      </c>
      <c r="J85" s="50" t="e">
        <f>COUNTIFS(#REF!,B4,#REF!,J6,#REF!,"&gt;0",#REF!,"&lt;19")</f>
        <v>#REF!</v>
      </c>
      <c r="K85" s="50" t="e">
        <f>COUNTIFS(#REF!,B4,#REF!,K6,#REF!,"&gt;0",#REF!,"&lt;19")</f>
        <v>#REF!</v>
      </c>
      <c r="L85" s="50" t="e">
        <f>COUNTIFS(#REF!,B4,#REF!,L6,#REF!,"&gt;0",#REF!,"&lt;19")</f>
        <v>#REF!</v>
      </c>
      <c r="M85" s="50" t="e">
        <f>COUNTIFS(#REF!,B4,#REF!,M6,#REF!,"&gt;0",#REF!,"&lt;19")</f>
        <v>#REF!</v>
      </c>
      <c r="N85" s="74" t="e">
        <f>SUM(B85:M85)</f>
        <v>#REF!</v>
      </c>
    </row>
    <row r="86" spans="1:14" ht="31.5" customHeight="1" thickBot="1">
      <c r="A86" s="19" t="s">
        <v>381</v>
      </c>
      <c r="B86" s="65" t="e">
        <f>IF($B$40=0,"",SUM(B85/$B$40))</f>
        <v>#REF!</v>
      </c>
      <c r="C86" s="66" t="e">
        <f t="shared" ref="C86:N86" si="25">IF(C40=0,"",SUM(C85/C40))</f>
        <v>#REF!</v>
      </c>
      <c r="D86" s="66" t="e">
        <f t="shared" si="25"/>
        <v>#REF!</v>
      </c>
      <c r="E86" s="66" t="e">
        <f t="shared" si="25"/>
        <v>#REF!</v>
      </c>
      <c r="F86" s="66" t="e">
        <f t="shared" si="25"/>
        <v>#REF!</v>
      </c>
      <c r="G86" s="66" t="e">
        <f t="shared" si="25"/>
        <v>#REF!</v>
      </c>
      <c r="H86" s="66" t="e">
        <f t="shared" si="25"/>
        <v>#REF!</v>
      </c>
      <c r="I86" s="66" t="e">
        <f t="shared" si="25"/>
        <v>#REF!</v>
      </c>
      <c r="J86" s="66" t="e">
        <f t="shared" si="25"/>
        <v>#REF!</v>
      </c>
      <c r="K86" s="66" t="e">
        <f t="shared" si="25"/>
        <v>#REF!</v>
      </c>
      <c r="L86" s="66" t="e">
        <f t="shared" si="25"/>
        <v>#REF!</v>
      </c>
      <c r="M86" s="66" t="e">
        <f t="shared" si="25"/>
        <v>#REF!</v>
      </c>
      <c r="N86" s="67" t="e">
        <f t="shared" si="25"/>
        <v>#REF!</v>
      </c>
    </row>
    <row r="87" spans="1:14" ht="31.5" customHeight="1" thickBot="1">
      <c r="A87" s="20" t="s">
        <v>382</v>
      </c>
      <c r="B87" s="50" t="e">
        <f>COUNTIFS(#REF!,B4,#REF!,B6,#REF!,"&gt;0",#REF!,"&lt;14")</f>
        <v>#REF!</v>
      </c>
      <c r="C87" s="50" t="e">
        <f>COUNTIFS(#REF!,B4,#REF!,C6,#REF!,"&gt;0",#REF!,"&lt;14")</f>
        <v>#REF!</v>
      </c>
      <c r="D87" s="50" t="e">
        <f>COUNTIFS(#REF!,B4,#REF!,D6,#REF!,"&gt;0",#REF!,"&lt;14")</f>
        <v>#REF!</v>
      </c>
      <c r="E87" s="50" t="e">
        <f>COUNTIFS(#REF!,B4,#REF!,E6,#REF!,"&gt;0",#REF!,"&lt;14")</f>
        <v>#REF!</v>
      </c>
      <c r="F87" s="50" t="e">
        <f>COUNTIFS(#REF!,B4,#REF!,F6,#REF!,"&gt;0",#REF!,"&lt;14")</f>
        <v>#REF!</v>
      </c>
      <c r="G87" s="50" t="e">
        <f>COUNTIFS(#REF!,B4,#REF!,G6,#REF!,"&gt;0",#REF!,"&lt;14")</f>
        <v>#REF!</v>
      </c>
      <c r="H87" s="50" t="e">
        <f>COUNTIFS(#REF!,B4,#REF!,H6,#REF!,"&gt;0",#REF!,"&lt;14")</f>
        <v>#REF!</v>
      </c>
      <c r="I87" s="50" t="e">
        <f>COUNTIFS(#REF!,B4,#REF!,I6,#REF!,"&gt;0",#REF!,"&lt;14")</f>
        <v>#REF!</v>
      </c>
      <c r="J87" s="50" t="e">
        <f>COUNTIFS(#REF!,B4,#REF!,J6,#REF!,"&gt;0",#REF!,"&lt;14")</f>
        <v>#REF!</v>
      </c>
      <c r="K87" s="50" t="e">
        <f>COUNTIFS(#REF!,B4,#REF!,K6,#REF!,"&gt;0",#REF!,"&lt;14")</f>
        <v>#REF!</v>
      </c>
      <c r="L87" s="50" t="e">
        <f>COUNTIFS(#REF!,B4,#REF!,L6,#REF!,"&gt;0",#REF!,"&lt;14")</f>
        <v>#REF!</v>
      </c>
      <c r="M87" s="50" t="e">
        <f>COUNTIFS(#REF!,B4,#REF!,M6,#REF!,"&gt;0",#REF!,"&lt;14")</f>
        <v>#REF!</v>
      </c>
      <c r="N87" s="74" t="e">
        <f>SUM(B87:M87)</f>
        <v>#REF!</v>
      </c>
    </row>
    <row r="88" spans="1:14" ht="31.5" customHeight="1" thickBot="1">
      <c r="A88" s="19" t="s">
        <v>383</v>
      </c>
      <c r="B88" s="65" t="e">
        <f>IF(B$40=0,"",SUM(B87/B$40))</f>
        <v>#REF!</v>
      </c>
      <c r="C88" s="66" t="e">
        <f>IF(C$40=0,"",SUM(C87/C$40))</f>
        <v>#REF!</v>
      </c>
      <c r="D88" s="66" t="e">
        <f t="shared" ref="D88:N88" si="26">IF(D$40=0,"",SUM(D87/D$40))</f>
        <v>#REF!</v>
      </c>
      <c r="E88" s="66" t="e">
        <f t="shared" si="26"/>
        <v>#REF!</v>
      </c>
      <c r="F88" s="66" t="e">
        <f t="shared" si="26"/>
        <v>#REF!</v>
      </c>
      <c r="G88" s="66" t="e">
        <f t="shared" si="26"/>
        <v>#REF!</v>
      </c>
      <c r="H88" s="66" t="e">
        <f t="shared" si="26"/>
        <v>#REF!</v>
      </c>
      <c r="I88" s="66" t="e">
        <f t="shared" si="26"/>
        <v>#REF!</v>
      </c>
      <c r="J88" s="66" t="e">
        <f>IF(J$40=0,"",SUM(J87/J$40))</f>
        <v>#REF!</v>
      </c>
      <c r="K88" s="66" t="e">
        <f t="shared" si="26"/>
        <v>#REF!</v>
      </c>
      <c r="L88" s="66" t="e">
        <f t="shared" si="26"/>
        <v>#REF!</v>
      </c>
      <c r="M88" s="66" t="e">
        <f t="shared" si="26"/>
        <v>#REF!</v>
      </c>
      <c r="N88" s="67" t="e">
        <f t="shared" si="26"/>
        <v>#REF!</v>
      </c>
    </row>
    <row r="89" spans="1:14" ht="31.5" customHeight="1">
      <c r="A89" s="75" t="s">
        <v>745</v>
      </c>
      <c r="B89" s="63" t="e">
        <f>COUNTIFS(#REF!,B4,#REF!,B6,#REF!,"PARTO")</f>
        <v>#REF!</v>
      </c>
      <c r="C89" s="63" t="e">
        <f>COUNTIFS(#REF!,B4,#REF!,C6,#REF!,"PARTO")</f>
        <v>#REF!</v>
      </c>
      <c r="D89" s="63" t="e">
        <f>COUNTIFS(#REF!,B4,#REF!,D6,#REF!,"PARTO")</f>
        <v>#REF!</v>
      </c>
      <c r="E89" s="63" t="e">
        <f>COUNTIFS(#REF!,B4,#REF!,E6,#REF!,"PARTO")</f>
        <v>#REF!</v>
      </c>
      <c r="F89" s="63" t="e">
        <f>COUNTIFS(#REF!,B4,#REF!,F6,#REF!,"PARTO")</f>
        <v>#REF!</v>
      </c>
      <c r="G89" s="63" t="e">
        <f>COUNTIFS(#REF!,B4,#REF!,G6,#REF!,"PARTO")</f>
        <v>#REF!</v>
      </c>
      <c r="H89" s="63" t="e">
        <f>COUNTIFS(#REF!,B4,#REF!,H6,#REF!,"PARTO")</f>
        <v>#REF!</v>
      </c>
      <c r="I89" s="63" t="e">
        <f>COUNTIFS(#REF!,B4,#REF!,I6,#REF!,"PARTO")</f>
        <v>#REF!</v>
      </c>
      <c r="J89" s="63" t="e">
        <f>COUNTIFS(#REF!,B4,#REF!,J6,#REF!,"PARTO")</f>
        <v>#REF!</v>
      </c>
      <c r="K89" s="63" t="e">
        <f>COUNTIFS(#REF!,B4,#REF!,K6,#REF!,"PARTO")</f>
        <v>#REF!</v>
      </c>
      <c r="L89" s="63" t="e">
        <f>COUNTIFS(#REF!,B4,#REF!,L6,#REF!,"PARTO")</f>
        <v>#REF!</v>
      </c>
      <c r="M89" s="63" t="e">
        <f>COUNTIFS(#REF!,B4,#REF!,M6,#REF!,"PARTO")</f>
        <v>#REF!</v>
      </c>
      <c r="N89" s="72" t="e">
        <f>SUM(B89:M89)</f>
        <v>#REF!</v>
      </c>
    </row>
    <row r="90" spans="1:14" ht="31.5" customHeight="1">
      <c r="A90" s="75" t="s">
        <v>746</v>
      </c>
      <c r="B90" s="21" t="e">
        <f>COUNTIFS(#REF!,B4,#REF!,B6,#REF!,"CESAREA")</f>
        <v>#REF!</v>
      </c>
      <c r="C90" s="21" t="e">
        <f>COUNTIFS(#REF!,B4,#REF!,C6,#REF!,"CESAREA")</f>
        <v>#REF!</v>
      </c>
      <c r="D90" s="21" t="e">
        <f>COUNTIFS(#REF!,B4,#REF!,D6,#REF!,"CESAREA")</f>
        <v>#REF!</v>
      </c>
      <c r="E90" s="21" t="e">
        <f>COUNTIFS(#REF!,B4,#REF!,E6,#REF!,"CESAREA")</f>
        <v>#REF!</v>
      </c>
      <c r="F90" s="21" t="e">
        <f>COUNTIFS(#REF!,B4,#REF!,F6,#REF!,"CESAREA")</f>
        <v>#REF!</v>
      </c>
      <c r="G90" s="21" t="e">
        <f>COUNTIFS(#REF!,B4,#REF!,G6,#REF!,"CESAREA")</f>
        <v>#REF!</v>
      </c>
      <c r="H90" s="21" t="e">
        <f>COUNTIFS(#REF!,B4,#REF!,H6,#REF!,"CESAREA")</f>
        <v>#REF!</v>
      </c>
      <c r="I90" s="21" t="e">
        <f>COUNTIFS(#REF!,B4,#REF!,I6,#REF!,"CESAREA")</f>
        <v>#REF!</v>
      </c>
      <c r="J90" s="21" t="e">
        <f>COUNTIFS(#REF!,B4,#REF!,J6,#REF!,"CESAREA")</f>
        <v>#REF!</v>
      </c>
      <c r="K90" s="21" t="e">
        <f>COUNTIFS(#REF!,B4,#REF!,K6,#REF!,"CESAREA")</f>
        <v>#REF!</v>
      </c>
      <c r="L90" s="21" t="e">
        <f>COUNTIFS(#REF!,B4,#REF!,L6,#REF!,"CESAREA")</f>
        <v>#REF!</v>
      </c>
      <c r="M90" s="21" t="e">
        <f>COUNTIFS(#REF!,B4,#REF!,M6,#REF!,"CESAREA")</f>
        <v>#REF!</v>
      </c>
      <c r="N90" s="76" t="e">
        <f>SUM(B90:M90)</f>
        <v>#REF!</v>
      </c>
    </row>
    <row r="91" spans="1:14" ht="31.5" customHeight="1" thickBot="1">
      <c r="A91" s="77" t="s">
        <v>384</v>
      </c>
      <c r="B91" s="21" t="e">
        <f>SUM(B89:B90)</f>
        <v>#REF!</v>
      </c>
      <c r="C91" s="21" t="e">
        <f t="shared" ref="C91:M91" si="27">SUM(C89:C90)</f>
        <v>#REF!</v>
      </c>
      <c r="D91" s="21" t="e">
        <f t="shared" si="27"/>
        <v>#REF!</v>
      </c>
      <c r="E91" s="21" t="e">
        <f t="shared" si="27"/>
        <v>#REF!</v>
      </c>
      <c r="F91" s="21" t="e">
        <f t="shared" si="27"/>
        <v>#REF!</v>
      </c>
      <c r="G91" s="21" t="e">
        <f t="shared" si="27"/>
        <v>#REF!</v>
      </c>
      <c r="H91" s="21" t="e">
        <f t="shared" si="27"/>
        <v>#REF!</v>
      </c>
      <c r="I91" s="21" t="e">
        <f t="shared" si="27"/>
        <v>#REF!</v>
      </c>
      <c r="J91" s="21" t="e">
        <f t="shared" si="27"/>
        <v>#REF!</v>
      </c>
      <c r="K91" s="21" t="e">
        <f t="shared" si="27"/>
        <v>#REF!</v>
      </c>
      <c r="L91" s="21" t="e">
        <f t="shared" si="27"/>
        <v>#REF!</v>
      </c>
      <c r="M91" s="21" t="e">
        <f t="shared" si="27"/>
        <v>#REF!</v>
      </c>
      <c r="N91" s="76" t="e">
        <f>SUM(B91:M91)</f>
        <v>#REF!</v>
      </c>
    </row>
    <row r="92" spans="1:14" ht="31.5" customHeight="1" thickBot="1">
      <c r="A92" s="19" t="s">
        <v>385</v>
      </c>
      <c r="B92" s="24" t="e">
        <f>IF(B91=0,"",SUM(B89/B91))</f>
        <v>#REF!</v>
      </c>
      <c r="C92" s="24" t="e">
        <f t="shared" ref="C92:N92" si="28">IF(C91=0,"",SUM(C89/C91))</f>
        <v>#REF!</v>
      </c>
      <c r="D92" s="24" t="e">
        <f t="shared" si="28"/>
        <v>#REF!</v>
      </c>
      <c r="E92" s="24" t="e">
        <f t="shared" si="28"/>
        <v>#REF!</v>
      </c>
      <c r="F92" s="24" t="e">
        <f t="shared" si="28"/>
        <v>#REF!</v>
      </c>
      <c r="G92" s="24" t="e">
        <f t="shared" si="28"/>
        <v>#REF!</v>
      </c>
      <c r="H92" s="24" t="e">
        <f t="shared" si="28"/>
        <v>#REF!</v>
      </c>
      <c r="I92" s="24" t="e">
        <f t="shared" si="28"/>
        <v>#REF!</v>
      </c>
      <c r="J92" s="24" t="e">
        <f t="shared" si="28"/>
        <v>#REF!</v>
      </c>
      <c r="K92" s="24" t="e">
        <f t="shared" si="28"/>
        <v>#REF!</v>
      </c>
      <c r="L92" s="24" t="e">
        <f t="shared" si="28"/>
        <v>#REF!</v>
      </c>
      <c r="M92" s="24" t="e">
        <f t="shared" si="28"/>
        <v>#REF!</v>
      </c>
      <c r="N92" s="78" t="e">
        <f t="shared" si="28"/>
        <v>#REF!</v>
      </c>
    </row>
    <row r="93" spans="1:14" ht="31.5" customHeight="1">
      <c r="A93" s="19" t="s">
        <v>386</v>
      </c>
      <c r="B93" s="24" t="e">
        <f>IF(B91=0,"",SUM(B90/B91))</f>
        <v>#REF!</v>
      </c>
      <c r="C93" s="24" t="e">
        <f t="shared" ref="C93:N93" si="29">IF(C91=0,"",SUM(C90/C91))</f>
        <v>#REF!</v>
      </c>
      <c r="D93" s="24" t="e">
        <f t="shared" si="29"/>
        <v>#REF!</v>
      </c>
      <c r="E93" s="24" t="e">
        <f t="shared" si="29"/>
        <v>#REF!</v>
      </c>
      <c r="F93" s="24" t="e">
        <f t="shared" si="29"/>
        <v>#REF!</v>
      </c>
      <c r="G93" s="24" t="e">
        <f t="shared" si="29"/>
        <v>#REF!</v>
      </c>
      <c r="H93" s="24" t="e">
        <f t="shared" si="29"/>
        <v>#REF!</v>
      </c>
      <c r="I93" s="24" t="e">
        <f t="shared" si="29"/>
        <v>#REF!</v>
      </c>
      <c r="J93" s="24" t="e">
        <f t="shared" si="29"/>
        <v>#REF!</v>
      </c>
      <c r="K93" s="24" t="e">
        <f t="shared" si="29"/>
        <v>#REF!</v>
      </c>
      <c r="L93" s="24" t="e">
        <f t="shared" si="29"/>
        <v>#REF!</v>
      </c>
      <c r="M93" s="24" t="e">
        <f t="shared" si="29"/>
        <v>#REF!</v>
      </c>
      <c r="N93" s="78" t="e">
        <f t="shared" si="29"/>
        <v>#REF!</v>
      </c>
    </row>
    <row r="94" spans="1:14" ht="31.5" customHeight="1" thickBot="1">
      <c r="A94" s="75" t="s">
        <v>387</v>
      </c>
      <c r="B94" s="64" t="e">
        <f>COUNTIFS(#REF!,B4,#REF!,B6,#REF!,"IVE")</f>
        <v>#REF!</v>
      </c>
      <c r="C94" s="64" t="e">
        <f>COUNTIFS(#REF!,B4,#REF!,C6,#REF!,"IVE")</f>
        <v>#REF!</v>
      </c>
      <c r="D94" s="64" t="e">
        <f>COUNTIFS(#REF!,B4,#REF!,D6,#REF!,"IVE")</f>
        <v>#REF!</v>
      </c>
      <c r="E94" s="64" t="e">
        <f>COUNTIFS(#REF!,B4,#REF!,E6,#REF!,"IVE")</f>
        <v>#REF!</v>
      </c>
      <c r="F94" s="64" t="e">
        <f>COUNTIFS(#REF!,B4,#REF!,F6,#REF!,"IVE")</f>
        <v>#REF!</v>
      </c>
      <c r="G94" s="64" t="e">
        <f>COUNTIFS(#REF!,B4,#REF!,G6,#REF!,"IVE")</f>
        <v>#REF!</v>
      </c>
      <c r="H94" s="64" t="e">
        <f>COUNTIFS(#REF!,B4,#REF!,H6,#REF!,"IVE")</f>
        <v>#REF!</v>
      </c>
      <c r="I94" s="64" t="e">
        <f>COUNTIFS(#REF!,B4,#REF!,I6,#REF!,"IVE")</f>
        <v>#REF!</v>
      </c>
      <c r="J94" s="64" t="e">
        <f>COUNTIFS(#REF!,B4,#REF!,J6,#REF!,"IVE")</f>
        <v>#REF!</v>
      </c>
      <c r="K94" s="64" t="e">
        <f>COUNTIFS(#REF!,B4,#REF!,K6,#REF!,"IVE")</f>
        <v>#REF!</v>
      </c>
      <c r="L94" s="64" t="e">
        <f>COUNTIFS(#REF!,B4,#REF!,L6,#REF!,"IVE")</f>
        <v>#REF!</v>
      </c>
      <c r="M94" s="64" t="e">
        <f>COUNTIFS(#REF!,B4,#REF!,M6,#REF!,"IVE")</f>
        <v>#REF!</v>
      </c>
      <c r="N94" s="73" t="e">
        <f t="shared" ref="N94:N136" si="30">SUM(B94:M94)</f>
        <v>#REF!</v>
      </c>
    </row>
    <row r="95" spans="1:14" ht="31.5" customHeight="1" thickBot="1">
      <c r="A95" s="19" t="s">
        <v>388</v>
      </c>
      <c r="B95" s="65" t="e">
        <f>IF(SUM(B91,B94)=0,"",SUM(B94/SUM(B94,B91)))</f>
        <v>#REF!</v>
      </c>
      <c r="C95" s="66" t="e">
        <f t="shared" ref="C95:N95" si="31">IF(SUM(C91,C94)=0,"",SUM(C94/SUM(C94,C91)))</f>
        <v>#REF!</v>
      </c>
      <c r="D95" s="66" t="e">
        <f t="shared" si="31"/>
        <v>#REF!</v>
      </c>
      <c r="E95" s="66" t="e">
        <f t="shared" si="31"/>
        <v>#REF!</v>
      </c>
      <c r="F95" s="66" t="e">
        <f t="shared" si="31"/>
        <v>#REF!</v>
      </c>
      <c r="G95" s="66" t="e">
        <f t="shared" si="31"/>
        <v>#REF!</v>
      </c>
      <c r="H95" s="66" t="e">
        <f t="shared" si="31"/>
        <v>#REF!</v>
      </c>
      <c r="I95" s="66" t="e">
        <f t="shared" si="31"/>
        <v>#REF!</v>
      </c>
      <c r="J95" s="66" t="e">
        <f t="shared" si="31"/>
        <v>#REF!</v>
      </c>
      <c r="K95" s="66" t="e">
        <f t="shared" si="31"/>
        <v>#REF!</v>
      </c>
      <c r="L95" s="66" t="e">
        <f t="shared" si="31"/>
        <v>#REF!</v>
      </c>
      <c r="M95" s="66" t="e">
        <f t="shared" si="31"/>
        <v>#REF!</v>
      </c>
      <c r="N95" s="67" t="e">
        <f t="shared" si="31"/>
        <v>#REF!</v>
      </c>
    </row>
    <row r="96" spans="1:14" ht="31.5" customHeight="1" thickBot="1">
      <c r="A96" s="75" t="s">
        <v>389</v>
      </c>
      <c r="B96" s="50" t="e">
        <f>SUM(COUNTIFS(#REF!,B4,#REF!,B6,#REF!,"PARTO",#REF!,"INSTITUCIONAL"),COUNTIFS(#REF!,B4,#REF!,B6,#REF!,"CESAREA",#REF!,"INSTITUCIONAL"))</f>
        <v>#REF!</v>
      </c>
      <c r="C96" s="50" t="e">
        <f>SUM(COUNTIFS(#REF!,B4,#REF!,C6,#REF!,"PARTO",#REF!,"INSTITUCIONAL"),COUNTIFS(#REF!,B4,#REF!,C6,#REF!,"CESAREA",#REF!,"INSTITUCIONAL"))</f>
        <v>#REF!</v>
      </c>
      <c r="D96" s="50" t="e">
        <f>SUM(COUNTIFS(#REF!,B4,#REF!,D6,#REF!,"PARTO",#REF!,"INSTITUCIONAL"),COUNTIFS(#REF!,B4,#REF!,D6,#REF!,"CESAREA",#REF!,"INSTITUCIONAL"))</f>
        <v>#REF!</v>
      </c>
      <c r="E96" s="50" t="e">
        <f>SUM(COUNTIFS(#REF!,B4,#REF!,E6,#REF!,"PARTO",#REF!,"INSTITUCIONAL"),COUNTIFS(#REF!,B4,#REF!,E6,#REF!,"CESAREA",#REF!,"INSTITUCIONAL"))</f>
        <v>#REF!</v>
      </c>
      <c r="F96" s="50" t="e">
        <f>SUM(COUNTIFS(#REF!,B4,#REF!,F6,#REF!,"PARTO",#REF!,"INSTITUCIONAL"),COUNTIFS(#REF!,B4,#REF!,F6,#REF!,"CESAREA",#REF!,"INSTITUCIONAL"))</f>
        <v>#REF!</v>
      </c>
      <c r="G96" s="50" t="e">
        <f>SUM(COUNTIFS(#REF!,B4,#REF!,G6,#REF!,"PARTO",#REF!,"INSTITUCIONAL"),COUNTIFS(#REF!,B4,#REF!,G6,#REF!,"CESAREA",#REF!,"INSTITUCIONAL"))</f>
        <v>#REF!</v>
      </c>
      <c r="H96" s="50" t="e">
        <f>SUM(COUNTIFS(#REF!,B4,#REF!,H6,#REF!,"PARTO",#REF!,"INSTITUCIONAL"),COUNTIFS(#REF!,B4,#REF!,H6,#REF!,"CESAREA",#REF!,"INSTITUCIONAL"))</f>
        <v>#REF!</v>
      </c>
      <c r="I96" s="50" t="e">
        <f>SUM(COUNTIFS(#REF!,B4,#REF!,I6,#REF!,"PARTO",#REF!,"INSTITUCIONAL"),COUNTIFS(#REF!,B4,#REF!,I6,#REF!,"CESAREA",#REF!,"INSTITUCIONAL"))</f>
        <v>#REF!</v>
      </c>
      <c r="J96" s="50" t="e">
        <f>SUM(COUNTIFS(#REF!,B4,#REF!,J6,#REF!,"PARTO",#REF!,"INSTITUCIONAL"),COUNTIFS(#REF!,B4,#REF!,J6,#REF!,"CESAREA",#REF!,"INSTITUCIONAL"))</f>
        <v>#REF!</v>
      </c>
      <c r="K96" s="50" t="e">
        <f>SUM(COUNTIFS(#REF!,B4,#REF!,K6,#REF!,"PARTO",#REF!,"INSTITUCIONAL"),COUNTIFS(#REF!,B4,#REF!,K6,#REF!,"CESAREA",#REF!,"INSTITUCIONAL"))</f>
        <v>#REF!</v>
      </c>
      <c r="L96" s="50" t="e">
        <f>SUM(COUNTIFS(#REF!,B4,#REF!,L6,#REF!,"PARTO",#REF!,"INSTITUCIONAL"),COUNTIFS(#REF!,B4,#REF!,L6,#REF!,"CESAREA",#REF!,"INSTITUCIONAL"))</f>
        <v>#REF!</v>
      </c>
      <c r="M96" s="50" t="e">
        <f>SUM(COUNTIFS(#REF!,B4,#REF!,M6,#REF!,"PARTO",#REF!,"INSTITUCIONAL"),COUNTIFS(#REF!,B4,#REF!,M6,#REF!,"CESAREA",#REF!,"INSTITUCIONAL"))</f>
        <v>#REF!</v>
      </c>
      <c r="N96" s="74" t="e">
        <f t="shared" si="30"/>
        <v>#REF!</v>
      </c>
    </row>
    <row r="97" spans="1:14 16384:16384" ht="31.5" customHeight="1" thickBot="1">
      <c r="A97" s="19" t="s">
        <v>390</v>
      </c>
      <c r="B97" s="65" t="e">
        <f>IF(B91=0,"",SUM(B96/B91))</f>
        <v>#REF!</v>
      </c>
      <c r="C97" s="66" t="e">
        <f t="shared" ref="C97:N97" si="32">IF(C91=0,"",SUM(C96/C91))</f>
        <v>#REF!</v>
      </c>
      <c r="D97" s="66" t="e">
        <f t="shared" si="32"/>
        <v>#REF!</v>
      </c>
      <c r="E97" s="66" t="e">
        <f t="shared" si="32"/>
        <v>#REF!</v>
      </c>
      <c r="F97" s="66" t="e">
        <f t="shared" si="32"/>
        <v>#REF!</v>
      </c>
      <c r="G97" s="66" t="e">
        <f t="shared" si="32"/>
        <v>#REF!</v>
      </c>
      <c r="H97" s="66" t="e">
        <f t="shared" si="32"/>
        <v>#REF!</v>
      </c>
      <c r="I97" s="66" t="e">
        <f t="shared" si="32"/>
        <v>#REF!</v>
      </c>
      <c r="J97" s="66" t="e">
        <f t="shared" si="32"/>
        <v>#REF!</v>
      </c>
      <c r="K97" s="66" t="e">
        <f t="shared" si="32"/>
        <v>#REF!</v>
      </c>
      <c r="L97" s="66" t="e">
        <f t="shared" si="32"/>
        <v>#REF!</v>
      </c>
      <c r="M97" s="66" t="e">
        <f t="shared" si="32"/>
        <v>#REF!</v>
      </c>
      <c r="N97" s="67" t="e">
        <f t="shared" si="32"/>
        <v>#REF!</v>
      </c>
    </row>
    <row r="98" spans="1:14 16384:16384" ht="31.5" customHeight="1" thickBot="1">
      <c r="A98" s="75" t="s">
        <v>391</v>
      </c>
      <c r="B98" s="50" t="e">
        <f>COUNTIFS(#REF!,B4,#REF!,B6,#REF!,"PARTO",#REF!,"DOMICILIO")</f>
        <v>#REF!</v>
      </c>
      <c r="C98" s="50" t="e">
        <f>COUNTIFS(#REF!,B4,#REF!,C6,#REF!,"PARTO",#REF!,"DOMICILIO")</f>
        <v>#REF!</v>
      </c>
      <c r="D98" s="50" t="e">
        <f>COUNTIFS(#REF!,B4,#REF!,D6,#REF!,"PARTO",#REF!,"DOMICILIO")</f>
        <v>#REF!</v>
      </c>
      <c r="E98" s="50" t="e">
        <f>COUNTIFS(#REF!,B4,#REF!,E6,#REF!,"PARTO",#REF!,"DOMICILIO")</f>
        <v>#REF!</v>
      </c>
      <c r="F98" s="50" t="e">
        <f>COUNTIFS(#REF!,B4,#REF!,F6,#REF!,"PARTO",#REF!,"DOMICILIO")</f>
        <v>#REF!</v>
      </c>
      <c r="G98" s="50" t="e">
        <f>COUNTIFS(#REF!,B4,#REF!,G6,#REF!,"PARTO",#REF!,"DOMICILIO")</f>
        <v>#REF!</v>
      </c>
      <c r="H98" s="50" t="e">
        <f>COUNTIFS(#REF!,B4,#REF!,H6,#REF!,"PARTO",#REF!,"DOMICILIO")</f>
        <v>#REF!</v>
      </c>
      <c r="I98" s="50" t="e">
        <f>COUNTIFS(#REF!,B4,#REF!,I6,#REF!,"PARTO",#REF!,"DOMICILIO")</f>
        <v>#REF!</v>
      </c>
      <c r="J98" s="50" t="e">
        <f>COUNTIFS(#REF!,B4,#REF!,J6,#REF!,"PARTO",#REF!,"DOMICILIO")</f>
        <v>#REF!</v>
      </c>
      <c r="K98" s="50" t="e">
        <f>COUNTIFS(#REF!,B4,#REF!,K6,#REF!,"PARTO",#REF!,"DOMICILIO")</f>
        <v>#REF!</v>
      </c>
      <c r="L98" s="50" t="e">
        <f>COUNTIFS(#REF!,B4,#REF!,L6,#REF!,"PARTO",#REF!,"DOMICILIO")</f>
        <v>#REF!</v>
      </c>
      <c r="M98" s="50" t="e">
        <f>COUNTIFS(#REF!,B4,#REF!,M6,#REF!,"PARTO",#REF!,"DOMICILIO")</f>
        <v>#REF!</v>
      </c>
      <c r="N98" s="74" t="e">
        <f t="shared" si="30"/>
        <v>#REF!</v>
      </c>
    </row>
    <row r="99" spans="1:14 16384:16384" ht="31.5" customHeight="1" thickBot="1">
      <c r="A99" s="53" t="s">
        <v>392</v>
      </c>
      <c r="B99" s="65" t="e">
        <f>IF(B$91=0,"",SUM(B98/B$91))</f>
        <v>#REF!</v>
      </c>
      <c r="C99" s="66" t="e">
        <f t="shared" ref="C99:N99" si="33">IF(C91=0,"",SUM(C98/C91))</f>
        <v>#REF!</v>
      </c>
      <c r="D99" s="66" t="e">
        <f t="shared" si="33"/>
        <v>#REF!</v>
      </c>
      <c r="E99" s="66" t="e">
        <f t="shared" si="33"/>
        <v>#REF!</v>
      </c>
      <c r="F99" s="66" t="e">
        <f t="shared" si="33"/>
        <v>#REF!</v>
      </c>
      <c r="G99" s="66" t="e">
        <f t="shared" si="33"/>
        <v>#REF!</v>
      </c>
      <c r="H99" s="66" t="e">
        <f t="shared" si="33"/>
        <v>#REF!</v>
      </c>
      <c r="I99" s="66" t="e">
        <f t="shared" si="33"/>
        <v>#REF!</v>
      </c>
      <c r="J99" s="66" t="e">
        <f t="shared" si="33"/>
        <v>#REF!</v>
      </c>
      <c r="K99" s="66" t="e">
        <f t="shared" si="33"/>
        <v>#REF!</v>
      </c>
      <c r="L99" s="66" t="e">
        <f t="shared" si="33"/>
        <v>#REF!</v>
      </c>
      <c r="M99" s="66" t="e">
        <f t="shared" si="33"/>
        <v>#REF!</v>
      </c>
      <c r="N99" s="67" t="e">
        <f t="shared" si="33"/>
        <v>#REF!</v>
      </c>
    </row>
    <row r="100" spans="1:14 16384:16384" ht="39.75" customHeight="1" thickBot="1">
      <c r="A100" s="75" t="s">
        <v>393</v>
      </c>
      <c r="B100" s="50" t="e">
        <f>SUM(COUNTIFS(#REF!,B4,#REF!,B6,#REF!,"PARTO",#REF!,"SI"),COUNTIFS(#REF!,B4,#REF!,B6,#REF!,"CESAREA",#REF!,"SI"))</f>
        <v>#REF!</v>
      </c>
      <c r="C100" s="50" t="e">
        <f>SUM(COUNTIFS(#REF!,B4,#REF!,C6,#REF!,"PARTO",#REF!,"SI"),COUNTIFS(#REF!,B4,#REF!,C6,#REF!,"CESAREA",#REF!,"SI"))</f>
        <v>#REF!</v>
      </c>
      <c r="D100" s="50" t="e">
        <f>SUM(COUNTIFS(#REF!,B4,#REF!,D6,#REF!,"PARTO",#REF!,"SI"),COUNTIFS(#REF!,B4,#REF!,D6,#REF!,"CESAREA",#REF!,"SI"))</f>
        <v>#REF!</v>
      </c>
      <c r="E100" s="50" t="e">
        <f>SUM(COUNTIFS(#REF!,B4,#REF!,E6,#REF!,"PARTO",#REF!,"SI"),COUNTIFS(#REF!,B4,#REF!,E6,#REF!,"CESAREA",#REF!,"SI"))</f>
        <v>#REF!</v>
      </c>
      <c r="F100" s="50" t="e">
        <f>SUM(COUNTIFS(#REF!,B4,#REF!,F6,#REF!,"PARTO",#REF!,"SI"),COUNTIFS(#REF!,B4,#REF!,F6,#REF!,"CESAREA",#REF!,"SI"))</f>
        <v>#REF!</v>
      </c>
      <c r="G100" s="50" t="e">
        <f>SUM(COUNTIFS(#REF!,B4,#REF!,G6,#REF!,"PARTO",#REF!,"SI"),COUNTIFS(#REF!,B4,#REF!,G6,#REF!,"CESAREA",#REF!,"SI"))</f>
        <v>#REF!</v>
      </c>
      <c r="H100" s="50" t="e">
        <f>SUM(COUNTIFS(#REF!,B4,#REF!,H6,#REF!,"PARTO",#REF!,"SI"),COUNTIFS(#REF!,B4,#REF!,H6,#REF!,"CESAREA",#REF!,"SI"))</f>
        <v>#REF!</v>
      </c>
      <c r="I100" s="50" t="e">
        <f>SUM(COUNTIFS(#REF!,B4,#REF!,I6,#REF!,"PARTO",#REF!,"SI"),COUNTIFS(#REF!,B4,#REF!,I6,#REF!,"CESAREA",#REF!,"SI"))</f>
        <v>#REF!</v>
      </c>
      <c r="J100" s="50" t="e">
        <f>SUM(COUNTIFS(#REF!,B4,#REF!,J6,#REF!,"PARTO",#REF!,"SI"),COUNTIFS(#REF!,B4,#REF!,J6,#REF!,"CESAREA",#REF!,"SI"))</f>
        <v>#REF!</v>
      </c>
      <c r="K100" s="50" t="e">
        <f>SUM(COUNTIFS(#REF!,B4,#REF!,K6,#REF!,"PARTO",#REF!,"SI"),COUNTIFS(#REF!,B4,#REF!,K6,#REF!,"CESAREA",#REF!,"SI"))</f>
        <v>#REF!</v>
      </c>
      <c r="L100" s="50" t="e">
        <f>SUM(COUNTIFS(#REF!,B4,#REF!,L6,#REF!,"PARTO",#REF!,"SI"),COUNTIFS(#REF!,B4,#REF!,L6,#REF!,"CESAREA",#REF!,"SI"))</f>
        <v>#REF!</v>
      </c>
      <c r="M100" s="50" t="e">
        <f>SUM(COUNTIFS(#REF!,B4,#REF!,M6,#REF!,"PARTO",#REF!,"SI"),COUNTIFS(#REF!,B4,#REF!,M6,#REF!,"CESAREA",#REF!,"SI"))</f>
        <v>#REF!</v>
      </c>
      <c r="N100" s="74" t="e">
        <f t="shared" si="30"/>
        <v>#REF!</v>
      </c>
    </row>
    <row r="101" spans="1:14 16384:16384" ht="31.5" customHeight="1" thickBot="1">
      <c r="A101" s="19" t="s">
        <v>394</v>
      </c>
      <c r="B101" s="65" t="e">
        <f>IF(B$91=0,"",SUM(B100/B$91))</f>
        <v>#REF!</v>
      </c>
      <c r="C101" s="66" t="e">
        <f t="shared" ref="C101:N101" si="34">IF(C$91=0,"",SUM(C100/C$91))</f>
        <v>#REF!</v>
      </c>
      <c r="D101" s="66" t="e">
        <f t="shared" si="34"/>
        <v>#REF!</v>
      </c>
      <c r="E101" s="66" t="e">
        <f t="shared" si="34"/>
        <v>#REF!</v>
      </c>
      <c r="F101" s="66" t="e">
        <f t="shared" si="34"/>
        <v>#REF!</v>
      </c>
      <c r="G101" s="66" t="e">
        <f t="shared" si="34"/>
        <v>#REF!</v>
      </c>
      <c r="H101" s="66" t="e">
        <f t="shared" si="34"/>
        <v>#REF!</v>
      </c>
      <c r="I101" s="66" t="e">
        <f t="shared" si="34"/>
        <v>#REF!</v>
      </c>
      <c r="J101" s="66" t="e">
        <f t="shared" si="34"/>
        <v>#REF!</v>
      </c>
      <c r="K101" s="66" t="e">
        <f t="shared" si="34"/>
        <v>#REF!</v>
      </c>
      <c r="L101" s="66" t="e">
        <f t="shared" si="34"/>
        <v>#REF!</v>
      </c>
      <c r="M101" s="66" t="e">
        <f t="shared" si="34"/>
        <v>#REF!</v>
      </c>
      <c r="N101" s="67" t="e">
        <f t="shared" si="34"/>
        <v>#REF!</v>
      </c>
    </row>
    <row r="102" spans="1:14 16384:16384" ht="31.5" customHeight="1" thickBot="1">
      <c r="A102" s="75" t="s">
        <v>684</v>
      </c>
      <c r="B102" s="50" t="e">
        <f>COUNTIFS(#REF!,B4,#REF!,B6,#REF!,"PARTO",#REF!,"BAJA")</f>
        <v>#REF!</v>
      </c>
      <c r="C102" s="50" t="e">
        <f>COUNTIFS(#REF!,B4,#REF!,C6,#REF!,"PARTO",#REF!,"BAJA")</f>
        <v>#REF!</v>
      </c>
      <c r="D102" s="50" t="e">
        <f>COUNTIFS(#REF!,B4,#REF!,D6,#REF!,"PARTO",#REF!,"BAJA")</f>
        <v>#REF!</v>
      </c>
      <c r="E102" s="50" t="e">
        <f>COUNTIFS(#REF!,B4,#REF!,E6,#REF!,"PARTO",#REF!,"BAJA")</f>
        <v>#REF!</v>
      </c>
      <c r="F102" s="50" t="e">
        <f>COUNTIFS(#REF!,B4,#REF!,F6,#REF!,"PARTO",#REF!,"BAJA")</f>
        <v>#REF!</v>
      </c>
      <c r="G102" s="50" t="e">
        <f>COUNTIFS(#REF!,B4,#REF!,G6,#REF!,"PARTO",#REF!,"BAJA")</f>
        <v>#REF!</v>
      </c>
      <c r="H102" s="50" t="e">
        <f>COUNTIFS(#REF!,B4,#REF!,H6,#REF!,"PARTO",#REF!,"BAJA")</f>
        <v>#REF!</v>
      </c>
      <c r="I102" s="50" t="e">
        <f>COUNTIFS(#REF!,B4,#REF!,I6,#REF!,"PARTO",#REF!,"BAJA")</f>
        <v>#REF!</v>
      </c>
      <c r="J102" s="50" t="e">
        <f>COUNTIFS(#REF!,B4,#REF!,J6,#REF!,"PARTO",#REF!,"BAJA")</f>
        <v>#REF!</v>
      </c>
      <c r="K102" s="50" t="e">
        <f>COUNTIFS(#REF!,B4,#REF!,K6,#REF!,"PARTO",#REF!,"BAJA")</f>
        <v>#REF!</v>
      </c>
      <c r="L102" s="50" t="e">
        <f>COUNTIFS(#REF!,B4,#REF!,L6,#REF!,"PARTO",#REF!,"BAJA")</f>
        <v>#REF!</v>
      </c>
      <c r="M102" s="50" t="e">
        <f>COUNTIFS(#REF!,B4,#REF!,M6,#REF!,"PARTO",#REF!,"BAJA")</f>
        <v>#REF!</v>
      </c>
      <c r="N102" s="74" t="e">
        <f t="shared" si="30"/>
        <v>#REF!</v>
      </c>
    </row>
    <row r="103" spans="1:14 16384:16384" ht="42.75" customHeight="1">
      <c r="A103" s="134" t="s">
        <v>685</v>
      </c>
      <c r="B103" s="112" t="e">
        <f>IF(B$91=0,"",SUM(B102/B$91))</f>
        <v>#REF!</v>
      </c>
      <c r="C103" s="113" t="e">
        <f t="shared" ref="C103:N103" si="35">IF(C$91=0,"",SUM(C102/C$91))</f>
        <v>#REF!</v>
      </c>
      <c r="D103" s="113" t="e">
        <f t="shared" si="35"/>
        <v>#REF!</v>
      </c>
      <c r="E103" s="113" t="e">
        <f t="shared" si="35"/>
        <v>#REF!</v>
      </c>
      <c r="F103" s="113" t="e">
        <f t="shared" si="35"/>
        <v>#REF!</v>
      </c>
      <c r="G103" s="113" t="e">
        <f t="shared" si="35"/>
        <v>#REF!</v>
      </c>
      <c r="H103" s="113" t="e">
        <f t="shared" si="35"/>
        <v>#REF!</v>
      </c>
      <c r="I103" s="113" t="e">
        <f t="shared" si="35"/>
        <v>#REF!</v>
      </c>
      <c r="J103" s="113" t="e">
        <f t="shared" si="35"/>
        <v>#REF!</v>
      </c>
      <c r="K103" s="113" t="e">
        <f t="shared" si="35"/>
        <v>#REF!</v>
      </c>
      <c r="L103" s="113" t="e">
        <f t="shared" si="35"/>
        <v>#REF!</v>
      </c>
      <c r="M103" s="113" t="e">
        <f t="shared" si="35"/>
        <v>#REF!</v>
      </c>
      <c r="N103" s="114" t="e">
        <f t="shared" si="35"/>
        <v>#REF!</v>
      </c>
    </row>
    <row r="104" spans="1:14 16384:16384" ht="44.25" customHeight="1" thickBot="1">
      <c r="A104" s="70" t="s">
        <v>750</v>
      </c>
      <c r="B104" s="126" t="e">
        <f>COUNTIFS(#REF!,$B$4,#REF!,B6,#REF!,"PARTO",#REF!,"SI",#REF!,"BAJA")</f>
        <v>#REF!</v>
      </c>
      <c r="C104" s="126" t="e">
        <f>COUNTIFS(#REF!,$B$4,#REF!,C6,#REF!,"PARTO",#REF!,"SI",#REF!,"BAJA")</f>
        <v>#REF!</v>
      </c>
      <c r="D104" s="126" t="e">
        <f>COUNTIFS(#REF!,$B$4,#REF!,D6,#REF!,"PARTO",#REF!,"SI",#REF!,"BAJA")</f>
        <v>#REF!</v>
      </c>
      <c r="E104" s="126" t="e">
        <f>COUNTIFS(#REF!,$B$4,#REF!,E6,#REF!,"PARTO",#REF!,"SI",#REF!,"BAJA")</f>
        <v>#REF!</v>
      </c>
      <c r="F104" s="126" t="e">
        <f>COUNTIFS(#REF!,$B$4,#REF!,F6,#REF!,"PARTO",#REF!,"SI",#REF!,"BAJA")</f>
        <v>#REF!</v>
      </c>
      <c r="G104" s="126" t="e">
        <f>COUNTIFS(#REF!,$B$4,#REF!,G6,#REF!,"PARTO",#REF!,"SI",#REF!,"BAJA")</f>
        <v>#REF!</v>
      </c>
      <c r="H104" s="126" t="e">
        <f>COUNTIFS(#REF!,$B$4,#REF!,H6,#REF!,"PARTO",#REF!,"SI",#REF!,"BAJA")</f>
        <v>#REF!</v>
      </c>
      <c r="I104" s="126" t="e">
        <f>COUNTIFS(#REF!,$B$4,#REF!,I6,#REF!,"PARTO",#REF!,"SI",#REF!,"BAJA")</f>
        <v>#REF!</v>
      </c>
      <c r="J104" s="126" t="e">
        <f>COUNTIFS(#REF!,$B$4,#REF!,J6,#REF!,"PARTO",#REF!,"SI",#REF!,"BAJA")</f>
        <v>#REF!</v>
      </c>
      <c r="K104" s="126" t="e">
        <f>COUNTIFS(#REF!,$B$4,#REF!,K6,#REF!,"PARTO",#REF!,"SI",#REF!,"BAJA")</f>
        <v>#REF!</v>
      </c>
      <c r="L104" s="126" t="e">
        <f>COUNTIFS(#REF!,$B$4,#REF!,L6,#REF!,"PARTO",#REF!,"SI",#REF!,"BAJA")</f>
        <v>#REF!</v>
      </c>
      <c r="M104" s="126" t="e">
        <f>COUNTIFS(#REF!,$B$4,#REF!,M6,#REF!,"PARTO",#REF!,"SI",#REF!,"BAJA")</f>
        <v>#REF!</v>
      </c>
      <c r="N104" s="64" t="e">
        <f>SUM(B104:M104)</f>
        <v>#REF!</v>
      </c>
    </row>
    <row r="105" spans="1:14 16384:16384" ht="48.75" customHeight="1" thickBot="1">
      <c r="A105" s="120" t="s">
        <v>753</v>
      </c>
      <c r="B105" s="65" t="e">
        <f>IF(B$102=0,"",SUM(B104/B$102))</f>
        <v>#REF!</v>
      </c>
      <c r="C105" s="66" t="e">
        <f>IF(C$102=0,"",SUM(C104/C$102))</f>
        <v>#REF!</v>
      </c>
      <c r="D105" s="66" t="e">
        <f>IF(D$102=0,"",SUM(D104/D$102))</f>
        <v>#REF!</v>
      </c>
      <c r="E105" s="66" t="e">
        <f>IF(E$102=0,"",SUM(E104/E$102))</f>
        <v>#REF!</v>
      </c>
      <c r="F105" s="66" t="e">
        <f>IF(F$102=0,"",SUM(F104/F$102))</f>
        <v>#REF!</v>
      </c>
      <c r="G105" s="66" t="e">
        <f>IF(G$102=0,"",SUM(G104/G$102))</f>
        <v>#REF!</v>
      </c>
      <c r="H105" s="66" t="e">
        <f>IF(H$102=0,"",SUM(H104/H$102))</f>
        <v>#REF!</v>
      </c>
      <c r="I105" s="66" t="e">
        <f>IF(I$102=0,"",SUM(I104/I$102))</f>
        <v>#REF!</v>
      </c>
      <c r="J105" s="66" t="e">
        <f>IF(J$102=0,"",SUM(J104/J$102))</f>
        <v>#REF!</v>
      </c>
      <c r="K105" s="66" t="e">
        <f>IF(K$102=0,"",SUM(K104/K$102))</f>
        <v>#REF!</v>
      </c>
      <c r="L105" s="66" t="e">
        <f>IF(L$102=0,"",SUM(L104/L$102))</f>
        <v>#REF!</v>
      </c>
      <c r="M105" s="66" t="e">
        <f>IF(M$102=0,"",SUM(M104/M$102))</f>
        <v>#REF!</v>
      </c>
      <c r="N105" s="67" t="e">
        <f>IF(N$102=0,"",SUM(N104/N$102))</f>
        <v>#REF!</v>
      </c>
      <c r="XFD105" s="65" t="str">
        <f>IF(XFD$102=0,"",SUM(XFD104/XFD$102))</f>
        <v/>
      </c>
    </row>
    <row r="106" spans="1:14 16384:16384" ht="42.75" customHeight="1">
      <c r="A106" s="31" t="s">
        <v>751</v>
      </c>
      <c r="B106" s="126" t="e">
        <f>SUM(COUNTIFS(#REF!,$B$4,#REF!,B6,#REF!,"MEDIANA",#REF!,"PARTO",#REF!,"SI"),COUNTIFS(#REF!,$B$4,#REF!,B6,#REF!,"MEDIANA",#REF!,"CESAREA",#REF!,"SI"),COUNTIFS(#REF!,$B$4,#REF!,B6,#REF!,"ALTA",#REF!,"PARTO",#REF!,"SI"),COUNTIFS(#REF!,$B$4,#REF!,B6,#REF!,"ALTA",#REF!,"CESAREA",#REF!,"SI"))</f>
        <v>#REF!</v>
      </c>
      <c r="C106" s="126" t="e">
        <f>SUM(COUNTIFS(#REF!,$B$4,#REF!,C6,#REF!,"MEDIANA",#REF!,"PARTO",#REF!,"SI"),COUNTIFS(#REF!,$B$4,#REF!,C6,#REF!,"MEDIANA",#REF!,"CESAREA",#REF!,"SI"),COUNTIFS(#REF!,$B$4,#REF!,C6,#REF!,"ALTA",#REF!,"PARTO",#REF!,"SI"),COUNTIFS(#REF!,$B$4,#REF!,C6,#REF!,"ALTA",#REF!,"CESAREA",#REF!,"SI"))</f>
        <v>#REF!</v>
      </c>
      <c r="D106" s="126" t="e">
        <f>SUM(COUNTIFS(#REF!,$B$4,#REF!,D6,#REF!,"MEDIANA",#REF!,"PARTO",#REF!,"SI"),COUNTIFS(#REF!,$B$4,#REF!,D6,#REF!,"MEDIANA",#REF!,"CESAREA",#REF!,"SI"),COUNTIFS(#REF!,$B$4,#REF!,D6,#REF!,"ALTA",#REF!,"PARTO",#REF!,"SI"),COUNTIFS(#REF!,$B$4,#REF!,D6,#REF!,"ALTA",#REF!,"CESAREA",#REF!,"SI"))</f>
        <v>#REF!</v>
      </c>
      <c r="E106" s="126" t="e">
        <f>SUM(COUNTIFS(#REF!,$B$4,#REF!,E6,#REF!,"MEDIANA",#REF!,"PARTO",#REF!,"SI"),COUNTIFS(#REF!,$B$4,#REF!,E6,#REF!,"MEDIANA",#REF!,"CESAREA",#REF!,"SI"),COUNTIFS(#REF!,$B$4,#REF!,E6,#REF!,"ALTA",#REF!,"PARTO",#REF!,"SI"),COUNTIFS(#REF!,$B$4,#REF!,E6,#REF!,"ALTA",#REF!,"CESAREA",#REF!,"SI"))</f>
        <v>#REF!</v>
      </c>
      <c r="F106" s="126" t="e">
        <f>SUM(COUNTIFS(#REF!,$B$4,#REF!,F6,#REF!,"MEDIANA",#REF!,"PARTO",#REF!,"SI"),COUNTIFS(#REF!,$B$4,#REF!,F6,#REF!,"MEDIANA",#REF!,"CESAREA",#REF!,"SI"),COUNTIFS(#REF!,$B$4,#REF!,F6,#REF!,"ALTA",#REF!,"PARTO",#REF!,"SI"),COUNTIFS(#REF!,$B$4,#REF!,F6,#REF!,"ALTA",#REF!,"CESAREA",#REF!,"SI"))</f>
        <v>#REF!</v>
      </c>
      <c r="G106" s="126" t="e">
        <f>SUM(COUNTIFS(#REF!,$B$4,#REF!,G6,#REF!,"MEDIANA",#REF!,"PARTO",#REF!,"SI"),COUNTIFS(#REF!,$B$4,#REF!,G6,#REF!,"MEDIANA",#REF!,"CESAREA",#REF!,"SI"),COUNTIFS(#REF!,$B$4,#REF!,G6,#REF!,"ALTA",#REF!,"PARTO",#REF!,"SI"),COUNTIFS(#REF!,$B$4,#REF!,G6,#REF!,"ALTA",#REF!,"CESAREA",#REF!,"SI"))</f>
        <v>#REF!</v>
      </c>
      <c r="H106" s="126" t="e">
        <f>SUM(COUNTIFS(#REF!,$B$4,#REF!,H6,#REF!,"MEDIANA",#REF!,"PARTO",#REF!,"SI"),COUNTIFS(#REF!,$B$4,#REF!,H6,#REF!,"MEDIANA",#REF!,"CESAREA",#REF!,"SI"),COUNTIFS(#REF!,$B$4,#REF!,H6,#REF!,"ALTA",#REF!,"PARTO",#REF!,"SI"),COUNTIFS(#REF!,$B$4,#REF!,H6,#REF!,"ALTA",#REF!,"CESAREA",#REF!,"SI"))</f>
        <v>#REF!</v>
      </c>
      <c r="I106" s="126" t="e">
        <f>SUM(COUNTIFS(#REF!,$B$4,#REF!,I6,#REF!,"MEDIANA",#REF!,"PARTO",#REF!,"SI"),COUNTIFS(#REF!,$B$4,#REF!,I6,#REF!,"MEDIANA",#REF!,"CESAREA",#REF!,"SI"),COUNTIFS(#REF!,$B$4,#REF!,I6,#REF!,"ALTA",#REF!,"PARTO",#REF!,"SI"),COUNTIFS(#REF!,$B$4,#REF!,I6,#REF!,"ALTA",#REF!,"CESAREA",#REF!,"SI"))</f>
        <v>#REF!</v>
      </c>
      <c r="J106" s="126" t="e">
        <f>SUM(COUNTIFS(#REF!,$B$4,#REF!,J6,#REF!,"MEDIANA",#REF!,"PARTO",#REF!,"SI"),COUNTIFS(#REF!,$B$4,#REF!,J6,#REF!,"MEDIANA",#REF!,"CESAREA",#REF!,"SI"),COUNTIFS(#REF!,$B$4,#REF!,J6,#REF!,"ALTA",#REF!,"PARTO",#REF!,"SI"),COUNTIFS(#REF!,$B$4,#REF!,J6,#REF!,"ALTA",#REF!,"CESAREA",#REF!,"SI"))</f>
        <v>#REF!</v>
      </c>
      <c r="K106" s="126" t="e">
        <f>SUM(COUNTIFS(#REF!,$B$4,#REF!,K6,#REF!,"MEDIANA",#REF!,"PARTO",#REF!,"SI"),COUNTIFS(#REF!,$B$4,#REF!,K6,#REF!,"MEDIANA",#REF!,"CESAREA",#REF!,"SI"),COUNTIFS(#REF!,$B$4,#REF!,K6,#REF!,"ALTA",#REF!,"PARTO",#REF!,"SI"),COUNTIFS(#REF!,$B$4,#REF!,K6,#REF!,"ALTA",#REF!,"CESAREA",#REF!,"SI"))</f>
        <v>#REF!</v>
      </c>
      <c r="L106" s="126" t="e">
        <f>SUM(COUNTIFS(#REF!,$B$4,#REF!,L6,#REF!,"MEDIANA",#REF!,"PARTO",#REF!,"SI"),COUNTIFS(#REF!,$B$4,#REF!,L6,#REF!,"MEDIANA",#REF!,"CESAREA",#REF!,"SI"),COUNTIFS(#REF!,$B$4,#REF!,L6,#REF!,"ALTA",#REF!,"PARTO",#REF!,"SI"),COUNTIFS(#REF!,$B$4,#REF!,L6,#REF!,"ALTA",#REF!,"CESAREA",#REF!,"SI"))</f>
        <v>#REF!</v>
      </c>
      <c r="M106" s="126" t="e">
        <f>SUM(COUNTIFS(#REF!,$B$4,#REF!,M6,#REF!,"MEDIANA",#REF!,"PARTO",#REF!,"SI"),COUNTIFS(#REF!,$B$4,#REF!,M6,#REF!,"MEDIANA",#REF!,"CESAREA",#REF!,"SI"),COUNTIFS(#REF!,$B$4,#REF!,M6,#REF!,"ALTA",#REF!,"PARTO",#REF!,"SI"),COUNTIFS(#REF!,$B$4,#REF!,M6,#REF!,"ALTA",#REF!,"CESAREA",#REF!,"SI"))</f>
        <v>#REF!</v>
      </c>
      <c r="N106" s="64" t="e">
        <f t="shared" ref="N106:N110" si="36">SUM(B106:M106)</f>
        <v>#REF!</v>
      </c>
    </row>
    <row r="107" spans="1:14 16384:16384" ht="42.75" customHeight="1" thickBot="1">
      <c r="A107" s="146" t="s">
        <v>711</v>
      </c>
      <c r="B107" s="126" t="e">
        <f>SUM(COUNTIFS(#REF!,$B$4,#REF!,B6,#REF!,"MEDIANA",#REF!,"PARTO"),COUNTIFS(#REF!,$B$4,#REF!,B6,#REF!,"MEDIANA",#REF!,"CESAREA"),COUNTIFS(#REF!,$B$4,#REF!,B6,#REF!,"ALTA",#REF!,"PARTO"),COUNTIFS(#REF!,$B$4,#REF!,B6,#REF!,"ALTA",#REF!,"CESAREA"))</f>
        <v>#REF!</v>
      </c>
      <c r="C107" s="126" t="e">
        <f>SUM(COUNTIFS(#REF!,$B$4,#REF!,C6,#REF!,"MEDIANA",#REF!,"PARTO"),COUNTIFS(#REF!,$B$4,#REF!,C6,#REF!,"MEDIANA",#REF!,"CESAREA"),COUNTIFS(#REF!,$B$4,#REF!,C6,#REF!,"ALTA",#REF!,"PARTO"),COUNTIFS(#REF!,$B$4,#REF!,C6,#REF!,"ALTA",#REF!,"CESAREA"))</f>
        <v>#REF!</v>
      </c>
      <c r="D107" s="126" t="e">
        <f>SUM(COUNTIFS(#REF!,$B$4,#REF!,D6,#REF!,"MEDIANA",#REF!,"PARTO"),COUNTIFS(#REF!,$B$4,#REF!,D6,#REF!,"MEDIANA",#REF!,"CESAREA"),COUNTIFS(#REF!,$B$4,#REF!,D6,#REF!,"ALTA",#REF!,"PARTO"),COUNTIFS(#REF!,$B$4,#REF!,D6,#REF!,"ALTA",#REF!,"CESAREA"))</f>
        <v>#REF!</v>
      </c>
      <c r="E107" s="126" t="e">
        <f>SUM(COUNTIFS(#REF!,$B$4,#REF!,E6,#REF!,"MEDIANA",#REF!,"PARTO"),COUNTIFS(#REF!,$B$4,#REF!,E6,#REF!,"MEDIANA",#REF!,"CESAREA"),COUNTIFS(#REF!,$B$4,#REF!,E6,#REF!,"ALTA",#REF!,"PARTO"),COUNTIFS(#REF!,$B$4,#REF!,E6,#REF!,"ALTA",#REF!,"CESAREA"))</f>
        <v>#REF!</v>
      </c>
      <c r="F107" s="126" t="e">
        <f>SUM(COUNTIFS(#REF!,$B$4,#REF!,F6,#REF!,"MEDIANA",#REF!,"PARTO"),COUNTIFS(#REF!,$B$4,#REF!,F6,#REF!,"MEDIANA",#REF!,"CESAREA"),COUNTIFS(#REF!,$B$4,#REF!,F6,#REF!,"ALTA",#REF!,"PARTO"),COUNTIFS(#REF!,$B$4,#REF!,F6,#REF!,"ALTA",#REF!,"CESAREA"))</f>
        <v>#REF!</v>
      </c>
      <c r="G107" s="126" t="e">
        <f>SUM(COUNTIFS(#REF!,$B$4,#REF!,G6,#REF!,"MEDIANA",#REF!,"PARTO"),COUNTIFS(#REF!,$B$4,#REF!,G6,#REF!,"MEDIANA",#REF!,"CESAREA"),COUNTIFS(#REF!,$B$4,#REF!,G6,#REF!,"ALTA",#REF!,"PARTO"),COUNTIFS(#REF!,$B$4,#REF!,G6,#REF!,"ALTA",#REF!,"CESAREA"))</f>
        <v>#REF!</v>
      </c>
      <c r="H107" s="126" t="e">
        <f>SUM(COUNTIFS(#REF!,$B$4,#REF!,H6,#REF!,"MEDIANA",#REF!,"PARTO"),COUNTIFS(#REF!,$B$4,#REF!,H6,#REF!,"MEDIANA",#REF!,"CESAREA"),COUNTIFS(#REF!,$B$4,#REF!,H6,#REF!,"ALTA",#REF!,"PARTO"),COUNTIFS(#REF!,$B$4,#REF!,H6,#REF!,"ALTA",#REF!,"CESAREA"))</f>
        <v>#REF!</v>
      </c>
      <c r="I107" s="126" t="e">
        <f>SUM(COUNTIFS(#REF!,$B$4,#REF!,I6,#REF!,"MEDIANA",#REF!,"PARTO"),COUNTIFS(#REF!,$B$4,#REF!,I6,#REF!,"MEDIANA",#REF!,"CESAREA"),COUNTIFS(#REF!,$B$4,#REF!,I6,#REF!,"ALTA",#REF!,"PARTO"),COUNTIFS(#REF!,$B$4,#REF!,I6,#REF!,"ALTA",#REF!,"CESAREA"))</f>
        <v>#REF!</v>
      </c>
      <c r="J107" s="126" t="e">
        <f>SUM(COUNTIFS(#REF!,$B$4,#REF!,J6,#REF!,"MEDIANA",#REF!,"PARTO"),COUNTIFS(#REF!,$B$4,#REF!,J6,#REF!,"MEDIANA",#REF!,"CESAREA"),COUNTIFS(#REF!,$B$4,#REF!,J6,#REF!,"ALTA",#REF!,"PARTO"),COUNTIFS(#REF!,$B$4,#REF!,J6,#REF!,"ALTA",#REF!,"CESAREA"))</f>
        <v>#REF!</v>
      </c>
      <c r="K107" s="126" t="e">
        <f>SUM(COUNTIFS(#REF!,$B$4,#REF!,K6,#REF!,"MEDIANA",#REF!,"PARTO"),COUNTIFS(#REF!,$B$4,#REF!,K6,#REF!,"MEDIANA",#REF!,"CESAREA"),COUNTIFS(#REF!,$B$4,#REF!,K6,#REF!,"ALTA",#REF!,"PARTO"),COUNTIFS(#REF!,$B$4,#REF!,K6,#REF!,"ALTA",#REF!,"CESAREA"))</f>
        <v>#REF!</v>
      </c>
      <c r="L107" s="126" t="e">
        <f>SUM(COUNTIFS(#REF!,$B$4,#REF!,L6,#REF!,"MEDIANA",#REF!,"PARTO"),COUNTIFS(#REF!,$B$4,#REF!,L6,#REF!,"MEDIANA",#REF!,"CESAREA"),COUNTIFS(#REF!,$B$4,#REF!,L6,#REF!,"ALTA",#REF!,"PARTO"),COUNTIFS(#REF!,$B$4,#REF!,L6,#REF!,"ALTA",#REF!,"CESAREA"))</f>
        <v>#REF!</v>
      </c>
      <c r="M107" s="126" t="e">
        <f>SUM(COUNTIFS(#REF!,$B$4,#REF!,M6,#REF!,"MEDIANA",#REF!,"PARTO"),COUNTIFS(#REF!,$B$4,#REF!,M6,#REF!,"MEDIANA",#REF!,"CESAREA"),COUNTIFS(#REF!,$B$4,#REF!,M6,#REF!,"ALTA",#REF!,"PARTO"),COUNTIFS(#REF!,$B$4,#REF!,M6,#REF!,"ALTA",#REF!,"CESAREA"))</f>
        <v>#REF!</v>
      </c>
      <c r="N107" s="64" t="e">
        <f t="shared" si="36"/>
        <v>#REF!</v>
      </c>
    </row>
    <row r="108" spans="1:14 16384:16384" ht="54" customHeight="1" thickBot="1">
      <c r="A108" s="137" t="s">
        <v>752</v>
      </c>
      <c r="B108" s="65" t="e">
        <f>IF(B107=0,"",SUM(B106/B107))</f>
        <v>#REF!</v>
      </c>
      <c r="C108" s="66" t="e">
        <f>IF(C$107=0,"",SUM(C106/C$107))</f>
        <v>#REF!</v>
      </c>
      <c r="D108" s="66" t="e">
        <f>IF(D$107=0,"",SUM(D106/D$107))</f>
        <v>#REF!</v>
      </c>
      <c r="E108" s="66" t="e">
        <f>IF(E$107=0,"",SUM(E106/E$107))</f>
        <v>#REF!</v>
      </c>
      <c r="F108" s="66" t="e">
        <f>IF(F$107=0,"",SUM(F106/F$107))</f>
        <v>#REF!</v>
      </c>
      <c r="G108" s="66" t="e">
        <f>IF(G$107=0,"",SUM(G106/G$107))</f>
        <v>#REF!</v>
      </c>
      <c r="H108" s="66" t="e">
        <f>IF(H$107=0,"",SUM(H106/H$107))</f>
        <v>#REF!</v>
      </c>
      <c r="I108" s="66" t="e">
        <f>IF(I$107=0,"",SUM(I106/I$107))</f>
        <v>#REF!</v>
      </c>
      <c r="J108" s="66" t="e">
        <f>IF(J$107=0,"",SUM(J106/J$107))</f>
        <v>#REF!</v>
      </c>
      <c r="K108" s="66" t="e">
        <f>IF(K$107=0,"",SUM(K106/K$107))</f>
        <v>#REF!</v>
      </c>
      <c r="L108" s="66" t="e">
        <f>IF(L$107=0,"",SUM(L106/L$107))</f>
        <v>#REF!</v>
      </c>
      <c r="M108" s="66" t="e">
        <f>IF(M$107=0,"",SUM(M106/M$107))</f>
        <v>#REF!</v>
      </c>
      <c r="N108" s="67" t="e">
        <f>IF(N$107=0,"",SUM(N106/N$107))</f>
        <v>#REF!</v>
      </c>
      <c r="XFD108" s="65"/>
    </row>
    <row r="109" spans="1:14 16384:16384" ht="30" customHeight="1">
      <c r="A109" s="31" t="s">
        <v>700</v>
      </c>
      <c r="B109" s="126" t="e">
        <f>COUNTIFS(#REF!,$B$4,#REF!,B6,#REF!,"PARTO",#REF!,"SI",#REF!,"BAJA")</f>
        <v>#REF!</v>
      </c>
      <c r="C109" s="126" t="e">
        <f>COUNTIFS(#REF!,$B$4,#REF!,C6,#REF!,"PARTO",#REF!,"SI",#REF!,"BAJA")</f>
        <v>#REF!</v>
      </c>
      <c r="D109" s="126" t="e">
        <f>COUNTIFS(#REF!,$B$4,#REF!,D6,#REF!,"PARTO",#REF!,"SI",#REF!,"BAJA")</f>
        <v>#REF!</v>
      </c>
      <c r="E109" s="126" t="e">
        <f>COUNTIFS(#REF!,$B$4,#REF!,E6,#REF!,"PARTO",#REF!,"SI",#REF!,"BAJA")</f>
        <v>#REF!</v>
      </c>
      <c r="F109" s="126" t="e">
        <f>COUNTIFS(#REF!,$B$4,#REF!,F6,#REF!,"PARTO",#REF!,"SI",#REF!,"BAJA")</f>
        <v>#REF!</v>
      </c>
      <c r="G109" s="126" t="e">
        <f>COUNTIFS(#REF!,$B$4,#REF!,G6,#REF!,"PARTO",#REF!,"SI",#REF!,"BAJA")</f>
        <v>#REF!</v>
      </c>
      <c r="H109" s="126" t="e">
        <f>COUNTIFS(#REF!,$B$4,#REF!,H6,#REF!,"PARTO",#REF!,"SI",#REF!,"BAJA")</f>
        <v>#REF!</v>
      </c>
      <c r="I109" s="126" t="e">
        <f>COUNTIFS(#REF!,$B$4,#REF!,I6,#REF!,"PARTO",#REF!,"SI",#REF!,"BAJA")</f>
        <v>#REF!</v>
      </c>
      <c r="J109" s="126" t="e">
        <f>COUNTIFS(#REF!,$B$4,#REF!,J6,#REF!,"PARTO",#REF!,"SI",#REF!,"BAJA")</f>
        <v>#REF!</v>
      </c>
      <c r="K109" s="126" t="e">
        <f>COUNTIFS(#REF!,$B$4,#REF!,K6,#REF!,"PARTO",#REF!,"SI",#REF!,"BAJA")</f>
        <v>#REF!</v>
      </c>
      <c r="L109" s="126" t="e">
        <f>COUNTIFS(#REF!,$B$4,#REF!,L6,#REF!,"PARTO",#REF!,"SI",#REF!,"BAJA")</f>
        <v>#REF!</v>
      </c>
      <c r="M109" s="126" t="e">
        <f>COUNTIFS(#REF!,$B$4,#REF!,M6,#REF!,"PARTO",#REF!,"SI",#REF!,"BAJA")</f>
        <v>#REF!</v>
      </c>
      <c r="N109" s="64" t="e">
        <f t="shared" si="36"/>
        <v>#REF!</v>
      </c>
    </row>
    <row r="110" spans="1:14 16384:16384" ht="48" customHeight="1" thickBot="1">
      <c r="A110" s="146" t="s">
        <v>701</v>
      </c>
      <c r="B110" s="126" t="e">
        <f>SUM(COUNTIFS(#REF!,$B$4,#REF!,B6,#REF!,"PARTO",#REF!,"BAJA")-COUNTIFS(#REF!,$B$4,#REF!,B6,#REF!,"PARTO",#REF!,"NO APLICA",#REF!,"BAJA"))</f>
        <v>#REF!</v>
      </c>
      <c r="C110" s="126" t="e">
        <f>SUM(COUNTIFS(#REF!,$B$4,#REF!,C6,#REF!,"PARTO",#REF!,"BAJA")-COUNTIFS(#REF!,$B$4,#REF!,C6,#REF!,"PARTO",#REF!,"NO APLICA",#REF!,"BAJA"))</f>
        <v>#REF!</v>
      </c>
      <c r="D110" s="126" t="e">
        <f>SUM(COUNTIFS(#REF!,$B$4,#REF!,D6,#REF!,"PARTO",#REF!,"BAJA")-COUNTIFS(#REF!,$B$4,#REF!,D6,#REF!,"PARTO",#REF!,"NO APLICA",#REF!,"BAJA"))</f>
        <v>#REF!</v>
      </c>
      <c r="E110" s="126" t="e">
        <f>SUM(COUNTIFS(#REF!,$B$4,#REF!,E6,#REF!,"PARTO",#REF!,"BAJA")-COUNTIFS(#REF!,$B$4,#REF!,E6,#REF!,"PARTO",#REF!,"NO APLICA",#REF!,"BAJA"))</f>
        <v>#REF!</v>
      </c>
      <c r="F110" s="126" t="e">
        <f>SUM(COUNTIFS(#REF!,$B$4,#REF!,F6,#REF!,"PARTO",#REF!,"BAJA")-COUNTIFS(#REF!,$B$4,#REF!,F6,#REF!,"PARTO",#REF!,"NO APLICA",#REF!,"BAJA"))</f>
        <v>#REF!</v>
      </c>
      <c r="G110" s="126" t="e">
        <f>SUM(COUNTIFS(#REF!,$B$4,#REF!,G6,#REF!,"PARTO",#REF!,"BAJA")-COUNTIFS(#REF!,$B$4,#REF!,G6,#REF!,"PARTO",#REF!,"NO APLICA",#REF!,"BAJA"))</f>
        <v>#REF!</v>
      </c>
      <c r="H110" s="126" t="e">
        <f>SUM(COUNTIFS(#REF!,$B$4,#REF!,H6,#REF!,"PARTO",#REF!,"BAJA")-COUNTIFS(#REF!,$B$4,#REF!,H6,#REF!,"PARTO",#REF!,"NO APLICA",#REF!,"BAJA"))</f>
        <v>#REF!</v>
      </c>
      <c r="I110" s="126" t="e">
        <f>SUM(COUNTIFS(#REF!,$B$4,#REF!,I6,#REF!,"PARTO",#REF!,"BAJA")-COUNTIFS(#REF!,$B$4,#REF!,I6,#REF!,"PARTO",#REF!,"NO APLICA",#REF!,"BAJA"))</f>
        <v>#REF!</v>
      </c>
      <c r="J110" s="126" t="e">
        <f>SUM(COUNTIFS(#REF!,$B$4,#REF!,J6,#REF!,"PARTO",#REF!,"BAJA")-COUNTIFS(#REF!,$B$4,#REF!,J6,#REF!,"PARTO",#REF!,"NO APLICA",#REF!,"BAJA"))</f>
        <v>#REF!</v>
      </c>
      <c r="K110" s="126" t="e">
        <f>SUM(COUNTIFS(#REF!,$B$4,#REF!,K6,#REF!,"PARTO",#REF!,"BAJA")-COUNTIFS(#REF!,$B$4,#REF!,K6,#REF!,"PARTO",#REF!,"NO APLICA",#REF!,"BAJA"))</f>
        <v>#REF!</v>
      </c>
      <c r="L110" s="126" t="e">
        <f>SUM(COUNTIFS(#REF!,$B$4,#REF!,L6,#REF!,"PARTO",#REF!,"BAJA")-COUNTIFS(#REF!,$B$4,#REF!,L6,#REF!,"PARTO",#REF!,"NO APLICA",#REF!,"BAJA"))</f>
        <v>#REF!</v>
      </c>
      <c r="M110" s="126" t="e">
        <f>SUM(COUNTIFS(#REF!,$B$4,#REF!,M6,#REF!,"PARTO",#REF!,"BAJA")-COUNTIFS(#REF!,$B$4,#REF!,M6,#REF!,"PARTO",#REF!,"NO APLICA",#REF!,"BAJA"))</f>
        <v>#REF!</v>
      </c>
      <c r="N110" s="64" t="e">
        <f t="shared" si="36"/>
        <v>#REF!</v>
      </c>
    </row>
    <row r="111" spans="1:14 16384:16384" ht="42.75" customHeight="1" thickBot="1">
      <c r="A111" s="138" t="s">
        <v>702</v>
      </c>
      <c r="B111" s="65" t="e">
        <f>IF(B$110=0,"",SUM(B109/B$110))</f>
        <v>#REF!</v>
      </c>
      <c r="C111" s="66" t="e">
        <f>IF(C$110=0,"",SUM(C109/C$110))</f>
        <v>#REF!</v>
      </c>
      <c r="D111" s="66" t="e">
        <f>IF(D$110=0,"",SUM(D109/D$110))</f>
        <v>#REF!</v>
      </c>
      <c r="E111" s="66" t="e">
        <f>IF(E$110=0,"",SUM(E109/E$110))</f>
        <v>#REF!</v>
      </c>
      <c r="F111" s="66" t="e">
        <f>IF(F$110=0,"",SUM(F109/F$110))</f>
        <v>#REF!</v>
      </c>
      <c r="G111" s="66" t="e">
        <f>IF(G$110=0,"",SUM(G109/G$110))</f>
        <v>#REF!</v>
      </c>
      <c r="H111" s="66" t="e">
        <f>IF(H$110=0,"",SUM(H109/H$110))</f>
        <v>#REF!</v>
      </c>
      <c r="I111" s="66" t="e">
        <f>IF(I$110=0,"",SUM(I109/I$110))</f>
        <v>#REF!</v>
      </c>
      <c r="J111" s="66" t="e">
        <f>IF(J$110=0,"",SUM(J109/J$110))</f>
        <v>#REF!</v>
      </c>
      <c r="K111" s="66" t="e">
        <f>IF(K$110=0,"",SUM(K109/K$110))</f>
        <v>#REF!</v>
      </c>
      <c r="L111" s="66" t="e">
        <f>IF(L$110=0,"",SUM(L109/L$110))</f>
        <v>#REF!</v>
      </c>
      <c r="M111" s="66" t="e">
        <f>IF(M$110=0,"",SUM(M109/M$110))</f>
        <v>#REF!</v>
      </c>
      <c r="N111" s="67" t="e">
        <f>IF(N$110=0,"",SUM(N109/N$110))</f>
        <v>#REF!</v>
      </c>
    </row>
    <row r="112" spans="1:14 16384:16384" ht="33.75" customHeight="1">
      <c r="A112" s="31" t="s">
        <v>703</v>
      </c>
      <c r="B112" s="126" t="e">
        <f>SUM(COUNTIFS(#REF!,$B$4,#REF!,B6,#REF!,"PARTO",#REF!,"SI",#REF!,"MEDIANA"),COUNTIFS(#REF!,$B$4,#REF!,B6,#REF!,"PARTO",#REF!,"SI",#REF!,"ALTA"),COUNTIFS(#REF!,$B$4,#REF!,B6,#REF!,"CESAREA",#REF!,"SI",#REF!,"MEDIANA"),COUNTIFS(#REF!,$B$4,#REF!,B6,#REF!,"CESAREA",#REF!,"SI",#REF!,"ALTA"))</f>
        <v>#REF!</v>
      </c>
      <c r="C112" s="126" t="e">
        <f>SUM(COUNTIFS(#REF!,$B$4,#REF!,C6,#REF!,"PARTO",#REF!,"SI",#REF!,"MEDIANA"),COUNTIFS(#REF!,$B$4,#REF!,C6,#REF!,"PARTO",#REF!,"SI",#REF!,"ALTA"),COUNTIFS(#REF!,$B$4,#REF!,C6,#REF!,"CESAREA",#REF!,"SI",#REF!,"MEDIANA"),COUNTIFS(#REF!,$B$4,#REF!,C6,#REF!,"CESAREA",#REF!,"SI",#REF!,"ALTA"))</f>
        <v>#REF!</v>
      </c>
      <c r="D112" s="126" t="e">
        <f>SUM(COUNTIFS(#REF!,$B$4,#REF!,D6,#REF!,"PARTO",#REF!,"SI",#REF!,"MEDIANA"),COUNTIFS(#REF!,$B$4,#REF!,D6,#REF!,"PARTO",#REF!,"SI",#REF!,"ALTA"),COUNTIFS(#REF!,$B$4,#REF!,D6,#REF!,"CESAREA",#REF!,"SI",#REF!,"MEDIANA"),COUNTIFS(#REF!,$B$4,#REF!,D6,#REF!,"CESAREA",#REF!,"SI",#REF!,"ALTA"))</f>
        <v>#REF!</v>
      </c>
      <c r="E112" s="126" t="e">
        <f>SUM(COUNTIFS(#REF!,$B$4,#REF!,E6,#REF!,"PARTO",#REF!,"SI",#REF!,"MEDIANA"),COUNTIFS(#REF!,$B$4,#REF!,E6,#REF!,"PARTO",#REF!,"SI",#REF!,"ALTA"),COUNTIFS(#REF!,$B$4,#REF!,E6,#REF!,"CESAREA",#REF!,"SI",#REF!,"MEDIANA"),COUNTIFS(#REF!,$B$4,#REF!,E6,#REF!,"CESAREA",#REF!,"SI",#REF!,"ALTA"))</f>
        <v>#REF!</v>
      </c>
      <c r="F112" s="126" t="e">
        <f>SUM(COUNTIFS(#REF!,$B$4,#REF!,F6,#REF!,"PARTO",#REF!,"SI",#REF!,"MEDIANA"),COUNTIFS(#REF!,$B$4,#REF!,F6,#REF!,"PARTO",#REF!,"SI",#REF!,"ALTA"),COUNTIFS(#REF!,$B$4,#REF!,F6,#REF!,"CESAREA",#REF!,"SI",#REF!,"MEDIANA"),COUNTIFS(#REF!,$B$4,#REF!,F6,#REF!,"CESAREA",#REF!,"SI",#REF!,"ALTA"))</f>
        <v>#REF!</v>
      </c>
      <c r="G112" s="126" t="e">
        <f>SUM(COUNTIFS(#REF!,$B$4,#REF!,G6,#REF!,"PARTO",#REF!,"SI",#REF!,"MEDIANA"),COUNTIFS(#REF!,$B$4,#REF!,G6,#REF!,"PARTO",#REF!,"SI",#REF!,"ALTA"),COUNTIFS(#REF!,$B$4,#REF!,G6,#REF!,"CESAREA",#REF!,"SI",#REF!,"MEDIANA"),COUNTIFS(#REF!,$B$4,#REF!,G6,#REF!,"CESAREA",#REF!,"SI",#REF!,"ALTA"))</f>
        <v>#REF!</v>
      </c>
      <c r="H112" s="126" t="e">
        <f>SUM(COUNTIFS(#REF!,$B$4,#REF!,H6,#REF!,"PARTO",#REF!,"SI",#REF!,"MEDIANA"),COUNTIFS(#REF!,$B$4,#REF!,H6,#REF!,"PARTO",#REF!,"SI",#REF!,"ALTA"),COUNTIFS(#REF!,$B$4,#REF!,H6,#REF!,"CESAREA",#REF!,"SI",#REF!,"MEDIANA"),COUNTIFS(#REF!,$B$4,#REF!,H6,#REF!,"CESAREA",#REF!,"SI",#REF!,"ALTA"))</f>
        <v>#REF!</v>
      </c>
      <c r="I112" s="126" t="e">
        <f>SUM(COUNTIFS(#REF!,$B$4,#REF!,I6,#REF!,"PARTO",#REF!,"SI",#REF!,"MEDIANA"),COUNTIFS(#REF!,$B$4,#REF!,I6,#REF!,"PARTO",#REF!,"SI",#REF!,"ALTA"),COUNTIFS(#REF!,$B$4,#REF!,I6,#REF!,"CESAREA",#REF!,"SI",#REF!,"MEDIANA"),COUNTIFS(#REF!,$B$4,#REF!,I6,#REF!,"CESAREA",#REF!,"SI",#REF!,"ALTA"))</f>
        <v>#REF!</v>
      </c>
      <c r="J112" s="126" t="e">
        <f>SUM(COUNTIFS(#REF!,$B$4,#REF!,J6,#REF!,"PARTO",#REF!,"SI",#REF!,"MEDIANA"),COUNTIFS(#REF!,$B$4,#REF!,J6,#REF!,"PARTO",#REF!,"SI",#REF!,"ALTA"),COUNTIFS(#REF!,$B$4,#REF!,J6,#REF!,"CESAREA",#REF!,"SI",#REF!,"MEDIANA"),COUNTIFS(#REF!,$B$4,#REF!,J6,#REF!,"CESAREA",#REF!,"SI",#REF!,"ALTA"))</f>
        <v>#REF!</v>
      </c>
      <c r="K112" s="126" t="e">
        <f>SUM(COUNTIFS(#REF!,$B$4,#REF!,K6,#REF!,"PARTO",#REF!,"SI",#REF!,"MEDIANA"),COUNTIFS(#REF!,$B$4,#REF!,K6,#REF!,"PARTO",#REF!,"SI",#REF!,"ALTA"),COUNTIFS(#REF!,$B$4,#REF!,K6,#REF!,"CESAREA",#REF!,"SI",#REF!,"MEDIANA"),COUNTIFS(#REF!,$B$4,#REF!,K6,#REF!,"CESAREA",#REF!,"SI",#REF!,"ALTA"))</f>
        <v>#REF!</v>
      </c>
      <c r="L112" s="126" t="e">
        <f>SUM(COUNTIFS(#REF!,$B$4,#REF!,L6,#REF!,"PARTO",#REF!,"SI",#REF!,"MEDIANA"),COUNTIFS(#REF!,$B$4,#REF!,L6,#REF!,"PARTO",#REF!,"SI",#REF!,"ALTA"),COUNTIFS(#REF!,$B$4,#REF!,L6,#REF!,"CESAREA",#REF!,"SI",#REF!,"MEDIANA"),COUNTIFS(#REF!,$B$4,#REF!,L6,#REF!,"CESAREA",#REF!,"SI",#REF!,"ALTA"))</f>
        <v>#REF!</v>
      </c>
      <c r="M112" s="126" t="e">
        <f>SUM(COUNTIFS(#REF!,$B$4,#REF!,M6,#REF!,"PARTO",#REF!,"SI",#REF!,"MEDIANA"),COUNTIFS(#REF!,$B$4,#REF!,M6,#REF!,"PARTO",#REF!,"SI",#REF!,"ALTA"),COUNTIFS(#REF!,$B$4,#REF!,M6,#REF!,"CESAREA",#REF!,"SI",#REF!,"MEDIANA"),COUNTIFS(#REF!,$B$4,#REF!,M6,#REF!,"CESAREA",#REF!,"SI",#REF!,"ALTA"))</f>
        <v>#REF!</v>
      </c>
      <c r="N112" s="64" t="e">
        <f>SUM(B112:M112)</f>
        <v>#REF!</v>
      </c>
    </row>
    <row r="113" spans="1:14" ht="40.5" customHeight="1" thickBot="1">
      <c r="A113" s="146" t="s">
        <v>704</v>
      </c>
      <c r="B113" s="126" t="e">
        <f>SUM(SUM(COUNTIFS(#REF!,$B$4,#REF!,B6,#REF!,"PARTO",#REF!,"MEDIANA"),COUNTIFS(#REF!,$B$4,#REF!,B6,#REF!,"PARTO",#REF!,"ALTA"),COUNTIFS(#REF!,$B$4,#REF!,B6,#REF!,"CESAREA",#REF!,"MEDIANA"),COUNTIFS(#REF!,$B$4,#REF!,B6,#REF!,"CESAREA",#REF!,"ALTA"))-SUM(COUNTIFS(#REF!,$B$4,#REF!,B6,#REF!,"PARTO",#REF!,"NO APLICA",#REF!,"MEDIANA"),COUNTIFS(#REF!,$B$4,#REF!,B6,#REF!,"PARTO",#REF!,"NO APLICA",#REF!,"ALTA"),COUNTIFS(#REF!,$B$4,#REF!,B6,#REF!,"CESAREA",#REF!,"NO APLICA",#REF!,"MEDIANA"),COUNTIFS(#REF!,$B$4,#REF!,B6,#REF!,"CESAREA",#REF!,"NO APLICA",#REF!,"ALTA")))</f>
        <v>#REF!</v>
      </c>
      <c r="C113" s="126" t="e">
        <f>SUM(SUM(COUNTIFS(#REF!,$B$4,#REF!,C6,#REF!,"PARTO",#REF!,"MEDIANA"),COUNTIFS(#REF!,$B$4,#REF!,C6,#REF!,"PARTO",#REF!,"ALTA"),COUNTIFS(#REF!,$B$4,#REF!,C6,#REF!,"CESAREA",#REF!,"MEDIANA"),COUNTIFS(#REF!,$B$4,#REF!,C6,#REF!,"CESAREA",#REF!,"ALTA"))-SUM(COUNTIFS(#REF!,$B$4,#REF!,C6,#REF!,"PARTO",#REF!,"NO APLICA",#REF!,"MEDIANA"),COUNTIFS(#REF!,$B$4,#REF!,C6,#REF!,"PARTO",#REF!,"NO APLICA",#REF!,"ALTA"),COUNTIFS(#REF!,$B$4,#REF!,C6,#REF!,"CESAREA",#REF!,"NO APLICA",#REF!,"MEDIANA"),COUNTIFS(#REF!,$B$4,#REF!,C6,#REF!,"CESAREA",#REF!,"NO APLICA",#REF!,"ALTA")))</f>
        <v>#REF!</v>
      </c>
      <c r="D113" s="126" t="e">
        <f>SUM(SUM(COUNTIFS(#REF!,$B$4,#REF!,D6,#REF!,"PARTO",#REF!,"MEDIANA"),COUNTIFS(#REF!,$B$4,#REF!,D6,#REF!,"PARTO",#REF!,"ALTA"),COUNTIFS(#REF!,$B$4,#REF!,D6,#REF!,"CESAREA",#REF!,"MEDIANA"),COUNTIFS(#REF!,$B$4,#REF!,D6,#REF!,"CESAREA",#REF!,"ALTA"))-SUM(COUNTIFS(#REF!,$B$4,#REF!,D6,#REF!,"PARTO",#REF!,"NO APLICA",#REF!,"MEDIANA"),COUNTIFS(#REF!,$B$4,#REF!,D6,#REF!,"PARTO",#REF!,"NO APLICA",#REF!,"ALTA"),COUNTIFS(#REF!,$B$4,#REF!,D6,#REF!,"CESAREA",#REF!,"NO APLICA",#REF!,"MEDIANA"),COUNTIFS(#REF!,$B$4,#REF!,D6,#REF!,"CESAREA",#REF!,"NO APLICA",#REF!,"ALTA")))</f>
        <v>#REF!</v>
      </c>
      <c r="E113" s="126" t="e">
        <f>SUM(SUM(COUNTIFS(#REF!,$B$4,#REF!,E6,#REF!,"PARTO",#REF!,"MEDIANA"),COUNTIFS(#REF!,$B$4,#REF!,E6,#REF!,"PARTO",#REF!,"ALTA"),COUNTIFS(#REF!,$B$4,#REF!,E6,#REF!,"CESAREA",#REF!,"MEDIANA"),COUNTIFS(#REF!,$B$4,#REF!,E6,#REF!,"CESAREA",#REF!,"ALTA"))-SUM(COUNTIFS(#REF!,$B$4,#REF!,E6,#REF!,"PARTO",#REF!,"NO APLICA",#REF!,"MEDIANA"),COUNTIFS(#REF!,$B$4,#REF!,E6,#REF!,"PARTO",#REF!,"NO APLICA",#REF!,"ALTA"),COUNTIFS(#REF!,$B$4,#REF!,E6,#REF!,"CESAREA",#REF!,"NO APLICA",#REF!,"MEDIANA"),COUNTIFS(#REF!,$B$4,#REF!,E6,#REF!,"CESAREA",#REF!,"NO APLICA",#REF!,"ALTA")))</f>
        <v>#REF!</v>
      </c>
      <c r="F113" s="126" t="e">
        <f>SUM(SUM(COUNTIFS(#REF!,$B$4,#REF!,F6,#REF!,"PARTO",#REF!,"MEDIANA"),COUNTIFS(#REF!,$B$4,#REF!,F6,#REF!,"PARTO",#REF!,"ALTA"),COUNTIFS(#REF!,$B$4,#REF!,F6,#REF!,"CESAREA",#REF!,"MEDIANA"),COUNTIFS(#REF!,$B$4,#REF!,F6,#REF!,"CESAREA",#REF!,"ALTA"))-SUM(COUNTIFS(#REF!,$B$4,#REF!,F6,#REF!,"PARTO",#REF!,"NO APLICA",#REF!,"MEDIANA"),COUNTIFS(#REF!,$B$4,#REF!,F6,#REF!,"PARTO",#REF!,"NO APLICA",#REF!,"ALTA"),COUNTIFS(#REF!,$B$4,#REF!,F6,#REF!,"CESAREA",#REF!,"NO APLICA",#REF!,"MEDIANA"),COUNTIFS(#REF!,$B$4,#REF!,F6,#REF!,"CESAREA",#REF!,"NO APLICA",#REF!,"ALTA")))</f>
        <v>#REF!</v>
      </c>
      <c r="G113" s="126" t="e">
        <f>SUM(SUM(COUNTIFS(#REF!,$B$4,#REF!,G6,#REF!,"PARTO",#REF!,"MEDIANA"),COUNTIFS(#REF!,$B$4,#REF!,G6,#REF!,"PARTO",#REF!,"ALTA"),COUNTIFS(#REF!,$B$4,#REF!,G6,#REF!,"CESAREA",#REF!,"MEDIANA"),COUNTIFS(#REF!,$B$4,#REF!,G6,#REF!,"CESAREA",#REF!,"ALTA"))-SUM(COUNTIFS(#REF!,$B$4,#REF!,G6,#REF!,"PARTO",#REF!,"NO APLICA",#REF!,"MEDIANA"),COUNTIFS(#REF!,$B$4,#REF!,G6,#REF!,"PARTO",#REF!,"NO APLICA",#REF!,"ALTA"),COUNTIFS(#REF!,$B$4,#REF!,G6,#REF!,"CESAREA",#REF!,"NO APLICA",#REF!,"MEDIANA"),COUNTIFS(#REF!,$B$4,#REF!,G6,#REF!,"CESAREA",#REF!,"NO APLICA",#REF!,"ALTA")))</f>
        <v>#REF!</v>
      </c>
      <c r="H113" s="126" t="e">
        <f>SUM(SUM(COUNTIFS(#REF!,$B$4,#REF!,H6,#REF!,"PARTO",#REF!,"MEDIANA"),COUNTIFS(#REF!,$B$4,#REF!,H6,#REF!,"PARTO",#REF!,"ALTA"),COUNTIFS(#REF!,$B$4,#REF!,H6,#REF!,"CESAREA",#REF!,"MEDIANA"),COUNTIFS(#REF!,$B$4,#REF!,H6,#REF!,"CESAREA",#REF!,"ALTA"))-SUM(COUNTIFS(#REF!,$B$4,#REF!,H6,#REF!,"PARTO",#REF!,"NO APLICA",#REF!,"MEDIANA"),COUNTIFS(#REF!,$B$4,#REF!,H6,#REF!,"PARTO",#REF!,"NO APLICA",#REF!,"ALTA"),COUNTIFS(#REF!,$B$4,#REF!,H6,#REF!,"CESAREA",#REF!,"NO APLICA",#REF!,"MEDIANA"),COUNTIFS(#REF!,$B$4,#REF!,H6,#REF!,"CESAREA",#REF!,"NO APLICA",#REF!,"ALTA")))</f>
        <v>#REF!</v>
      </c>
      <c r="I113" s="126" t="e">
        <f>SUM(SUM(COUNTIFS(#REF!,$B$4,#REF!,I6,#REF!,"PARTO",#REF!,"MEDIANA"),COUNTIFS(#REF!,$B$4,#REF!,I6,#REF!,"PARTO",#REF!,"ALTA"),COUNTIFS(#REF!,$B$4,#REF!,I6,#REF!,"CESAREA",#REF!,"MEDIANA"),COUNTIFS(#REF!,$B$4,#REF!,I6,#REF!,"CESAREA",#REF!,"ALTA"))-SUM(COUNTIFS(#REF!,$B$4,#REF!,I6,#REF!,"PARTO",#REF!,"NO APLICA",#REF!,"MEDIANA"),COUNTIFS(#REF!,$B$4,#REF!,I6,#REF!,"PARTO",#REF!,"NO APLICA",#REF!,"ALTA"),COUNTIFS(#REF!,$B$4,#REF!,I6,#REF!,"CESAREA",#REF!,"NO APLICA",#REF!,"MEDIANA"),COUNTIFS(#REF!,$B$4,#REF!,I6,#REF!,"CESAREA",#REF!,"NO APLICA",#REF!,"ALTA")))</f>
        <v>#REF!</v>
      </c>
      <c r="J113" s="126" t="e">
        <f>SUM(SUM(COUNTIFS(#REF!,$B$4,#REF!,J6,#REF!,"PARTO",#REF!,"MEDIANA"),COUNTIFS(#REF!,$B$4,#REF!,J6,#REF!,"PARTO",#REF!,"ALTA"),COUNTIFS(#REF!,$B$4,#REF!,J6,#REF!,"CESAREA",#REF!,"MEDIANA"),COUNTIFS(#REF!,$B$4,#REF!,J6,#REF!,"CESAREA",#REF!,"ALTA"))-SUM(COUNTIFS(#REF!,$B$4,#REF!,J6,#REF!,"PARTO",#REF!,"NO APLICA",#REF!,"MEDIANA"),COUNTIFS(#REF!,$B$4,#REF!,J6,#REF!,"PARTO",#REF!,"NO APLICA",#REF!,"ALTA"),COUNTIFS(#REF!,$B$4,#REF!,J6,#REF!,"CESAREA",#REF!,"NO APLICA",#REF!,"MEDIANA"),COUNTIFS(#REF!,$B$4,#REF!,J6,#REF!,"CESAREA",#REF!,"NO APLICA",#REF!,"ALTA")))</f>
        <v>#REF!</v>
      </c>
      <c r="K113" s="126" t="e">
        <f>SUM(SUM(COUNTIFS(#REF!,$B$4,#REF!,K6,#REF!,"PARTO",#REF!,"MEDIANA"),COUNTIFS(#REF!,$B$4,#REF!,K6,#REF!,"PARTO",#REF!,"ALTA"),COUNTIFS(#REF!,$B$4,#REF!,K6,#REF!,"CESAREA",#REF!,"MEDIANA"),COUNTIFS(#REF!,$B$4,#REF!,K6,#REF!,"CESAREA",#REF!,"ALTA"))-SUM(COUNTIFS(#REF!,$B$4,#REF!,K6,#REF!,"PARTO",#REF!,"NO APLICA",#REF!,"MEDIANA"),COUNTIFS(#REF!,$B$4,#REF!,K6,#REF!,"PARTO",#REF!,"NO APLICA",#REF!,"ALTA"),COUNTIFS(#REF!,$B$4,#REF!,K6,#REF!,"CESAREA",#REF!,"NO APLICA",#REF!,"MEDIANA"),COUNTIFS(#REF!,$B$4,#REF!,K6,#REF!,"CESAREA",#REF!,"NO APLICA",#REF!,"ALTA")))</f>
        <v>#REF!</v>
      </c>
      <c r="L113" s="126" t="e">
        <f>SUM(SUM(COUNTIFS(#REF!,$B$4,#REF!,L6,#REF!,"PARTO",#REF!,"MEDIANA"),COUNTIFS(#REF!,$B$4,#REF!,L6,#REF!,"PARTO",#REF!,"ALTA"),COUNTIFS(#REF!,$B$4,#REF!,L6,#REF!,"CESAREA",#REF!,"MEDIANA"),COUNTIFS(#REF!,$B$4,#REF!,L6,#REF!,"CESAREA",#REF!,"ALTA"))-SUM(COUNTIFS(#REF!,$B$4,#REF!,L6,#REF!,"PARTO",#REF!,"NO APLICA",#REF!,"MEDIANA"),COUNTIFS(#REF!,$B$4,#REF!,L6,#REF!,"PARTO",#REF!,"NO APLICA",#REF!,"ALTA"),COUNTIFS(#REF!,$B$4,#REF!,L6,#REF!,"CESAREA",#REF!,"NO APLICA",#REF!,"MEDIANA"),COUNTIFS(#REF!,$B$4,#REF!,L6,#REF!,"CESAREA",#REF!,"NO APLICA",#REF!,"ALTA")))</f>
        <v>#REF!</v>
      </c>
      <c r="M113" s="126" t="e">
        <f>SUM(SUM(COUNTIFS(#REF!,$B$4,#REF!,M6,#REF!,"PARTO",#REF!,"MEDIANA"),COUNTIFS(#REF!,$B$4,#REF!,M6,#REF!,"PARTO",#REF!,"ALTA"),COUNTIFS(#REF!,$B$4,#REF!,M6,#REF!,"CESAREA",#REF!,"MEDIANA"),COUNTIFS(#REF!,$B$4,#REF!,M6,#REF!,"CESAREA",#REF!,"ALTA"))-SUM(COUNTIFS(#REF!,$B$4,#REF!,M6,#REF!,"PARTO",#REF!,"NO APLICA",#REF!,"MEDIANA"),COUNTIFS(#REF!,$B$4,#REF!,M6,#REF!,"PARTO",#REF!,"NO APLICA",#REF!,"ALTA"),COUNTIFS(#REF!,$B$4,#REF!,M6,#REF!,"CESAREA",#REF!,"NO APLICA",#REF!,"MEDIANA"),COUNTIFS(#REF!,$B$4,#REF!,M6,#REF!,"CESAREA",#REF!,"NO APLICA",#REF!,"ALTA")))</f>
        <v>#REF!</v>
      </c>
      <c r="N113" s="64" t="e">
        <f>SUM(B113:M113)</f>
        <v>#REF!</v>
      </c>
    </row>
    <row r="114" spans="1:14" ht="39" customHeight="1" thickBot="1">
      <c r="A114" s="130" t="s">
        <v>705</v>
      </c>
      <c r="B114" s="65" t="e">
        <f t="shared" ref="B114:N114" si="37">IF(B$113=0,"",SUM(B112/B$113))</f>
        <v>#REF!</v>
      </c>
      <c r="C114" s="66" t="e">
        <f t="shared" si="37"/>
        <v>#REF!</v>
      </c>
      <c r="D114" s="66" t="e">
        <f t="shared" si="37"/>
        <v>#REF!</v>
      </c>
      <c r="E114" s="66" t="e">
        <f t="shared" si="37"/>
        <v>#REF!</v>
      </c>
      <c r="F114" s="66" t="e">
        <f t="shared" si="37"/>
        <v>#REF!</v>
      </c>
      <c r="G114" s="66" t="e">
        <f t="shared" si="37"/>
        <v>#REF!</v>
      </c>
      <c r="H114" s="66" t="e">
        <f t="shared" si="37"/>
        <v>#REF!</v>
      </c>
      <c r="I114" s="66" t="e">
        <f t="shared" si="37"/>
        <v>#REF!</v>
      </c>
      <c r="J114" s="66" t="e">
        <f t="shared" si="37"/>
        <v>#REF!</v>
      </c>
      <c r="K114" s="66" t="e">
        <f t="shared" si="37"/>
        <v>#REF!</v>
      </c>
      <c r="L114" s="66" t="e">
        <f t="shared" si="37"/>
        <v>#REF!</v>
      </c>
      <c r="M114" s="66" t="e">
        <f t="shared" si="37"/>
        <v>#REF!</v>
      </c>
      <c r="N114" s="131" t="e">
        <f t="shared" si="37"/>
        <v>#REF!</v>
      </c>
    </row>
    <row r="115" spans="1:14" ht="42.75" customHeight="1" thickBot="1">
      <c r="A115" s="115" t="s">
        <v>671</v>
      </c>
      <c r="B115" s="128" t="e">
        <f>COUNTIFS(#REF!,$B$4,#REF!,B6,#REF!,"PARTO",#REF!,"BAJA",#REF!,"SI")</f>
        <v>#REF!</v>
      </c>
      <c r="C115" s="116" t="e">
        <f>COUNTIFS(#REF!,$B$4,#REF!,C6,#REF!,"PARTO",#REF!,"BAJA",#REF!,"SI")</f>
        <v>#REF!</v>
      </c>
      <c r="D115" s="116" t="e">
        <f>COUNTIFS(#REF!,$B$4,#REF!,D6,#REF!,"PARTO",#REF!,"BAJA",#REF!,"SI")</f>
        <v>#REF!</v>
      </c>
      <c r="E115" s="116" t="e">
        <f>COUNTIFS(#REF!,$B$4,#REF!,E6,#REF!,"PARTO",#REF!,"BAJA",#REF!,"SI")</f>
        <v>#REF!</v>
      </c>
      <c r="F115" s="116" t="e">
        <f>COUNTIFS(#REF!,$B$4,#REF!,F6,#REF!,"PARTO",#REF!,"BAJA",#REF!,"SI")</f>
        <v>#REF!</v>
      </c>
      <c r="G115" s="116" t="e">
        <f>COUNTIFS(#REF!,$B$4,#REF!,G6,#REF!,"PARTO",#REF!,"BAJA",#REF!,"SI")</f>
        <v>#REF!</v>
      </c>
      <c r="H115" s="116" t="e">
        <f>COUNTIFS(#REF!,$B$4,#REF!,H6,#REF!,"PARTO",#REF!,"BAJA",#REF!,"SI")</f>
        <v>#REF!</v>
      </c>
      <c r="I115" s="116" t="e">
        <f>COUNTIFS(#REF!,$B$4,#REF!,I6,#REF!,"PARTO",#REF!,"BAJA",#REF!,"SI")</f>
        <v>#REF!</v>
      </c>
      <c r="J115" s="116" t="e">
        <f>COUNTIFS(#REF!,$B$4,#REF!,J6,#REF!,"PARTO",#REF!,"BAJA",#REF!,"SI")</f>
        <v>#REF!</v>
      </c>
      <c r="K115" s="116" t="e">
        <f>COUNTIFS(#REF!,$B$4,#REF!,K6,#REF!,"PARTO",#REF!,"BAJA",#REF!,"SI")</f>
        <v>#REF!</v>
      </c>
      <c r="L115" s="116" t="e">
        <f>COUNTIFS(#REF!,$B$4,#REF!,L6,#REF!,"PARTO",#REF!,"BAJA",#REF!,"SI")</f>
        <v>#REF!</v>
      </c>
      <c r="M115" s="116" t="e">
        <f>COUNTIFS(#REF!,$B$4,#REF!,M6,#REF!,"PARTO",#REF!,"BAJA",#REF!,"SI")</f>
        <v>#REF!</v>
      </c>
      <c r="N115" s="129" t="e">
        <f>SUM(B115:M115)</f>
        <v>#REF!</v>
      </c>
    </row>
    <row r="116" spans="1:14" ht="42.75" customHeight="1" thickBot="1">
      <c r="A116" s="135" t="s">
        <v>683</v>
      </c>
      <c r="B116" s="128" t="e">
        <f>IF(B$102=0,"",SUM(B115/B$102))</f>
        <v>#REF!</v>
      </c>
      <c r="C116" s="116" t="e">
        <f t="shared" ref="C116:N116" si="38">IF(C$102=0,"",SUM(C115/C$102))</f>
        <v>#REF!</v>
      </c>
      <c r="D116" s="116" t="e">
        <f t="shared" si="38"/>
        <v>#REF!</v>
      </c>
      <c r="E116" s="116" t="e">
        <f t="shared" si="38"/>
        <v>#REF!</v>
      </c>
      <c r="F116" s="116" t="e">
        <f t="shared" si="38"/>
        <v>#REF!</v>
      </c>
      <c r="G116" s="116" t="e">
        <f t="shared" si="38"/>
        <v>#REF!</v>
      </c>
      <c r="H116" s="116" t="e">
        <f t="shared" si="38"/>
        <v>#REF!</v>
      </c>
      <c r="I116" s="116" t="e">
        <f t="shared" si="38"/>
        <v>#REF!</v>
      </c>
      <c r="J116" s="116" t="e">
        <f t="shared" si="38"/>
        <v>#REF!</v>
      </c>
      <c r="K116" s="116" t="e">
        <f t="shared" si="38"/>
        <v>#REF!</v>
      </c>
      <c r="L116" s="116" t="e">
        <f t="shared" si="38"/>
        <v>#REF!</v>
      </c>
      <c r="M116" s="116" t="e">
        <f t="shared" si="38"/>
        <v>#REF!</v>
      </c>
      <c r="N116" s="129" t="e">
        <f t="shared" si="38"/>
        <v>#REF!</v>
      </c>
    </row>
    <row r="117" spans="1:14" ht="42.75" customHeight="1" thickBot="1">
      <c r="A117" s="115" t="s">
        <v>672</v>
      </c>
      <c r="B117" s="128" t="e">
        <f>SUM(COUNTIFS(#REF!,$B$4,#REF!,B6,#REF!,"MEDIANA",#REF!,"SI" ),COUNTIFS(#REF!,$B$4,#REF!,B6,#REF!,"ALTA",#REF!,"SI"))</f>
        <v>#REF!</v>
      </c>
      <c r="C117" s="132" t="e">
        <f>SUM(COUNTIFS(#REF!,$B$4,#REF!,C6,#REF!,"MEDIANA",#REF!,"SI" ),COUNTIFS(#REF!,$B$4,#REF!,C6,#REF!,"ALTA",#REF!,"SI"))</f>
        <v>#REF!</v>
      </c>
      <c r="D117" s="132" t="e">
        <f>SUM(COUNTIFS(#REF!,$B$4,#REF!,D6,#REF!,"MEDIANA",#REF!,"SI" ),COUNTIFS(#REF!,$B$4,#REF!,D6,#REF!,"ALTA",#REF!,"SI"))</f>
        <v>#REF!</v>
      </c>
      <c r="E117" s="132" t="e">
        <f>SUM(COUNTIFS(#REF!,$B$4,#REF!,E6,#REF!,"MEDIANA",#REF!,"SI" ),COUNTIFS(#REF!,$B$4,#REF!,E6,#REF!,"ALTA",#REF!,"SI"))</f>
        <v>#REF!</v>
      </c>
      <c r="F117" s="132" t="e">
        <f>SUM(COUNTIFS(#REF!,$B$4,#REF!,F6,#REF!,"MEDIANA",#REF!,"SI" ),COUNTIFS(#REF!,$B$4,#REF!,F6,#REF!,"ALTA",#REF!,"SI"))</f>
        <v>#REF!</v>
      </c>
      <c r="G117" s="132" t="e">
        <f>SUM(COUNTIFS(#REF!,$B$4,#REF!,G6,#REF!,"MEDIANA",#REF!,"SI" ),COUNTIFS(#REF!,$B$4,#REF!,G6,#REF!,"ALTA",#REF!,"SI"))</f>
        <v>#REF!</v>
      </c>
      <c r="H117" s="132" t="e">
        <f>SUM(COUNTIFS(#REF!,$B$4,#REF!,H6,#REF!,"MEDIANA",#REF!,"SI" ),COUNTIFS(#REF!,$B$4,#REF!,H6,#REF!,"ALTA",#REF!,"SI"))</f>
        <v>#REF!</v>
      </c>
      <c r="I117" s="132" t="e">
        <f>SUM(COUNTIFS(#REF!,$B$4,#REF!,I6,#REF!,"MEDIANA",#REF!,"SI" ),COUNTIFS(#REF!,$B$4,#REF!,I6,#REF!,"ALTA",#REF!,"SI"))</f>
        <v>#REF!</v>
      </c>
      <c r="J117" s="132" t="e">
        <f>SUM(COUNTIFS(#REF!,$B$4,#REF!,J6,#REF!,"MEDIANA",#REF!,"SI" ),COUNTIFS(#REF!,$B$4,#REF!,J6,#REF!,"ALTA",#REF!,"SI"))</f>
        <v>#REF!</v>
      </c>
      <c r="K117" s="132" t="e">
        <f>SUM(COUNTIFS(#REF!,$B$4,#REF!,K6,#REF!,"MEDIANA",#REF!,"SI" ),COUNTIFS(#REF!,$B$4,#REF!,K6,#REF!,"ALTA",#REF!,"SI"))</f>
        <v>#REF!</v>
      </c>
      <c r="L117" s="132" t="e">
        <f>SUM(COUNTIFS(#REF!,$B$4,#REF!,L6,#REF!,"MEDIANA",#REF!,"SI" ),COUNTIFS(#REF!,$B$4,#REF!,L6,#REF!,"ALTA",#REF!,"SI"))</f>
        <v>#REF!</v>
      </c>
      <c r="M117" s="132" t="e">
        <f>SUM(COUNTIFS(#REF!,$B$4,#REF!,M6,#REF!,"MEDIANA",#REF!,"SI" ),COUNTIFS(#REF!,$B$4,#REF!,M6,#REF!,"ALTA",#REF!,"SI"))</f>
        <v>#REF!</v>
      </c>
      <c r="N117" s="129" t="e">
        <f>SUM(B117:M117)</f>
        <v>#REF!</v>
      </c>
    </row>
    <row r="118" spans="1:14" ht="42.75" customHeight="1" thickBot="1">
      <c r="A118" s="130" t="s">
        <v>673</v>
      </c>
      <c r="B118" s="128" t="e">
        <f t="shared" ref="B118:N118" si="39">IF(B$107=0,"",SUM(B117/B$107))</f>
        <v>#REF!</v>
      </c>
      <c r="C118" s="116" t="e">
        <f t="shared" si="39"/>
        <v>#REF!</v>
      </c>
      <c r="D118" s="116" t="e">
        <f t="shared" si="39"/>
        <v>#REF!</v>
      </c>
      <c r="E118" s="116" t="e">
        <f t="shared" si="39"/>
        <v>#REF!</v>
      </c>
      <c r="F118" s="116" t="e">
        <f t="shared" si="39"/>
        <v>#REF!</v>
      </c>
      <c r="G118" s="116" t="e">
        <f t="shared" si="39"/>
        <v>#REF!</v>
      </c>
      <c r="H118" s="116" t="e">
        <f t="shared" si="39"/>
        <v>#REF!</v>
      </c>
      <c r="I118" s="116" t="e">
        <f t="shared" si="39"/>
        <v>#REF!</v>
      </c>
      <c r="J118" s="116" t="e">
        <f t="shared" si="39"/>
        <v>#REF!</v>
      </c>
      <c r="K118" s="116" t="e">
        <f t="shared" si="39"/>
        <v>#REF!</v>
      </c>
      <c r="L118" s="116" t="e">
        <f t="shared" si="39"/>
        <v>#REF!</v>
      </c>
      <c r="M118" s="116" t="e">
        <f t="shared" si="39"/>
        <v>#REF!</v>
      </c>
      <c r="N118" s="129" t="e">
        <f t="shared" si="39"/>
        <v>#REF!</v>
      </c>
    </row>
    <row r="119" spans="1:14" ht="42.75" customHeight="1" thickBot="1">
      <c r="A119" s="115" t="s">
        <v>735</v>
      </c>
      <c r="B119" s="128" t="e">
        <f>COUNTIFS(#REF!,$B$4,#REF!,B6,#REF!,"PARTO",#REF!,"BAJA",#REF!,"SI")</f>
        <v>#REF!</v>
      </c>
      <c r="C119" s="132" t="e">
        <f>COUNTIFS(#REF!,$B$4,#REF!,C6,#REF!,"PARTO",#REF!,"BAJA",#REF!,"SI")</f>
        <v>#REF!</v>
      </c>
      <c r="D119" s="132" t="e">
        <f>COUNTIFS(#REF!,$B$4,#REF!,D6,#REF!,"PARTO",#REF!,"BAJA",#REF!,"SI")</f>
        <v>#REF!</v>
      </c>
      <c r="E119" s="132" t="e">
        <f>COUNTIFS(#REF!,$B$4,#REF!,E6,#REF!,"PARTO",#REF!,"BAJA",#REF!,"SI")</f>
        <v>#REF!</v>
      </c>
      <c r="F119" s="132" t="e">
        <f>COUNTIFS(#REF!,$B$4,#REF!,F6,#REF!,"PARTO",#REF!,"BAJA",#REF!,"SI")</f>
        <v>#REF!</v>
      </c>
      <c r="G119" s="132" t="e">
        <f>COUNTIFS(#REF!,$B$4,#REF!,G6,#REF!,"PARTO",#REF!,"BAJA",#REF!,"SI")</f>
        <v>#REF!</v>
      </c>
      <c r="H119" s="132" t="e">
        <f>COUNTIFS(#REF!,$B$4,#REF!,H6,#REF!,"PARTO",#REF!,"BAJA",#REF!,"SI")</f>
        <v>#REF!</v>
      </c>
      <c r="I119" s="132" t="e">
        <f>COUNTIFS(#REF!,$B$4,#REF!,I6,#REF!,"PARTO",#REF!,"BAJA",#REF!,"SI")</f>
        <v>#REF!</v>
      </c>
      <c r="J119" s="132" t="e">
        <f>COUNTIFS(#REF!,$B$4,#REF!,J6,#REF!,"PARTO",#REF!,"BAJA",#REF!,"SI")</f>
        <v>#REF!</v>
      </c>
      <c r="K119" s="132" t="e">
        <f>COUNTIFS(#REF!,$B$4,#REF!,K6,#REF!,"PARTO",#REF!,"BAJA",#REF!,"SI")</f>
        <v>#REF!</v>
      </c>
      <c r="L119" s="132" t="e">
        <f>COUNTIFS(#REF!,$B$4,#REF!,L6,#REF!,"PARTO",#REF!,"BAJA",#REF!,"SI")</f>
        <v>#REF!</v>
      </c>
      <c r="M119" s="132" t="e">
        <f>COUNTIFS(#REF!,$B$4,#REF!,M6,#REF!,"PARTO",#REF!,"BAJA",#REF!,"SI")</f>
        <v>#REF!</v>
      </c>
      <c r="N119" s="129" t="e">
        <f>SUM(B119:M119)</f>
        <v>#REF!</v>
      </c>
    </row>
    <row r="120" spans="1:14" ht="42.75" customHeight="1" thickBot="1">
      <c r="A120" s="135" t="s">
        <v>733</v>
      </c>
      <c r="B120" s="128" t="e">
        <f t="shared" ref="B120:N120" si="40">IF(B$102=0,"",SUM(B119/B$102))</f>
        <v>#REF!</v>
      </c>
      <c r="C120" s="116" t="e">
        <f t="shared" si="40"/>
        <v>#REF!</v>
      </c>
      <c r="D120" s="116" t="e">
        <f t="shared" si="40"/>
        <v>#REF!</v>
      </c>
      <c r="E120" s="116" t="e">
        <f t="shared" si="40"/>
        <v>#REF!</v>
      </c>
      <c r="F120" s="116" t="e">
        <f t="shared" si="40"/>
        <v>#REF!</v>
      </c>
      <c r="G120" s="116" t="e">
        <f t="shared" si="40"/>
        <v>#REF!</v>
      </c>
      <c r="H120" s="116" t="e">
        <f t="shared" si="40"/>
        <v>#REF!</v>
      </c>
      <c r="I120" s="116" t="e">
        <f t="shared" si="40"/>
        <v>#REF!</v>
      </c>
      <c r="J120" s="116" t="e">
        <f t="shared" si="40"/>
        <v>#REF!</v>
      </c>
      <c r="K120" s="116" t="e">
        <f t="shared" si="40"/>
        <v>#REF!</v>
      </c>
      <c r="L120" s="116" t="e">
        <f t="shared" si="40"/>
        <v>#REF!</v>
      </c>
      <c r="M120" s="116" t="e">
        <f t="shared" si="40"/>
        <v>#REF!</v>
      </c>
      <c r="N120" s="129" t="e">
        <f t="shared" si="40"/>
        <v>#REF!</v>
      </c>
    </row>
    <row r="121" spans="1:14" ht="42.75" customHeight="1" thickBot="1">
      <c r="A121" s="115" t="s">
        <v>736</v>
      </c>
      <c r="B121" s="128" t="e">
        <f>SUM(COUNTIFS(#REF!,$B$4,#REF!,B6,#REF!,"MEDIANA",#REF!,"SI" ),COUNTIFS(#REF!,$B$4,#REF!,B6,#REF!,"ALTA",#REF!,"SI"))</f>
        <v>#REF!</v>
      </c>
      <c r="C121" s="117" t="e">
        <f>SUM(COUNTIFS(#REF!,$B$4,#REF!,B6,#REF!,"MEDIANA",#REF!,"SI" ),COUNTIFS(#REF!,$B$4,#REF!,B6,#REF!,"ALTA",#REF!,"SI"))</f>
        <v>#REF!</v>
      </c>
      <c r="D121" s="117" t="e">
        <f>SUM(COUNTIFS(#REF!,$B$4,#REF!,B6,#REF!,"MEDIANA",#REF!,"SI" ),COUNTIFS(#REF!,$B$4,#REF!,B6,#REF!,"ALTA",#REF!,"SI"))</f>
        <v>#REF!</v>
      </c>
      <c r="E121" s="117" t="e">
        <f>SUM(COUNTIFS(#REF!,$B$4,#REF!,B6,#REF!,"MEDIANA",#REF!,"SI" ),COUNTIFS(#REF!,$B$4,#REF!,B6,#REF!,"ALTA",#REF!,"SI"))</f>
        <v>#REF!</v>
      </c>
      <c r="F121" s="117" t="e">
        <f>SUM(COUNTIFS(#REF!,$B$4,#REF!,B6,#REF!,"MEDIANA",#REF!,"SI" ),COUNTIFS(#REF!,$B$4,#REF!,B6,#REF!,"ALTA",#REF!,"SI"))</f>
        <v>#REF!</v>
      </c>
      <c r="G121" s="117" t="e">
        <f>SUM(COUNTIFS(#REF!,$B$4,#REF!,B6,#REF!,"MEDIANA",#REF!,"SI" ),COUNTIFS(#REF!,$B$4,#REF!,B6,#REF!,"ALTA",#REF!,"SI"))</f>
        <v>#REF!</v>
      </c>
      <c r="H121" s="117" t="e">
        <f>SUM(COUNTIFS(#REF!,$B$4,#REF!,B6,#REF!,"MEDIANA",#REF!,"SI" ),COUNTIFS(#REF!,$B$4,#REF!,B6,#REF!,"ALTA",#REF!,"SI"))</f>
        <v>#REF!</v>
      </c>
      <c r="I121" s="117" t="e">
        <f>SUM(COUNTIFS(#REF!,$B$4,#REF!,B6,#REF!,"MEDIANA",#REF!,"SI" ),COUNTIFS(#REF!,$B$4,#REF!,B6,#REF!,"ALTA",#REF!,"SI"))</f>
        <v>#REF!</v>
      </c>
      <c r="J121" s="117" t="e">
        <f>SUM(COUNTIFS(#REF!,$B$4,#REF!,B6,#REF!,"MEDIANA",#REF!,"SI" ),COUNTIFS(#REF!,$B$4,#REF!,B6,#REF!,"ALTA",#REF!,"SI"))</f>
        <v>#REF!</v>
      </c>
      <c r="K121" s="117" t="e">
        <f>SUM(COUNTIFS(#REF!,$B$4,#REF!,B6,#REF!,"MEDIANA",#REF!,"SI" ),COUNTIFS(#REF!,$B$4,#REF!,B6,#REF!,"ALTA",#REF!,"SI"))</f>
        <v>#REF!</v>
      </c>
      <c r="L121" s="117" t="e">
        <f>SUM(COUNTIFS(#REF!,$B$4,#REF!,B6,#REF!,"MEDIANA",#REF!,"SI" ),COUNTIFS(#REF!,$B$4,#REF!,B6,#REF!,"ALTA",#REF!,"SI"))</f>
        <v>#REF!</v>
      </c>
      <c r="M121" s="117" t="e">
        <f>SUM(COUNTIFS(#REF!,$B$4,#REF!,B6,#REF!,"MEDIANA",#REF!,"SI" ),COUNTIFS(#REF!,$B$4,#REF!,B6,#REF!,"ALTA",#REF!,"SI"))</f>
        <v>#REF!</v>
      </c>
      <c r="N121" s="129" t="e">
        <f>SUM(B121:M121)</f>
        <v>#REF!</v>
      </c>
    </row>
    <row r="122" spans="1:14" ht="42.75" customHeight="1" thickBot="1">
      <c r="A122" s="130" t="s">
        <v>734</v>
      </c>
      <c r="B122" s="128" t="e">
        <f t="shared" ref="B122:N122" si="41">IF(B$107=0,"",SUM(B121/B$107))</f>
        <v>#REF!</v>
      </c>
      <c r="C122" s="116" t="e">
        <f t="shared" si="41"/>
        <v>#REF!</v>
      </c>
      <c r="D122" s="116" t="e">
        <f t="shared" si="41"/>
        <v>#REF!</v>
      </c>
      <c r="E122" s="116" t="e">
        <f t="shared" si="41"/>
        <v>#REF!</v>
      </c>
      <c r="F122" s="116" t="e">
        <f t="shared" si="41"/>
        <v>#REF!</v>
      </c>
      <c r="G122" s="116" t="e">
        <f t="shared" si="41"/>
        <v>#REF!</v>
      </c>
      <c r="H122" s="116" t="e">
        <f t="shared" si="41"/>
        <v>#REF!</v>
      </c>
      <c r="I122" s="116" t="e">
        <f t="shared" si="41"/>
        <v>#REF!</v>
      </c>
      <c r="J122" s="116" t="e">
        <f t="shared" si="41"/>
        <v>#REF!</v>
      </c>
      <c r="K122" s="116" t="e">
        <f t="shared" si="41"/>
        <v>#REF!</v>
      </c>
      <c r="L122" s="116" t="e">
        <f t="shared" si="41"/>
        <v>#REF!</v>
      </c>
      <c r="M122" s="116" t="e">
        <f t="shared" si="41"/>
        <v>#REF!</v>
      </c>
      <c r="N122" s="129" t="e">
        <f t="shared" si="41"/>
        <v>#REF!</v>
      </c>
    </row>
    <row r="123" spans="1:14" ht="49.5" customHeight="1" thickBot="1">
      <c r="A123" s="115" t="s">
        <v>660</v>
      </c>
      <c r="B123" s="117" t="e">
        <f>COUNTIFS(#REF!,B4,#REF!,B6,#REF!,"PARTO",#REF!,"BAJA",#REF!,"SI")</f>
        <v>#REF!</v>
      </c>
      <c r="C123" s="117" t="e">
        <f>COUNTIFS(#REF!,B4,#REF!,C6,#REF!,"PARTO",#REF!,"BAJA",#REF!,"SI")</f>
        <v>#REF!</v>
      </c>
      <c r="D123" s="117" t="e">
        <f>COUNTIFS(#REF!,B4,#REF!,D6,#REF!,"PARTO",#REF!,"BAJA",#REF!,"SI")</f>
        <v>#REF!</v>
      </c>
      <c r="E123" s="117" t="e">
        <f>COUNTIFS(#REF!,B4,#REF!,E6,#REF!,"PARTO",#REF!,"BAJA",#REF!,"SI")</f>
        <v>#REF!</v>
      </c>
      <c r="F123" s="117" t="e">
        <f>COUNTIFS(#REF!,B4,#REF!,F6,#REF!,"PARTO",#REF!,"BAJA",#REF!,"SI")</f>
        <v>#REF!</v>
      </c>
      <c r="G123" s="117" t="e">
        <f>COUNTIFS(#REF!,B4,#REF!,G6,#REF!,"PARTO",#REF!,"BAJA",#REF!,"SI")</f>
        <v>#REF!</v>
      </c>
      <c r="H123" s="117" t="e">
        <f>COUNTIFS(#REF!,B4,#REF!,H6,#REF!,"PARTO",#REF!,"BAJA",#REF!,"SI")</f>
        <v>#REF!</v>
      </c>
      <c r="I123" s="117" t="e">
        <f>COUNTIFS(#REF!,B4,#REF!,I6,#REF!,"PARTO",#REF!,"BAJA",#REF!,"SI")</f>
        <v>#REF!</v>
      </c>
      <c r="J123" s="117" t="e">
        <f>COUNTIFS(#REF!,B4,#REF!,J6,#REF!,"PARTO",#REF!,"BAJA",#REF!,"SI")</f>
        <v>#REF!</v>
      </c>
      <c r="K123" s="117" t="e">
        <f>COUNTIFS(#REF!,B4,#REF!,K6,#REF!,"PARTO",#REF!,"BAJA",#REF!,"SI")</f>
        <v>#REF!</v>
      </c>
      <c r="L123" s="117" t="e">
        <f>COUNTIFS(#REF!,B4,#REF!,L6,#REF!,"PARTO",#REF!,"BAJA",#REF!,"SI")</f>
        <v>#REF!</v>
      </c>
      <c r="M123" s="117" t="e">
        <f>COUNTIFS(#REF!,B4,#REF!,M6,#REF!,"PARTO",#REF!,"BAJA",#REF!,"SI")</f>
        <v>#REF!</v>
      </c>
      <c r="N123" s="118" t="e">
        <f>SUM(B123:M123)</f>
        <v>#REF!</v>
      </c>
    </row>
    <row r="124" spans="1:14" ht="42.75" customHeight="1" thickBot="1">
      <c r="A124" s="135" t="s">
        <v>686</v>
      </c>
      <c r="B124" s="65" t="e">
        <f>IF(B$102=0,"",SUM(B123/B$102))</f>
        <v>#REF!</v>
      </c>
      <c r="C124" s="66" t="e">
        <f>IF(C$102=0,"",SUM(C123/C$102))</f>
        <v>#REF!</v>
      </c>
      <c r="D124" s="66" t="e">
        <f t="shared" ref="D124:L124" si="42">IF(D$102=0,"",SUM(D123/D$102))</f>
        <v>#REF!</v>
      </c>
      <c r="E124" s="66" t="e">
        <f t="shared" si="42"/>
        <v>#REF!</v>
      </c>
      <c r="F124" s="66" t="e">
        <f t="shared" si="42"/>
        <v>#REF!</v>
      </c>
      <c r="G124" s="66" t="e">
        <f t="shared" si="42"/>
        <v>#REF!</v>
      </c>
      <c r="H124" s="66" t="e">
        <f t="shared" si="42"/>
        <v>#REF!</v>
      </c>
      <c r="I124" s="66" t="e">
        <f t="shared" si="42"/>
        <v>#REF!</v>
      </c>
      <c r="J124" s="66" t="e">
        <f t="shared" si="42"/>
        <v>#REF!</v>
      </c>
      <c r="K124" s="66" t="e">
        <f t="shared" si="42"/>
        <v>#REF!</v>
      </c>
      <c r="L124" s="66" t="e">
        <f t="shared" si="42"/>
        <v>#REF!</v>
      </c>
      <c r="M124" s="66" t="e">
        <f>IF(M$102=0,"",SUM(M123/M$102))</f>
        <v>#REF!</v>
      </c>
      <c r="N124" s="67" t="e">
        <f>IF(N$102=0,"",SUM(N123/N$102))</f>
        <v>#REF!</v>
      </c>
    </row>
    <row r="125" spans="1:14" ht="42.75" customHeight="1" thickBot="1">
      <c r="A125" s="110" t="s">
        <v>688</v>
      </c>
      <c r="B125" s="119" t="e">
        <f>SUM(COUNTIFS(#REF!,B4,#REF!,B6,#REF!,"MEDIANA",#REF!,"SI" ),COUNTIFS(#REF!,B4,#REF!,B6,#REF!,"ALTA",#REF!,"SI"))</f>
        <v>#REF!</v>
      </c>
      <c r="C125" s="119" t="e">
        <f>SUM(COUNTIFS(#REF!,B4,#REF!,C6,#REF!,"MEDIANA",#REF!,"SI" ),COUNTIFS(#REF!,B4,#REF!,C6,#REF!,"ALTA",#REF!,"SI"))</f>
        <v>#REF!</v>
      </c>
      <c r="D125" s="119" t="e">
        <f>SUM(COUNTIFS(#REF!,B4,#REF!,D6,#REF!,"MEDIANA",#REF!,"SI" ),COUNTIFS(#REF!,B4,#REF!,D6,#REF!,"ALTA",#REF!,"SI"))</f>
        <v>#REF!</v>
      </c>
      <c r="E125" s="119" t="e">
        <f>SUM(COUNTIFS(#REF!,B4,#REF!,E6,#REF!,"MEDIANA",#REF!,"SI" ),COUNTIFS(#REF!,B4,#REF!,E6,#REF!,"ALTA",#REF!,"SI"))</f>
        <v>#REF!</v>
      </c>
      <c r="F125" s="119" t="e">
        <f>SUM(COUNTIFS(#REF!,B4,#REF!,F6,#REF!,"MEDIANA",#REF!,"SI" ),COUNTIFS(#REF!,B4,#REF!,F6,#REF!,"ALTA",#REF!,"SI"))</f>
        <v>#REF!</v>
      </c>
      <c r="G125" s="119" t="e">
        <f>SUM(COUNTIFS(#REF!,B4,#REF!,G6,#REF!,"MEDIANA",#REF!,"SI" ),COUNTIFS(#REF!,B4,#REF!,G6,#REF!,"ALTA",#REF!,"SI"))</f>
        <v>#REF!</v>
      </c>
      <c r="H125" s="119" t="e">
        <f>SUM(COUNTIFS(#REF!,B4,#REF!,H6,#REF!,"MEDIANA",#REF!,"SI" ),COUNTIFS(#REF!,B4,#REF!,H6,#REF!,"ALTA",#REF!,"SI"))</f>
        <v>#REF!</v>
      </c>
      <c r="I125" s="119" t="e">
        <f>SUM(COUNTIFS(#REF!,B4,#REF!,I6,#REF!,"MEDIANA",#REF!,"SI" ),COUNTIFS(#REF!,B4,#REF!,I6,#REF!,"ALTA",#REF!,"SI"))</f>
        <v>#REF!</v>
      </c>
      <c r="J125" s="119" t="e">
        <f>SUM(COUNTIFS(#REF!,B4,#REF!,J6,#REF!,"MEDIANA",#REF!,"SI" ),COUNTIFS(#REF!,B4,#REF!,J6,#REF!,"ALTA",#REF!,"SI"))</f>
        <v>#REF!</v>
      </c>
      <c r="K125" s="119" t="e">
        <f>SUM(COUNTIFS(#REF!,B4,#REF!,K6,#REF!,"MEDIANA",#REF!,"SI" ),COUNTIFS(#REF!,B4,#REF!,K6,#REF!,"ALTA",#REF!,"SI"))</f>
        <v>#REF!</v>
      </c>
      <c r="L125" s="119" t="e">
        <f>SUM(COUNTIFS(#REF!,B4,#REF!,L6,#REF!,"MEDIANA",#REF!,"SI" ),COUNTIFS(#REF!,B4,#REF!,L6,#REF!,"ALTA",#REF!,"SI"))</f>
        <v>#REF!</v>
      </c>
      <c r="M125" s="119" t="e">
        <f>SUM(COUNTIFS(#REF!,B4,#REF!,M6,#REF!,"MEDIANA",#REF!,"SI" ),COUNTIFS(#REF!,B4,#REF!,M6,#REF!,"ALTA",#REF!,"SI"))</f>
        <v>#REF!</v>
      </c>
      <c r="N125" s="118" t="e">
        <f>SUM(B125:M125)</f>
        <v>#REF!</v>
      </c>
    </row>
    <row r="126" spans="1:14" ht="42.75" customHeight="1" thickBot="1">
      <c r="A126" s="111" t="s">
        <v>710</v>
      </c>
      <c r="B126" s="116" t="e">
        <f>SUM(COUNTIFS(#REF!,B4,#REF!,B6,#REF!,"MEDIANA"),COUNTIFS(#REF!,B4,#REF!,B6,#REF!,"ALTA"))</f>
        <v>#REF!</v>
      </c>
      <c r="C126" s="116" t="e">
        <f>SUM(COUNTIFS(#REF!,B4,#REF!,C6,#REF!,"MEDIANA"),COUNTIFS(#REF!,B4,#REF!,C6,#REF!,"ALTA"))</f>
        <v>#REF!</v>
      </c>
      <c r="D126" s="116" t="e">
        <f>SUM(COUNTIFS(#REF!,B4,#REF!,D6,#REF!,"MEDIANA"),COUNTIFS(#REF!,B4,#REF!,D6,#REF!,"ALTA"))</f>
        <v>#REF!</v>
      </c>
      <c r="E126" s="116" t="e">
        <f>SUM(COUNTIFS(#REF!,B4,#REF!,E6,#REF!,"MEDIANA"),COUNTIFS(#REF!,B4,#REF!,E6,#REF!,"ALTA"))</f>
        <v>#REF!</v>
      </c>
      <c r="F126" s="116" t="e">
        <f>SUM(COUNTIFS(#REF!,B4,#REF!,F6,#REF!,"MEDIANA"),COUNTIFS(#REF!,B4,#REF!,F6,#REF!,"ALTA"))</f>
        <v>#REF!</v>
      </c>
      <c r="G126" s="116" t="e">
        <f>SUM(COUNTIFS(#REF!,B4,#REF!,G6,#REF!,"MEDIANA"),COUNTIFS(#REF!,B4,#REF!,G6,#REF!,"ALTA"))</f>
        <v>#REF!</v>
      </c>
      <c r="H126" s="116" t="e">
        <f>SUM(COUNTIFS(#REF!,B4,#REF!,H6,#REF!,"MEDIANA"),COUNTIFS(#REF!,B4,#REF!,H6,#REF!,"ALTA"))</f>
        <v>#REF!</v>
      </c>
      <c r="I126" s="116" t="e">
        <f>SUM(COUNTIFS(#REF!,B4,#REF!,I6,#REF!,"MEDIANA"),COUNTIFS(#REF!,B4,#REF!,I6,#REF!,"ALTA"))</f>
        <v>#REF!</v>
      </c>
      <c r="J126" s="116" t="e">
        <f>SUM(COUNTIFS(#REF!,B4,#REF!,J6,#REF!,"MEDIANA"),COUNTIFS(#REF!,B4,#REF!,J6,#REF!,"ALTA"))</f>
        <v>#REF!</v>
      </c>
      <c r="K126" s="116" t="e">
        <f>SUM(COUNTIFS(#REF!,B4,#REF!,K6,#REF!,"MEDIANA"),COUNTIFS(#REF!,B4,#REF!,K6,#REF!,"ALTA"))</f>
        <v>#REF!</v>
      </c>
      <c r="L126" s="116" t="e">
        <f>SUM(COUNTIFS(#REF!,B4,#REF!,L6,#REF!,"MEDIANA"),COUNTIFS(#REF!,B4,#REF!,L6,#REF!,"ALTA"))</f>
        <v>#REF!</v>
      </c>
      <c r="M126" s="116" t="e">
        <f>SUM(COUNTIFS(#REF!,B4,#REF!,M6,#REF!,"MEDIANA"),COUNTIFS(#REF!,B4,#REF!,M6,#REF!,"ALTA"))</f>
        <v>#REF!</v>
      </c>
      <c r="N126" s="118" t="e">
        <f>SUM(B126:M126)</f>
        <v>#REF!</v>
      </c>
    </row>
    <row r="127" spans="1:14" ht="42.75" customHeight="1" thickBot="1">
      <c r="A127" s="127" t="s">
        <v>687</v>
      </c>
      <c r="B127" s="65" t="e">
        <f>IF(B$126=0,"",SUM(B125/B$126))</f>
        <v>#REF!</v>
      </c>
      <c r="C127" s="66" t="e">
        <f t="shared" ref="C127:L127" si="43">IF(C$126=0,"",SUM(C125/C$126))</f>
        <v>#REF!</v>
      </c>
      <c r="D127" s="66" t="e">
        <f t="shared" si="43"/>
        <v>#REF!</v>
      </c>
      <c r="E127" s="66" t="e">
        <f t="shared" si="43"/>
        <v>#REF!</v>
      </c>
      <c r="F127" s="66" t="e">
        <f t="shared" si="43"/>
        <v>#REF!</v>
      </c>
      <c r="G127" s="66" t="e">
        <f t="shared" si="43"/>
        <v>#REF!</v>
      </c>
      <c r="H127" s="66" t="e">
        <f t="shared" si="43"/>
        <v>#REF!</v>
      </c>
      <c r="I127" s="66" t="e">
        <f t="shared" si="43"/>
        <v>#REF!</v>
      </c>
      <c r="J127" s="66" t="e">
        <f t="shared" si="43"/>
        <v>#REF!</v>
      </c>
      <c r="K127" s="66" t="e">
        <f t="shared" si="43"/>
        <v>#REF!</v>
      </c>
      <c r="L127" s="66" t="e">
        <f t="shared" si="43"/>
        <v>#REF!</v>
      </c>
      <c r="M127" s="66" t="e">
        <f>IF(M$126=0,"",SUM(M125/M$126))</f>
        <v>#REF!</v>
      </c>
      <c r="N127" s="67" t="e">
        <f>IF(N$126=0,"",SUM(N125/N$126))</f>
        <v>#REF!</v>
      </c>
    </row>
    <row r="128" spans="1:14">
      <c r="A128" s="109" t="s">
        <v>395</v>
      </c>
      <c r="B128" s="63" t="e">
        <f>SUM(COUNTIFS(#REF!,B4,#REF!,B6,#REF!,"&gt;0"),COUNTIFS(#REF!,B4,#REF!,B6,#REF!,"&gt;1"),COUNTIFS(#REF!,B4,#REF!,B6,#REF!,"&gt;2"))</f>
        <v>#REF!</v>
      </c>
      <c r="C128" s="63" t="e">
        <f>SUM(COUNTIFS(#REF!,B4,#REF!,C6,#REF!,"&gt;0"),COUNTIFS(#REF!,B4,#REF!,C6,#REF!,"&gt;1"),COUNTIFS(#REF!,B4,#REF!,C6,#REF!,"&gt;2"))</f>
        <v>#REF!</v>
      </c>
      <c r="D128" s="63" t="e">
        <f>SUM(COUNTIFS(#REF!,B4,#REF!,D6,#REF!,"&gt;0"),COUNTIFS(#REF!,B4,#REF!,D6,#REF!,"&gt;1"),COUNTIFS(#REF!,B4,#REF!,D6,#REF!,"&gt;2"))</f>
        <v>#REF!</v>
      </c>
      <c r="E128" s="63" t="e">
        <f>SUM(COUNTIFS(#REF!,B4,#REF!,E6,#REF!,"&gt;0"),COUNTIFS(#REF!,B4,#REF!,E6,#REF!,"&gt;1"),COUNTIFS(#REF!,B4,#REF!,E6,#REF!,"&gt;2"))</f>
        <v>#REF!</v>
      </c>
      <c r="F128" s="63" t="e">
        <f>SUM(COUNTIFS(#REF!,B4,#REF!,F6,#REF!,"&gt;0"),COUNTIFS(#REF!,B4,#REF!,F6,#REF!,"&gt;1"),COUNTIFS(#REF!,B4,#REF!,F6,#REF!,"&gt;2"))</f>
        <v>#REF!</v>
      </c>
      <c r="G128" s="63" t="e">
        <f>SUM(COUNTIFS(#REF!,B4,#REF!,G6,#REF!,"&gt;0"),COUNTIFS(#REF!,B4,#REF!,G6,#REF!,"&gt;1"),COUNTIFS(#REF!,B4,#REF!,G6,#REF!,"&gt;2"))</f>
        <v>#REF!</v>
      </c>
      <c r="H128" s="63" t="e">
        <f>SUM(COUNTIFS(#REF!,B4,#REF!,H6,#REF!,"&gt;0"),COUNTIFS(#REF!,B4,#REF!,H6,#REF!,"&gt;1"),COUNTIFS(#REF!,B4,#REF!,H6,#REF!,"&gt;2"))</f>
        <v>#REF!</v>
      </c>
      <c r="I128" s="63" t="e">
        <f>SUM(COUNTIFS(#REF!,B4,#REF!,I6,#REF!,"&gt;0"),COUNTIFS(#REF!,B4,#REF!,I6,#REF!,"&gt;1"),COUNTIFS(#REF!,B4,#REF!,I6,#REF!,"&gt;2"))</f>
        <v>#REF!</v>
      </c>
      <c r="J128" s="63" t="e">
        <f>SUM(COUNTIFS(#REF!,B4,#REF!,J6,#REF!,"&gt;0"),COUNTIFS(#REF!,B4,#REF!,J6,#REF!,"&gt;1"),COUNTIFS(#REF!,B4,#REF!,J6,#REF!,"&gt;2"))</f>
        <v>#REF!</v>
      </c>
      <c r="K128" s="63" t="e">
        <f>SUM(COUNTIFS(#REF!,B4,#REF!,K6,#REF!,"&gt;0"),COUNTIFS(#REF!,B4,#REF!,K6,#REF!,"&gt;1"),COUNTIFS(#REF!,B4,#REF!,K6,#REF!,"&gt;2"))</f>
        <v>#REF!</v>
      </c>
      <c r="L128" s="63" t="e">
        <f>SUM(COUNTIFS(#REF!,B4,#REF!,L6,#REF!,"&gt;0"),COUNTIFS(#REF!,B4,#REF!,L6,#REF!,"&gt;1"),COUNTIFS(#REF!,B4,#REF!,L6,#REF!,"&gt;2"))</f>
        <v>#REF!</v>
      </c>
      <c r="M128" s="63" t="e">
        <f>SUM(COUNTIFS(#REF!,B4,#REF!,M6,#REF!,"&gt;0"),COUNTIFS(#REF!,B4,#REF!,M6,#REF!,"&gt;1"),COUNTIFS(#REF!,B4,#REF!,M6,#REF!,"&gt;2"))</f>
        <v>#REF!</v>
      </c>
      <c r="N128" s="72" t="e">
        <f t="shared" si="30"/>
        <v>#REF!</v>
      </c>
    </row>
    <row r="129" spans="1:14">
      <c r="A129" s="79" t="s">
        <v>396</v>
      </c>
      <c r="B129" s="21" t="e">
        <f>SUM(COUNTIFS(#REF!,B4,#REF!,B6,#REF!,"&gt;0",#REF!,"&gt;=37"),COUNTIFS(#REF!,B4,#REF!,B6,#REF!,"&gt;1",#REF!,"&gt;=37"),COUNTIFS(#REF!,B4,#REF!,B6,#REF!,"&gt;2",#REF!,"&gt;=37"))</f>
        <v>#REF!</v>
      </c>
      <c r="C129" s="21" t="e">
        <f>SUM(COUNTIFS(#REF!,B4,#REF!,C6,#REF!,"&gt;0",#REF!,"&gt;=37"),COUNTIFS(#REF!,B4,#REF!,C6,#REF!,"&gt;1",#REF!,"&gt;=37"),COUNTIFS(#REF!,B4,#REF!,C6,#REF!,"&gt;2",#REF!,"&gt;=37"))</f>
        <v>#REF!</v>
      </c>
      <c r="D129" s="21" t="e">
        <f>SUM(COUNTIFS(#REF!,B4,#REF!,D6,#REF!,"&gt;0",#REF!,"&gt;=37"),COUNTIFS(#REF!,B4,#REF!,D6,#REF!,"&gt;1",#REF!,"&gt;=37"),COUNTIFS(#REF!,B4,#REF!,D6,#REF!,"&gt;2",#REF!,"&gt;=37"))</f>
        <v>#REF!</v>
      </c>
      <c r="E129" s="21" t="e">
        <f>SUM(COUNTIFS(#REF!,B4,#REF!,E6,#REF!,"&gt;0",#REF!,"&gt;=37"),COUNTIFS(#REF!,B4,#REF!,E6,#REF!,"&gt;1",#REF!,"&gt;=37"),COUNTIFS(#REF!,B4,#REF!,E6,#REF!,"&gt;2",#REF!,"&gt;=37"))</f>
        <v>#REF!</v>
      </c>
      <c r="F129" s="21" t="e">
        <f>SUM(COUNTIFS(#REF!,B4,#REF!,F6,#REF!,"&gt;0",#REF!,"&gt;=37"),COUNTIFS(#REF!,B4,#REF!,F6,#REF!,"&gt;1",#REF!,"&gt;=37"),COUNTIFS(#REF!,B4,#REF!,F6,#REF!,"&gt;2",#REF!,"&gt;=37"))</f>
        <v>#REF!</v>
      </c>
      <c r="G129" s="21" t="e">
        <f>SUM(COUNTIFS(#REF!,B4,#REF!,G6,#REF!,"&gt;0",#REF!,"&gt;=37"),COUNTIFS(#REF!,B4,#REF!,G6,#REF!,"&gt;1",#REF!,"&gt;=37"),COUNTIFS(#REF!,B4,#REF!,G6,#REF!,"&gt;2",#REF!,"&gt;=37"))</f>
        <v>#REF!</v>
      </c>
      <c r="H129" s="21" t="e">
        <f>SUM(COUNTIFS(#REF!,B4,#REF!,H6,#REF!,"&gt;0",#REF!,"&gt;=37"),COUNTIFS(#REF!,B4,#REF!,H6,#REF!,"&gt;1",#REF!,"&gt;=37"),COUNTIFS(#REF!,B4,#REF!,H6,#REF!,"&gt;2",#REF!,"&gt;=37"))</f>
        <v>#REF!</v>
      </c>
      <c r="I129" s="21" t="e">
        <f>SUM(COUNTIFS(#REF!,B4,#REF!,I6,#REF!,"&gt;0",#REF!,"&gt;=37"),COUNTIFS(#REF!,B4,#REF!,I6,#REF!,"&gt;1",#REF!,"&gt;=37"),COUNTIFS(#REF!,B4,#REF!,I6,#REF!,"&gt;2",#REF!,"&gt;=37"))</f>
        <v>#REF!</v>
      </c>
      <c r="J129" s="21" t="e">
        <f>SUM(COUNTIFS(#REF!,B4,#REF!,J6,#REF!,"&gt;0",#REF!,"&gt;=37"),COUNTIFS(#REF!,B4,#REF!,J6,#REF!,"&gt;1",#REF!,"&gt;=37"),COUNTIFS(#REF!,B4,#REF!,J6,#REF!,"&gt;2",#REF!,"&gt;=37"))</f>
        <v>#REF!</v>
      </c>
      <c r="K129" s="21" t="e">
        <f>SUM(COUNTIFS(#REF!,B4,#REF!,K6,#REF!,"&gt;0",#REF!,"&gt;=37"),COUNTIFS(#REF!,B4,#REF!,K6,#REF!,"&gt;1",#REF!,"&gt;=37"),COUNTIFS(#REF!,B4,#REF!,K6,#REF!,"&gt;2",#REF!,"&gt;=37"))</f>
        <v>#REF!</v>
      </c>
      <c r="L129" s="21" t="e">
        <f>SUM(COUNTIFS(#REF!,B4,#REF!,L6,#REF!,"&gt;0",#REF!,"&gt;=37"),COUNTIFS(#REF!,B4,#REF!,L6,#REF!,"&gt;1",#REF!,"&gt;=37"),COUNTIFS(#REF!,B4,#REF!,L6,#REF!,"&gt;2",#REF!,"&gt;=37"))</f>
        <v>#REF!</v>
      </c>
      <c r="M129" s="21" t="e">
        <f>SUM(COUNTIFS(#REF!,B4,#REF!,M6,#REF!,"&gt;0",#REF!,"&gt;=37"),COUNTIFS(#REF!,B4,#REF!,M6,#REF!,"&gt;1",#REF!,"&gt;=37"),COUNTIFS(#REF!,B4,#REF!,M6,#REF!,"&gt;2",#REF!,"&gt;=37"))</f>
        <v>#REF!</v>
      </c>
      <c r="N129" s="76" t="e">
        <f t="shared" si="30"/>
        <v>#REF!</v>
      </c>
    </row>
    <row r="130" spans="1:14" ht="26.25" thickBot="1">
      <c r="A130" s="89" t="s">
        <v>397</v>
      </c>
      <c r="B130" s="90" t="e">
        <f>SUM(COUNTIFS(#REF!,B4,#REF!,B6,#REF!,"&lt;2500",#REF!,"&gt;=37"),COUNTIFS(#REF!,B4,#REF!,B6,#REF!,"&lt;2500",#REF!,"&gt;=37"))</f>
        <v>#REF!</v>
      </c>
      <c r="C130" s="90" t="e">
        <f>SUM(COUNTIFS(#REF!,B4,#REF!,C6,#REF!,"&lt;2500",#REF!,"&gt;=37"),COUNTIFS(#REF!,B4,#REF!,C6,#REF!,"&lt;2500",#REF!,"&gt;=37"))</f>
        <v>#REF!</v>
      </c>
      <c r="D130" s="90" t="e">
        <f>SUM(COUNTIFS(#REF!,B4,#REF!,D6,#REF!,"&lt;2500",#REF!,"&gt;=37"),COUNTIFS(#REF!,B4,#REF!,D6,#REF!,"&lt;2500",#REF!,"&gt;=37"))</f>
        <v>#REF!</v>
      </c>
      <c r="E130" s="90" t="e">
        <f>SUM(COUNTIFS(#REF!,B4,#REF!,E6,#REF!,"&lt;2500",#REF!,"&gt;=37"),COUNTIFS(#REF!,B4,#REF!,E6,#REF!,"&lt;2500",#REF!,"&gt;=37"))</f>
        <v>#REF!</v>
      </c>
      <c r="F130" s="90" t="e">
        <f>SUM(COUNTIFS(#REF!,B4,#REF!,F6,#REF!,"&lt;2500",#REF!,"&gt;=37"),COUNTIFS(#REF!,B4,#REF!,F6,#REF!,"&lt;2500",#REF!,"&gt;=37"))</f>
        <v>#REF!</v>
      </c>
      <c r="G130" s="90" t="e">
        <f>SUM(COUNTIFS(#REF!,B4,#REF!,G6,#REF!,"&lt;2500",#REF!,"&gt;=37"),COUNTIFS(#REF!,B4,#REF!,G6,#REF!,"&lt;2500",#REF!,"&gt;=37"))</f>
        <v>#REF!</v>
      </c>
      <c r="H130" s="90" t="e">
        <f>SUM(COUNTIFS(#REF!,B4,#REF!,H6,#REF!,"&lt;2500",#REF!,"&gt;=37"),COUNTIFS(#REF!,B4,#REF!,H6,#REF!,"&lt;2500",#REF!,"&gt;=37"))</f>
        <v>#REF!</v>
      </c>
      <c r="I130" s="90" t="e">
        <f>SUM(COUNTIFS(#REF!,B4,#REF!,I6,#REF!,"&lt;2500",#REF!,"&gt;=37"),COUNTIFS(#REF!,B4,#REF!,I6,#REF!,"&lt;2500",#REF!,"&gt;=37"))</f>
        <v>#REF!</v>
      </c>
      <c r="J130" s="90" t="e">
        <f>SUM(COUNTIFS(#REF!,B4,#REF!,J6,#REF!,"&lt;2500",#REF!,"&gt;=37"),COUNTIFS(#REF!,B4,#REF!,J6,#REF!,"&lt;2500",#REF!,"&gt;=37"))</f>
        <v>#REF!</v>
      </c>
      <c r="K130" s="90" t="e">
        <f>SUM(COUNTIFS(#REF!,B4,#REF!,K6,#REF!,"&lt;2500",#REF!,"&gt;=37"),COUNTIFS(#REF!,B4,#REF!,K6,#REF!,"&lt;2500",#REF!,"&gt;=37"))</f>
        <v>#REF!</v>
      </c>
      <c r="L130" s="90" t="e">
        <f>SUM(COUNTIFS(#REF!,B4,#REF!,L6,#REF!,"&lt;2500",#REF!,"&gt;=37"),COUNTIFS(#REF!,B4,#REF!,L6,#REF!,"&lt;2500",#REF!,"&gt;=37"))</f>
        <v>#REF!</v>
      </c>
      <c r="M130" s="90" t="e">
        <f>SUM(COUNTIFS(#REF!,B4,#REF!,M6,#REF!,"&lt;2500",#REF!,"&gt;=37"),COUNTIFS(#REF!,B4,#REF!,M6,#REF!,"&lt;2500",#REF!,"&gt;=37"))</f>
        <v>#REF!</v>
      </c>
      <c r="N130" s="83" t="e">
        <f t="shared" si="30"/>
        <v>#REF!</v>
      </c>
    </row>
    <row r="131" spans="1:14" ht="15.75" thickBot="1">
      <c r="A131" s="19" t="s">
        <v>398</v>
      </c>
      <c r="B131" s="65" t="e">
        <f>IF(B129=0,"",SUM(B130/B129))</f>
        <v>#REF!</v>
      </c>
      <c r="C131" s="66" t="e">
        <f t="shared" ref="C131:N131" si="44">IF(C129=0,"",SUM(C130/C129))</f>
        <v>#REF!</v>
      </c>
      <c r="D131" s="66" t="e">
        <f t="shared" si="44"/>
        <v>#REF!</v>
      </c>
      <c r="E131" s="66" t="e">
        <f t="shared" si="44"/>
        <v>#REF!</v>
      </c>
      <c r="F131" s="66" t="e">
        <f t="shared" si="44"/>
        <v>#REF!</v>
      </c>
      <c r="G131" s="66" t="e">
        <f t="shared" si="44"/>
        <v>#REF!</v>
      </c>
      <c r="H131" s="66" t="e">
        <f t="shared" si="44"/>
        <v>#REF!</v>
      </c>
      <c r="I131" s="66" t="e">
        <f t="shared" si="44"/>
        <v>#REF!</v>
      </c>
      <c r="J131" s="66" t="e">
        <f t="shared" si="44"/>
        <v>#REF!</v>
      </c>
      <c r="K131" s="66" t="e">
        <f t="shared" si="44"/>
        <v>#REF!</v>
      </c>
      <c r="L131" s="66" t="e">
        <f t="shared" si="44"/>
        <v>#REF!</v>
      </c>
      <c r="M131" s="66" t="e">
        <f t="shared" si="44"/>
        <v>#REF!</v>
      </c>
      <c r="N131" s="67" t="e">
        <f t="shared" si="44"/>
        <v>#REF!</v>
      </c>
    </row>
    <row r="132" spans="1:14" ht="26.25" thickBot="1">
      <c r="A132" s="80" t="s">
        <v>662</v>
      </c>
      <c r="B132" s="63" t="e">
        <f>SUM(COUNTIFS(#REF!,B4,#REF!,B6,#REF!,"MUERTE PERINATAL O NEONATAL TEMPRANA"),COUNTIFS(#REF!,B4,#REF!,B6,#REF!,"MUERTE NEONATAL TARDÍA"))</f>
        <v>#REF!</v>
      </c>
      <c r="C132" s="63" t="e">
        <f>SUM(COUNTIFS(#REF!,B4,#REF!,C6,#REF!,"MUERTE PERINATAL O NEONATAL TEMPRANA"),COUNTIFS(#REF!,B4,#REF!,C6,#REF!,"MUERTE NEONATAL TARDÍA"))</f>
        <v>#REF!</v>
      </c>
      <c r="D132" s="63" t="e">
        <f>SUM(COUNTIFS(#REF!,B4,#REF!,D6,#REF!,"MUERTE PERINATAL O NEONATAL TEMPRANA"),COUNTIFS(#REF!,B4,#REF!,D6,#REF!,"MUERTE NEONATAL TARDÍA"))</f>
        <v>#REF!</v>
      </c>
      <c r="E132" s="63" t="e">
        <f>SUM(COUNTIFS(#REF!,B4,#REF!,E6,#REF!,"MUERTE PERINATAL O NEONATAL TEMPRANA"),COUNTIFS(#REF!,B4,#REF!,E6,#REF!,"MUERTE NEONATAL TARDÍA"))</f>
        <v>#REF!</v>
      </c>
      <c r="F132" s="63" t="e">
        <f>SUM(COUNTIFS(#REF!,B4,#REF!,F6,#REF!,"MUERTE PERINATAL O NEONATAL TEMPRANA"),COUNTIFS(#REF!,B4,#REF!,F6,#REF!,"MUERTE NEONATAL TARDÍA"))</f>
        <v>#REF!</v>
      </c>
      <c r="G132" s="63" t="e">
        <f>SUM(COUNTIFS(#REF!,B4,#REF!,G6,#REF!,"MUERTE PERINATAL O NEONATAL TEMPRANA"),COUNTIFS(#REF!,B4,#REF!,G6,#REF!,"MUERTE NEONATAL TARDÍA"))</f>
        <v>#REF!</v>
      </c>
      <c r="H132" s="63" t="e">
        <f>SUM(COUNTIFS(#REF!,B4,#REF!,H6,#REF!,"MUERTE PERINATAL O NEONATAL TEMPRANA"),COUNTIFS(#REF!,B4,#REF!,H6,#REF!,"MUERTE NEONATAL TARDÍA"))</f>
        <v>#REF!</v>
      </c>
      <c r="I132" s="63" t="e">
        <f>SUM(COUNTIFS(#REF!,B4,#REF!,I6,#REF!,"MUERTE PERINATAL O NEONATAL TEMPRANA"),COUNTIFS(#REF!,B4,#REF!,I6,#REF!,"MUERTE NEONATAL TARDÍA"))</f>
        <v>#REF!</v>
      </c>
      <c r="J132" s="63" t="e">
        <f>SUM(COUNTIFS(#REF!,B4,#REF!,J6,#REF!,"MUERTE PERINATAL O NEONATAL TEMPRANA"),COUNTIFS(#REF!,B4,#REF!,J6,#REF!,"MUERTE NEONATAL TARDÍA"))</f>
        <v>#REF!</v>
      </c>
      <c r="K132" s="63" t="e">
        <f>SUM(COUNTIFS(#REF!,B4,#REF!,K6,#REF!,"MUERTE PERINATAL O NEONATAL TEMPRANA"),COUNTIFS(#REF!,B4,#REF!,K6,#REF!,"MUERTE NEONATAL TARDÍA"))</f>
        <v>#REF!</v>
      </c>
      <c r="L132" s="63" t="e">
        <f>SUM(COUNTIFS(#REF!,B4,#REF!,L6,#REF!,"MUERTE PERINATAL O NEONATAL TEMPRANA"),COUNTIFS(#REF!,B4,#REF!,L6,#REF!,"MUERTE NEONATAL TARDÍA"))</f>
        <v>#REF!</v>
      </c>
      <c r="M132" s="63" t="e">
        <f>SUM(COUNTIFS(#REF!,B4,#REF!,M6,#REF!,"MUERTE PERINATAL O NEONATAL TEMPRANA"),COUNTIFS(#REF!,B4,#REF!,M6,#REF!,"MUERTE NEONATAL TARDÍA"))</f>
        <v>#REF!</v>
      </c>
      <c r="N132" s="74" t="e">
        <f t="shared" si="30"/>
        <v>#REF!</v>
      </c>
    </row>
    <row r="133" spans="1:14" ht="15.75" thickBot="1">
      <c r="A133" s="81" t="s">
        <v>399</v>
      </c>
      <c r="B133" s="366"/>
      <c r="C133" s="367"/>
      <c r="D133" s="367"/>
      <c r="E133" s="367"/>
      <c r="F133" s="367"/>
      <c r="G133" s="367"/>
      <c r="H133" s="367"/>
      <c r="I133" s="367"/>
      <c r="J133" s="367"/>
      <c r="K133" s="367"/>
      <c r="L133" s="367"/>
      <c r="M133" s="367"/>
      <c r="N133" s="125" t="e">
        <f>IF(N$128=0,"",SUM((N132/N$128)*1000))</f>
        <v>#REF!</v>
      </c>
    </row>
    <row r="134" spans="1:14" ht="15.75" thickBot="1">
      <c r="A134" s="80" t="s">
        <v>400</v>
      </c>
      <c r="B134" s="21" t="e">
        <f>SUM(COUNTIFS(#REF!,B4,#REF!,B6,#REF!,"MORBILIDAD MATERNA EXTREMA"),COUNTIFS(#REF!,B4,#REF!,B6,#REF!,"MUERTE Y MORBILIDAD MATERNA EXTREMA"))</f>
        <v>#REF!</v>
      </c>
      <c r="C134" s="21" t="e">
        <f>SUM(COUNTIFS(#REF!,B4,#REF!,C6,#REF!,"MORBILIDAD MATERNA EXTREMA"),COUNTIFS(#REF!,B4,#REF!,C6,#REF!,"MUERTE Y MORBILIDAD MATERNA EXTREMA"))</f>
        <v>#REF!</v>
      </c>
      <c r="D134" s="21" t="e">
        <f>SUM(COUNTIFS(#REF!,B4,#REF!,D6,#REF!,"MORBILIDAD MATERNA EXTREMA"),COUNTIFS(#REF!,B4,#REF!,D6,#REF!,"MUERTE Y MORBILIDAD MATERNA EXTREMA"))</f>
        <v>#REF!</v>
      </c>
      <c r="E134" s="21" t="e">
        <f>SUM(COUNTIFS(#REF!,B4,#REF!,E6,#REF!,"MORBILIDAD MATERNA EXTREMA"),COUNTIFS(#REF!,B4,#REF!,E6,#REF!,"MUERTE Y MORBILIDAD MATERNA EXTREMA"))</f>
        <v>#REF!</v>
      </c>
      <c r="F134" s="21" t="e">
        <f>SUM(COUNTIFS(#REF!,B4,#REF!,F6,#REF!,"MORBILIDAD MATERNA EXTREMA"),COUNTIFS(#REF!,B4,#REF!,F6,#REF!,"MUERTE Y MORBILIDAD MATERNA EXTREMA"))</f>
        <v>#REF!</v>
      </c>
      <c r="G134" s="21" t="e">
        <f>SUM(COUNTIFS(#REF!,B4,#REF!,G6,#REF!,"MORBILIDAD MATERNA EXTREMA"),COUNTIFS(#REF!,B4,#REF!,G6,#REF!,"MUERTE Y MORBILIDAD MATERNA EXTREMA"))</f>
        <v>#REF!</v>
      </c>
      <c r="H134" s="21" t="e">
        <f>SUM(COUNTIFS(#REF!,B4,#REF!,H6,#REF!,"MORBILIDAD MATERNA EXTREMA"),COUNTIFS(#REF!,B4,#REF!,H6,#REF!,"MUERTE Y MORBILIDAD MATERNA EXTREMA"))</f>
        <v>#REF!</v>
      </c>
      <c r="I134" s="21" t="e">
        <f>SUM(COUNTIFS(#REF!,B4,#REF!,I6,#REF!,"MORBILIDAD MATERNA EXTREMA"),COUNTIFS(#REF!,B4,#REF!,I6,#REF!,"MUERTE Y MORBILIDAD MATERNA EXTREMA"))</f>
        <v>#REF!</v>
      </c>
      <c r="J134" s="21" t="e">
        <f>SUM(COUNTIFS(#REF!,B4,#REF!,J6,#REF!,"MORBILIDAD MATERNA EXTREMA"),COUNTIFS(#REF!,B4,#REF!,J6,#REF!,"MUERTE Y MORBILIDAD MATERNA EXTREMA"))</f>
        <v>#REF!</v>
      </c>
      <c r="K134" s="21" t="e">
        <f>SUM(COUNTIFS(#REF!,B4,#REF!,K6,#REF!,"MORBILIDAD MATERNA EXTREMA"),COUNTIFS(#REF!,B4,#REF!,K6,#REF!,"MUERTE Y MORBILIDAD MATERNA EXTREMA"))</f>
        <v>#REF!</v>
      </c>
      <c r="L134" s="21" t="e">
        <f>SUM(COUNTIFS(#REF!,B4,#REF!,L6,#REF!,"MORBILIDAD MATERNA EXTREMA"),COUNTIFS(#REF!,B4,#REF!,L6,#REF!,"MUERTE Y MORBILIDAD MATERNA EXTREMA"))</f>
        <v>#REF!</v>
      </c>
      <c r="M134" s="21" t="e">
        <f>SUM(COUNTIFS(#REF!,B4,#REF!,M6,#REF!,"MORBILIDAD MATERNA EXTREMA"),COUNTIFS(#REF!,B4,#REF!,M6,#REF!,"MUERTE Y MORBILIDAD MATERNA EXTREMA"))</f>
        <v>#REF!</v>
      </c>
      <c r="N134" s="74" t="e">
        <f t="shared" si="30"/>
        <v>#REF!</v>
      </c>
    </row>
    <row r="135" spans="1:14" ht="26.25" thickBot="1">
      <c r="A135" s="81" t="s">
        <v>401</v>
      </c>
      <c r="B135" s="366"/>
      <c r="C135" s="367"/>
      <c r="D135" s="367"/>
      <c r="E135" s="367"/>
      <c r="F135" s="367"/>
      <c r="G135" s="367"/>
      <c r="H135" s="367"/>
      <c r="I135" s="367"/>
      <c r="J135" s="367"/>
      <c r="K135" s="367"/>
      <c r="L135" s="367"/>
      <c r="M135" s="367"/>
      <c r="N135" s="125" t="e">
        <f>IF(N$128=0,"",SUM((N134/N$128)*1000))</f>
        <v>#REF!</v>
      </c>
    </row>
    <row r="136" spans="1:14" ht="15.75" thickBot="1">
      <c r="A136" s="80" t="s">
        <v>668</v>
      </c>
      <c r="B136" s="21" t="e">
        <f>SUM(COUNTIFS(#REF!,B4,#REF!,B6,#REF!,"MUERTE MATERNA"),COUNTIFS(#REF!,B4,#REF!,B6,#REF!,"MUERTE Y MORBILIDAD MATERNA EXTREMA"))</f>
        <v>#REF!</v>
      </c>
      <c r="C136" s="21" t="e">
        <f>SUM(COUNTIFS(#REF!,B4,#REF!,C6,#REF!,"MUERTE MATERNA"),COUNTIFS(#REF!,B4,#REF!,C6,#REF!,"MUERTE Y MORBILIDAD MATERNA EXTREMA"))</f>
        <v>#REF!</v>
      </c>
      <c r="D136" s="21" t="e">
        <f>SUM(COUNTIFS(#REF!,B4,#REF!,D6,#REF!,"MUERTE MATERNA"),COUNTIFS(#REF!,B4,#REF!,D6,#REF!,"MUERTE Y MORBILIDAD MATERNA EXTREMA"))</f>
        <v>#REF!</v>
      </c>
      <c r="E136" s="21" t="e">
        <f>SUM(COUNTIFS(#REF!,B4,#REF!,E6,#REF!,"MUERTE MATERNA"),COUNTIFS(#REF!,B4,#REF!,E6,#REF!,"MUERTE Y MORBILIDAD MATERNA EXTREMA"))</f>
        <v>#REF!</v>
      </c>
      <c r="F136" s="21" t="e">
        <f>SUM(COUNTIFS(#REF!,B4,#REF!,F6,#REF!,"MUERTE MATERNA"),COUNTIFS(#REF!,B4,#REF!,F6,#REF!,"MUERTE Y MORBILIDAD MATERNA EXTREMA"))</f>
        <v>#REF!</v>
      </c>
      <c r="G136" s="21" t="e">
        <f>SUM(COUNTIFS(#REF!,B4,#REF!,G6,#REF!,"MUERTE MATERNA"),COUNTIFS(#REF!,B4,#REF!,G6,#REF!,"MUERTE Y MORBILIDAD MATERNA EXTREMA"))</f>
        <v>#REF!</v>
      </c>
      <c r="H136" s="21" t="e">
        <f>SUM(COUNTIFS(#REF!,B4,#REF!,H6,#REF!,"MUERTE MATERNA"),COUNTIFS(#REF!,B4,#REF!,H6,#REF!,"MUERTE Y MORBILIDAD MATERNA EXTREMA"))</f>
        <v>#REF!</v>
      </c>
      <c r="I136" s="21" t="e">
        <f>SUM(COUNTIFS(#REF!,B4,#REF!,I6,#REF!,"MUERTE MATERNA"),COUNTIFS(#REF!,B4,#REF!,I6,#REF!,"MUERTE Y MORBILIDAD MATERNA EXTREMA"))</f>
        <v>#REF!</v>
      </c>
      <c r="J136" s="21" t="e">
        <f>SUM(COUNTIFS(#REF!,B4,#REF!,J6,#REF!,"MUERTE MATERNA"),COUNTIFS(#REF!,B4,#REF!,J6,#REF!,"MUERTE Y MORBILIDAD MATERNA EXTREMA"))</f>
        <v>#REF!</v>
      </c>
      <c r="K136" s="21" t="e">
        <f>SUM(COUNTIFS(#REF!,B4,#REF!,K6,#REF!,"MUERTE MATERNA"),COUNTIFS(#REF!,B4,#REF!,K6,#REF!,"MUERTE Y MORBILIDAD MATERNA EXTREMA"))</f>
        <v>#REF!</v>
      </c>
      <c r="L136" s="21" t="e">
        <f>SUM(COUNTIFS(#REF!,B4,#REF!,L6,#REF!,"MUERTE MATERNA"),COUNTIFS(#REF!,B4,#REF!,L6,#REF!,"MUERTE Y MORBILIDAD MATERNA EXTREMA"))</f>
        <v>#REF!</v>
      </c>
      <c r="M136" s="21" t="e">
        <f>SUM(COUNTIFS(#REF!,B4,#REF!,M6,#REF!,"MUERTE MATERNA"),COUNTIFS(#REF!,B4,#REF!,M6,#REF!,"MUERTE Y MORBILIDAD MATERNA EXTREMA"))</f>
        <v>#REF!</v>
      </c>
      <c r="N136" s="74" t="e">
        <f t="shared" si="30"/>
        <v>#REF!</v>
      </c>
    </row>
    <row r="137" spans="1:14" ht="15.75" thickBot="1">
      <c r="A137" s="82" t="s">
        <v>422</v>
      </c>
      <c r="B137" s="368"/>
      <c r="C137" s="369"/>
      <c r="D137" s="369"/>
      <c r="E137" s="369"/>
      <c r="F137" s="369"/>
      <c r="G137" s="369"/>
      <c r="H137" s="369"/>
      <c r="I137" s="369"/>
      <c r="J137" s="369"/>
      <c r="K137" s="369"/>
      <c r="L137" s="369"/>
      <c r="M137" s="369"/>
      <c r="N137" s="125" t="e">
        <f>IF(N$128=0,"",SUM((N136/N$128)*100000))</f>
        <v>#REF!</v>
      </c>
    </row>
    <row r="138" spans="1:14" ht="26.25" thickBot="1">
      <c r="A138" s="121" t="s">
        <v>666</v>
      </c>
      <c r="B138" s="368" t="e">
        <f t="shared" ref="B138:N138" si="45">IF(B$136=0,"",SUM(B134/B136))</f>
        <v>#REF!</v>
      </c>
      <c r="C138" s="369" t="e">
        <f t="shared" si="45"/>
        <v>#REF!</v>
      </c>
      <c r="D138" s="369" t="e">
        <f t="shared" si="45"/>
        <v>#REF!</v>
      </c>
      <c r="E138" s="369" t="e">
        <f t="shared" si="45"/>
        <v>#REF!</v>
      </c>
      <c r="F138" s="369" t="e">
        <f t="shared" si="45"/>
        <v>#REF!</v>
      </c>
      <c r="G138" s="369" t="e">
        <f t="shared" si="45"/>
        <v>#REF!</v>
      </c>
      <c r="H138" s="369" t="e">
        <f t="shared" si="45"/>
        <v>#REF!</v>
      </c>
      <c r="I138" s="369" t="e">
        <f t="shared" si="45"/>
        <v>#REF!</v>
      </c>
      <c r="J138" s="369" t="e">
        <f t="shared" si="45"/>
        <v>#REF!</v>
      </c>
      <c r="K138" s="369" t="e">
        <f t="shared" si="45"/>
        <v>#REF!</v>
      </c>
      <c r="L138" s="369" t="e">
        <f t="shared" si="45"/>
        <v>#REF!</v>
      </c>
      <c r="M138" s="369" t="e">
        <f t="shared" si="45"/>
        <v>#REF!</v>
      </c>
      <c r="N138" s="124" t="e">
        <f t="shared" si="45"/>
        <v>#REF!</v>
      </c>
    </row>
    <row r="139" spans="1:14" ht="26.25" thickBot="1">
      <c r="A139" s="20" t="s">
        <v>669</v>
      </c>
      <c r="B139" s="21" t="e">
        <f>SUM(COUNTIFS(#REF!,$B$4,#REF!,B6,#REF!,"MUERTE MATERNA"),COUNTIFS(#REF!,$B$4,#REF!,B6,#REF!,"MUERTE Y MORBILIDAD MATERNA EXTREMA"),COUNTIFS(#REF!,$B$4,#REF!,B6,#REF!,"MORBILIDAD MATERNA EXTREMA"))</f>
        <v>#REF!</v>
      </c>
      <c r="C139" s="21" t="e">
        <f>SUM(COUNTIFS(#REF!,$B$4,#REF!,C6,#REF!,"MUERTE MATERNA"),COUNTIFS(#REF!,$B$4,#REF!,C6,#REF!,"MUERTE Y MORBILIDAD MATERNA EXTREMA"),COUNTIFS(#REF!,$B$4,#REF!,C6,#REF!,"MORBILIDAD MATERNA EXTREMA"))</f>
        <v>#REF!</v>
      </c>
      <c r="D139" s="21" t="e">
        <f>SUM(COUNTIFS(#REF!,$B$4,#REF!,D6,#REF!,"MUERTE MATERNA"),COUNTIFS(#REF!,$B$4,#REF!,D6,#REF!,"MUERTE Y MORBILIDAD MATERNA EXTREMA"),COUNTIFS(#REF!,$B$4,#REF!,D6,#REF!,"MORBILIDAD MATERNA EXTREMA"))</f>
        <v>#REF!</v>
      </c>
      <c r="E139" s="21" t="e">
        <f>SUM(COUNTIFS(#REF!,$B$4,#REF!,E6,#REF!,"MUERTE MATERNA"),COUNTIFS(#REF!,$B$4,#REF!,E6,#REF!,"MUERTE Y MORBILIDAD MATERNA EXTREMA"),COUNTIFS(#REF!,$B$4,#REF!,E6,#REF!,"MORBILIDAD MATERNA EXTREMA"))</f>
        <v>#REF!</v>
      </c>
      <c r="F139" s="21" t="e">
        <f>SUM(COUNTIFS(#REF!,$B$4,#REF!,F6,#REF!,"MUERTE MATERNA"),COUNTIFS(#REF!,$B$4,#REF!,F6,#REF!,"MUERTE Y MORBILIDAD MATERNA EXTREMA"),COUNTIFS(#REF!,$B$4,#REF!,F6,#REF!,"MORBILIDAD MATERNA EXTREMA"))</f>
        <v>#REF!</v>
      </c>
      <c r="G139" s="21" t="e">
        <f>SUM(COUNTIFS(#REF!,$B$4,#REF!,G6,#REF!,"MUERTE MATERNA"),COUNTIFS(#REF!,$B$4,#REF!,G6,#REF!,"MUERTE Y MORBILIDAD MATERNA EXTREMA"),COUNTIFS(#REF!,$B$4,#REF!,G6,#REF!,"MORBILIDAD MATERNA EXTREMA"))</f>
        <v>#REF!</v>
      </c>
      <c r="H139" s="21" t="e">
        <f>SUM(COUNTIFS(#REF!,$B$4,#REF!,H6,#REF!,"MUERTE MATERNA"),COUNTIFS(#REF!,$B$4,#REF!,H6,#REF!,"MUERTE Y MORBILIDAD MATERNA EXTREMA"),COUNTIFS(#REF!,$B$4,#REF!,H6,#REF!,"MORBILIDAD MATERNA EXTREMA"))</f>
        <v>#REF!</v>
      </c>
      <c r="I139" s="21" t="e">
        <f>SUM(COUNTIFS(#REF!,$B$4,#REF!,I6,#REF!,"MUERTE MATERNA"),COUNTIFS(#REF!,$B$4,#REF!,I6,#REF!,"MUERTE Y MORBILIDAD MATERNA EXTREMA"),COUNTIFS(#REF!,$B$4,#REF!,I6,#REF!,"MORBILIDAD MATERNA EXTREMA"))</f>
        <v>#REF!</v>
      </c>
      <c r="J139" s="21" t="e">
        <f>SUM(COUNTIFS(#REF!,$B$4,#REF!,J6,#REF!,"MUERTE MATERNA"),COUNTIFS(#REF!,$B$4,#REF!,J6,#REF!,"MUERTE Y MORBILIDAD MATERNA EXTREMA"),COUNTIFS(#REF!,$B$4,#REF!,J6,#REF!,"MORBILIDAD MATERNA EXTREMA"))</f>
        <v>#REF!</v>
      </c>
      <c r="K139" s="21" t="e">
        <f>SUM(COUNTIFS(#REF!,$B$4,#REF!,K6,#REF!,"MUERTE MATERNA"),COUNTIFS(#REF!,$B$4,#REF!,K6,#REF!,"MUERTE Y MORBILIDAD MATERNA EXTREMA"),COUNTIFS(#REF!,$B$4,#REF!,K6,#REF!,"MORBILIDAD MATERNA EXTREMA"))</f>
        <v>#REF!</v>
      </c>
      <c r="L139" s="21" t="e">
        <f>SUM(COUNTIFS(#REF!,$B$4,#REF!,L6,#REF!,"MUERTE MATERNA"),COUNTIFS(#REF!,$B$4,#REF!,L6,#REF!,"MUERTE Y MORBILIDAD MATERNA EXTREMA"),COUNTIFS(#REF!,$B$4,#REF!,L6,#REF!,"MORBILIDAD MATERNA EXTREMA"))</f>
        <v>#REF!</v>
      </c>
      <c r="M139" s="21" t="e">
        <f>SUM(COUNTIFS(#REF!,$B$4,#REF!,M6,#REF!,"MUERTE MATERNA"),COUNTIFS(#REF!,$B$4,#REF!,M6,#REF!,"MUERTE Y MORBILIDAD MATERNA EXTREMA"),COUNTIFS(#REF!,$B$4,#REF!,M6,#REF!,"MORBILIDAD MATERNA EXTREMA"))</f>
        <v>#REF!</v>
      </c>
      <c r="N139" s="50" t="e">
        <f>SUM(B139:M139)</f>
        <v>#REF!</v>
      </c>
    </row>
    <row r="140" spans="1:14" ht="15.75" thickBot="1">
      <c r="A140" s="122" t="s">
        <v>667</v>
      </c>
      <c r="B140" s="362" t="e">
        <f>IF(B$139=0,"",SUM(B136/B139))</f>
        <v>#REF!</v>
      </c>
      <c r="C140" s="363"/>
      <c r="D140" s="363"/>
      <c r="E140" s="363"/>
      <c r="F140" s="363"/>
      <c r="G140" s="363"/>
      <c r="H140" s="363"/>
      <c r="I140" s="363"/>
      <c r="J140" s="363"/>
      <c r="K140" s="363"/>
      <c r="L140" s="363"/>
      <c r="M140" s="363"/>
      <c r="N140" s="123" t="e">
        <f>IF(N$139=0,"",SUM(N136/N139))</f>
        <v>#REF!</v>
      </c>
    </row>
    <row r="141" spans="1:14">
      <c r="A141" s="22"/>
    </row>
    <row r="143" spans="1:14">
      <c r="A143" s="22" t="s">
        <v>407</v>
      </c>
      <c r="B143" s="21" t="s">
        <v>366</v>
      </c>
      <c r="C143" s="21" t="s">
        <v>367</v>
      </c>
      <c r="D143" s="21" t="s">
        <v>368</v>
      </c>
      <c r="E143" s="21" t="s">
        <v>369</v>
      </c>
      <c r="F143" s="21" t="s">
        <v>370</v>
      </c>
      <c r="G143" s="21" t="s">
        <v>371</v>
      </c>
      <c r="H143" s="21" t="s">
        <v>372</v>
      </c>
      <c r="I143" s="21" t="s">
        <v>373</v>
      </c>
      <c r="J143" s="21" t="s">
        <v>374</v>
      </c>
      <c r="K143" s="21" t="s">
        <v>375</v>
      </c>
      <c r="L143" s="21" t="s">
        <v>376</v>
      </c>
      <c r="M143" s="21" t="s">
        <v>377</v>
      </c>
      <c r="N143" s="32" t="s">
        <v>421</v>
      </c>
    </row>
    <row r="144" spans="1:14" ht="38.25">
      <c r="A144" s="31" t="s">
        <v>413</v>
      </c>
      <c r="B144" s="21" t="e">
        <f>COUNTIFS(#REF!,B4,#REF!,B6,#REF!,"&gt;0")</f>
        <v>#REF!</v>
      </c>
      <c r="C144" s="21" t="e">
        <f>COUNTIFS(#REF!,B4,#REF!,C6,#REF!,"&gt;0")</f>
        <v>#REF!</v>
      </c>
      <c r="D144" s="21" t="e">
        <f>COUNTIFS(#REF!,B4,#REF!,D6,#REF!,"&gt;0")</f>
        <v>#REF!</v>
      </c>
      <c r="E144" s="21" t="e">
        <f>COUNTIFS(#REF!,B4,#REF!,E6,#REF!,"&gt;0")</f>
        <v>#REF!</v>
      </c>
      <c r="F144" s="21" t="e">
        <f>COUNTIFS(#REF!,B4,#REF!,F6,#REF!,"&gt;0")</f>
        <v>#REF!</v>
      </c>
      <c r="G144" s="21" t="e">
        <f>COUNTIFS(#REF!,B4,#REF!,G6,#REF!,"&gt;0")</f>
        <v>#REF!</v>
      </c>
      <c r="H144" s="21" t="e">
        <f>COUNTIFS(#REF!,B4,#REF!,H6,#REF!,"&gt;0")</f>
        <v>#REF!</v>
      </c>
      <c r="I144" s="21" t="e">
        <f>COUNTIFS(#REF!,B4,#REF!,I6,#REF!,"&gt;0")</f>
        <v>#REF!</v>
      </c>
      <c r="J144" s="21" t="e">
        <f>COUNTIFS(#REF!,B4,#REF!,J6,#REF!,"&gt;0")</f>
        <v>#REF!</v>
      </c>
      <c r="K144" s="21" t="e">
        <f>COUNTIFS(#REF!,B4,#REF!,K6,#REF!,"&gt;0")</f>
        <v>#REF!</v>
      </c>
      <c r="L144" s="21" t="e">
        <f>COUNTIFS(#REF!,B4,#REF!,L6,#REF!,"&gt;0")</f>
        <v>#REF!</v>
      </c>
      <c r="M144" s="21" t="e">
        <f>COUNTIFS(#REF!,B4,#REF!,M6,#REF!,"&gt;0")</f>
        <v>#REF!</v>
      </c>
      <c r="N144" s="21" t="e">
        <f>SUM(B144:M144)</f>
        <v>#REF!</v>
      </c>
    </row>
    <row r="145" spans="1:14" ht="28.5" customHeight="1">
      <c r="A145" s="29" t="s">
        <v>416</v>
      </c>
      <c r="B145" s="24" t="e">
        <f>IF(B$40=0,"",SUM(B144/B$40))</f>
        <v>#REF!</v>
      </c>
      <c r="C145" s="24" t="e">
        <f t="shared" ref="C145:N145" si="46">IF(C40=0,"",SUM(C144/C40))</f>
        <v>#REF!</v>
      </c>
      <c r="D145" s="24" t="e">
        <f t="shared" si="46"/>
        <v>#REF!</v>
      </c>
      <c r="E145" s="24" t="e">
        <f t="shared" si="46"/>
        <v>#REF!</v>
      </c>
      <c r="F145" s="24" t="e">
        <f t="shared" si="46"/>
        <v>#REF!</v>
      </c>
      <c r="G145" s="24" t="e">
        <f t="shared" si="46"/>
        <v>#REF!</v>
      </c>
      <c r="H145" s="24" t="e">
        <f t="shared" si="46"/>
        <v>#REF!</v>
      </c>
      <c r="I145" s="24" t="e">
        <f t="shared" si="46"/>
        <v>#REF!</v>
      </c>
      <c r="J145" s="24" t="e">
        <f t="shared" si="46"/>
        <v>#REF!</v>
      </c>
      <c r="K145" s="24" t="e">
        <f t="shared" si="46"/>
        <v>#REF!</v>
      </c>
      <c r="L145" s="24" t="e">
        <f t="shared" si="46"/>
        <v>#REF!</v>
      </c>
      <c r="M145" s="24" t="e">
        <f t="shared" si="46"/>
        <v>#REF!</v>
      </c>
      <c r="N145" s="24" t="e">
        <f t="shared" si="46"/>
        <v>#REF!</v>
      </c>
    </row>
    <row r="146" spans="1:14" ht="38.25">
      <c r="A146" s="31" t="s">
        <v>414</v>
      </c>
      <c r="B146" s="21" t="e">
        <f>COUNTIFS(#REF!,B4,#REF!,B6,#REF!,"&gt;0")</f>
        <v>#REF!</v>
      </c>
      <c r="C146" s="21" t="e">
        <f>COUNTIFS(#REF!,B4,#REF!,C6,#REF!,"&gt;0")</f>
        <v>#REF!</v>
      </c>
      <c r="D146" s="21" t="e">
        <f>COUNTIFS(#REF!,B4,#REF!,D6,#REF!,"&gt;0")</f>
        <v>#REF!</v>
      </c>
      <c r="E146" s="21" t="e">
        <f>COUNTIFS(#REF!,B4,#REF!,E6,#REF!,"&gt;0")</f>
        <v>#REF!</v>
      </c>
      <c r="F146" s="21" t="e">
        <f>COUNTIFS(#REF!,B4,#REF!,F6,#REF!,"&gt;0")</f>
        <v>#REF!</v>
      </c>
      <c r="G146" s="21" t="e">
        <f>COUNTIFS(#REF!,B4,#REF!,G6,#REF!,"&gt;0")</f>
        <v>#REF!</v>
      </c>
      <c r="H146" s="21" t="e">
        <f>COUNTIFS(#REF!,B4,#REF!,H6,#REF!,"&gt;0")</f>
        <v>#REF!</v>
      </c>
      <c r="I146" s="21" t="e">
        <f>COUNTIFS(#REF!,B4,#REF!,I6,#REF!,"&gt;0")</f>
        <v>#REF!</v>
      </c>
      <c r="J146" s="21" t="e">
        <f>COUNTIFS(#REF!,B4,#REF!,J6,#REF!,"&gt;0")</f>
        <v>#REF!</v>
      </c>
      <c r="K146" s="21" t="e">
        <f>COUNTIFS(#REF!,B4,#REF!,K6,#REF!,"&gt;0")</f>
        <v>#REF!</v>
      </c>
      <c r="L146" s="21" t="e">
        <f>COUNTIFS(#REF!,B4,#REF!,L6,#REF!,"&gt;0")</f>
        <v>#REF!</v>
      </c>
      <c r="M146" s="21" t="e">
        <f>COUNTIFS(#REF!,B4,#REF!,M6,#REF!,"&gt;0")</f>
        <v>#REF!</v>
      </c>
      <c r="N146" s="21" t="e">
        <f>SUM(B146:M146)</f>
        <v>#REF!</v>
      </c>
    </row>
    <row r="147" spans="1:14" ht="30.75" customHeight="1">
      <c r="A147" s="29" t="s">
        <v>417</v>
      </c>
      <c r="B147" s="24" t="e">
        <f>IF(B$40=0,"",SUM(B146/B$40))</f>
        <v>#REF!</v>
      </c>
      <c r="C147" s="24" t="e">
        <f t="shared" ref="C147:N147" si="47">IF(C$40=0,"",SUM(C146/C$40))</f>
        <v>#REF!</v>
      </c>
      <c r="D147" s="24" t="e">
        <f t="shared" si="47"/>
        <v>#REF!</v>
      </c>
      <c r="E147" s="24" t="e">
        <f t="shared" si="47"/>
        <v>#REF!</v>
      </c>
      <c r="F147" s="24" t="e">
        <f t="shared" si="47"/>
        <v>#REF!</v>
      </c>
      <c r="G147" s="24" t="e">
        <f t="shared" si="47"/>
        <v>#REF!</v>
      </c>
      <c r="H147" s="24" t="e">
        <f t="shared" si="47"/>
        <v>#REF!</v>
      </c>
      <c r="I147" s="24" t="e">
        <f t="shared" si="47"/>
        <v>#REF!</v>
      </c>
      <c r="J147" s="24" t="e">
        <f t="shared" si="47"/>
        <v>#REF!</v>
      </c>
      <c r="K147" s="24" t="e">
        <f t="shared" si="47"/>
        <v>#REF!</v>
      </c>
      <c r="L147" s="24" t="e">
        <f t="shared" si="47"/>
        <v>#REF!</v>
      </c>
      <c r="M147" s="24" t="e">
        <f t="shared" si="47"/>
        <v>#REF!</v>
      </c>
      <c r="N147" s="24" t="e">
        <f t="shared" si="47"/>
        <v>#REF!</v>
      </c>
    </row>
    <row r="148" spans="1:14" ht="25.5">
      <c r="A148" s="31" t="s">
        <v>405</v>
      </c>
      <c r="B148" s="21" t="e">
        <f>COUNTIFS(#REF!,B4,#REF!,B6,#REF!,"I TRIM")</f>
        <v>#REF!</v>
      </c>
      <c r="C148" s="21" t="e">
        <f>COUNTIFS(#REF!,B4,#REF!,C6,#REF!,"I TRIM")</f>
        <v>#REF!</v>
      </c>
      <c r="D148" s="21" t="e">
        <f>COUNTIFS(#REF!,B4,#REF!,D6,#REF!,"I TRIM")</f>
        <v>#REF!</v>
      </c>
      <c r="E148" s="21" t="e">
        <f>COUNTIFS(#REF!,B4,#REF!,E6,#REF!,"I TRIM")</f>
        <v>#REF!</v>
      </c>
      <c r="F148" s="21" t="e">
        <f>COUNTIFS(#REF!,B4,#REF!,F6,#REF!,"I TRIM")</f>
        <v>#REF!</v>
      </c>
      <c r="G148" s="21" t="e">
        <f>COUNTIFS(#REF!,B4,#REF!,G6,#REF!,"I TRIM")</f>
        <v>#REF!</v>
      </c>
      <c r="H148" s="21" t="e">
        <f>COUNTIFS(#REF!,B4,#REF!,H6,#REF!,"I TRIM")</f>
        <v>#REF!</v>
      </c>
      <c r="I148" s="21" t="e">
        <f>COUNTIFS(#REF!,B4,#REF!,I6,#REF!,"I TRIM")</f>
        <v>#REF!</v>
      </c>
      <c r="J148" s="21" t="e">
        <f>COUNTIFS(#REF!,B4,#REF!,J6,#REF!,"I TRIM")</f>
        <v>#REF!</v>
      </c>
      <c r="K148" s="21" t="e">
        <f>COUNTIFS(#REF!,B4,#REF!,K6,#REF!,"I TRIM")</f>
        <v>#REF!</v>
      </c>
      <c r="L148" s="21" t="e">
        <f>COUNTIFS(#REF!,B4,#REF!,L6,#REF!,"I TRIM")</f>
        <v>#REF!</v>
      </c>
      <c r="M148" s="21" t="e">
        <f>COUNTIFS(#REF!,B4,#REF!,M6,#REF!,"I TRIM")</f>
        <v>#REF!</v>
      </c>
      <c r="N148" s="21" t="e">
        <f>SUM(B148:M148)</f>
        <v>#REF!</v>
      </c>
    </row>
    <row r="149" spans="1:14" ht="23.25" customHeight="1">
      <c r="A149" s="29" t="s">
        <v>418</v>
      </c>
      <c r="B149" s="24" t="e">
        <f>IF(B$40=0,"",SUM(B148/B$40))</f>
        <v>#REF!</v>
      </c>
      <c r="C149" s="24" t="e">
        <f t="shared" ref="C149:N149" si="48">IF(C$40=0,"",SUM(C148/C$40))</f>
        <v>#REF!</v>
      </c>
      <c r="D149" s="24" t="e">
        <f t="shared" si="48"/>
        <v>#REF!</v>
      </c>
      <c r="E149" s="24" t="e">
        <f t="shared" si="48"/>
        <v>#REF!</v>
      </c>
      <c r="F149" s="24" t="e">
        <f t="shared" si="48"/>
        <v>#REF!</v>
      </c>
      <c r="G149" s="24" t="e">
        <f t="shared" si="48"/>
        <v>#REF!</v>
      </c>
      <c r="H149" s="24" t="e">
        <f t="shared" si="48"/>
        <v>#REF!</v>
      </c>
      <c r="I149" s="24" t="e">
        <f t="shared" si="48"/>
        <v>#REF!</v>
      </c>
      <c r="J149" s="24" t="e">
        <f t="shared" si="48"/>
        <v>#REF!</v>
      </c>
      <c r="K149" s="24" t="e">
        <f t="shared" si="48"/>
        <v>#REF!</v>
      </c>
      <c r="L149" s="24" t="e">
        <f t="shared" si="48"/>
        <v>#REF!</v>
      </c>
      <c r="M149" s="24" t="e">
        <f t="shared" si="48"/>
        <v>#REF!</v>
      </c>
      <c r="N149" s="24" t="e">
        <f t="shared" si="48"/>
        <v>#REF!</v>
      </c>
    </row>
    <row r="150" spans="1:14" ht="25.5">
      <c r="A150" s="31" t="s">
        <v>406</v>
      </c>
      <c r="B150" s="21" t="e">
        <f>COUNTIFS(#REF!,B4,#REF!,B6,#REF!,"II TRIM")</f>
        <v>#REF!</v>
      </c>
      <c r="C150" s="21" t="e">
        <f>COUNTIFS(#REF!,B4,#REF!,C6,#REF!,"II TRIM")</f>
        <v>#REF!</v>
      </c>
      <c r="D150" s="21" t="e">
        <f>COUNTIFS(#REF!,B4,#REF!,D6,#REF!,"II TRIM")</f>
        <v>#REF!</v>
      </c>
      <c r="E150" s="21" t="e">
        <f>COUNTIFS(#REF!,B4,#REF!,E6,#REF!,"II TRIM")</f>
        <v>#REF!</v>
      </c>
      <c r="F150" s="21" t="e">
        <f>COUNTIFS(#REF!,B4,#REF!,F6,#REF!,"II TRIM")</f>
        <v>#REF!</v>
      </c>
      <c r="G150" s="21" t="e">
        <f>COUNTIFS(#REF!,B4,#REF!,G6,#REF!,"II TRIM")</f>
        <v>#REF!</v>
      </c>
      <c r="H150" s="21" t="e">
        <f>COUNTIFS(#REF!,B4,#REF!,H6,#REF!,"II TRIM")</f>
        <v>#REF!</v>
      </c>
      <c r="I150" s="21" t="e">
        <f>COUNTIFS(#REF!,B4,#REF!,I6,#REF!,"II TRIM")</f>
        <v>#REF!</v>
      </c>
      <c r="J150" s="21" t="e">
        <f>COUNTIFS(#REF!,B4,#REF!,J6,#REF!,"II TRIM")</f>
        <v>#REF!</v>
      </c>
      <c r="K150" s="21" t="e">
        <f>COUNTIFS(#REF!,B4,#REF!,K6,#REF!,"II TRIM")</f>
        <v>#REF!</v>
      </c>
      <c r="L150" s="21" t="e">
        <f>COUNTIFS(#REF!,B4,#REF!,L6,#REF!,"II TRIM")</f>
        <v>#REF!</v>
      </c>
      <c r="M150" s="21" t="e">
        <f>COUNTIFS(#REF!,B4,#REF!,M6,#REF!,"II TRIM")</f>
        <v>#REF!</v>
      </c>
      <c r="N150" s="21" t="e">
        <f>SUM(B150:M150)</f>
        <v>#REF!</v>
      </c>
    </row>
    <row r="151" spans="1:14" ht="25.5">
      <c r="A151" s="29" t="s">
        <v>419</v>
      </c>
      <c r="B151" s="24" t="e">
        <f>IF(B$40=0,"",SUM(B150/B$40))</f>
        <v>#REF!</v>
      </c>
      <c r="C151" s="24" t="e">
        <f t="shared" ref="C151:N151" si="49">IF(C$40=0,"",SUM(C150/C$40))</f>
        <v>#REF!</v>
      </c>
      <c r="D151" s="24" t="e">
        <f t="shared" si="49"/>
        <v>#REF!</v>
      </c>
      <c r="E151" s="24" t="e">
        <f t="shared" si="49"/>
        <v>#REF!</v>
      </c>
      <c r="F151" s="24" t="e">
        <f t="shared" si="49"/>
        <v>#REF!</v>
      </c>
      <c r="G151" s="24" t="e">
        <f t="shared" si="49"/>
        <v>#REF!</v>
      </c>
      <c r="H151" s="24" t="e">
        <f t="shared" si="49"/>
        <v>#REF!</v>
      </c>
      <c r="I151" s="24" t="e">
        <f t="shared" si="49"/>
        <v>#REF!</v>
      </c>
      <c r="J151" s="24" t="e">
        <f t="shared" si="49"/>
        <v>#REF!</v>
      </c>
      <c r="K151" s="24" t="e">
        <f t="shared" si="49"/>
        <v>#REF!</v>
      </c>
      <c r="L151" s="24" t="e">
        <f t="shared" si="49"/>
        <v>#REF!</v>
      </c>
      <c r="M151" s="24" t="e">
        <f t="shared" si="49"/>
        <v>#REF!</v>
      </c>
      <c r="N151" s="24" t="e">
        <f t="shared" si="49"/>
        <v>#REF!</v>
      </c>
    </row>
    <row r="152" spans="1:14" ht="25.5">
      <c r="A152" s="31" t="s">
        <v>415</v>
      </c>
      <c r="B152" s="21" t="e">
        <f>COUNTIFS(#REF!,B4,#REF!,B6,#REF!,"III TRIM")</f>
        <v>#REF!</v>
      </c>
      <c r="C152" s="21" t="e">
        <f>COUNTIFS(#REF!,B4,#REF!,C6,#REF!,"III TRIM")</f>
        <v>#REF!</v>
      </c>
      <c r="D152" s="21" t="e">
        <f>COUNTIFS(#REF!,B4,#REF!,D6,#REF!,"III TRIM")</f>
        <v>#REF!</v>
      </c>
      <c r="E152" s="21" t="e">
        <f>COUNTIFS(#REF!,B4,#REF!,E6,#REF!,"III TRIM")</f>
        <v>#REF!</v>
      </c>
      <c r="F152" s="21" t="e">
        <f>COUNTIFS(#REF!,B4,#REF!,F6,#REF!,"III TRIM")</f>
        <v>#REF!</v>
      </c>
      <c r="G152" s="21" t="e">
        <f>COUNTIFS(#REF!,B4,#REF!,G6,#REF!,"III TRIM")</f>
        <v>#REF!</v>
      </c>
      <c r="H152" s="21" t="e">
        <f>COUNTIFS(#REF!,B4,#REF!,H6,#REF!,"III TRIM")</f>
        <v>#REF!</v>
      </c>
      <c r="I152" s="21" t="e">
        <f>COUNTIFS(#REF!,B4,#REF!,I6,#REF!,"III TRIM")</f>
        <v>#REF!</v>
      </c>
      <c r="J152" s="21" t="e">
        <f>COUNTIFS(#REF!,B4,#REF!,J6,#REF!,"III TRIM")</f>
        <v>#REF!</v>
      </c>
      <c r="K152" s="21" t="e">
        <f>COUNTIFS(#REF!,B4,#REF!,K6,#REF!,"III TRIM")</f>
        <v>#REF!</v>
      </c>
      <c r="L152" s="21" t="e">
        <f>COUNTIFS(#REF!,B4,#REF!,L6,#REF!,"III TRIM")</f>
        <v>#REF!</v>
      </c>
      <c r="M152" s="21" t="e">
        <f>COUNTIFS(#REF!,B4,#REF!,M6,#REF!,"III TRIM")</f>
        <v>#REF!</v>
      </c>
      <c r="N152" s="21" t="e">
        <f>SUM(B152:M152)</f>
        <v>#REF!</v>
      </c>
    </row>
    <row r="153" spans="1:14" ht="25.5">
      <c r="A153" s="29" t="s">
        <v>420</v>
      </c>
      <c r="B153" s="24" t="e">
        <f>IF(B$40=0,"",SUM(B152/B$40))</f>
        <v>#REF!</v>
      </c>
      <c r="C153" s="24" t="e">
        <f t="shared" ref="C153:N153" si="50">IF(C$40=0,"",SUM(C152/C$40))</f>
        <v>#REF!</v>
      </c>
      <c r="D153" s="24" t="e">
        <f t="shared" si="50"/>
        <v>#REF!</v>
      </c>
      <c r="E153" s="24" t="e">
        <f t="shared" si="50"/>
        <v>#REF!</v>
      </c>
      <c r="F153" s="24" t="e">
        <f t="shared" si="50"/>
        <v>#REF!</v>
      </c>
      <c r="G153" s="24" t="e">
        <f t="shared" si="50"/>
        <v>#REF!</v>
      </c>
      <c r="H153" s="24" t="e">
        <f t="shared" si="50"/>
        <v>#REF!</v>
      </c>
      <c r="I153" s="24" t="e">
        <f t="shared" si="50"/>
        <v>#REF!</v>
      </c>
      <c r="J153" s="24" t="e">
        <f t="shared" si="50"/>
        <v>#REF!</v>
      </c>
      <c r="K153" s="24" t="e">
        <f t="shared" si="50"/>
        <v>#REF!</v>
      </c>
      <c r="L153" s="24" t="e">
        <f t="shared" si="50"/>
        <v>#REF!</v>
      </c>
      <c r="M153" s="24" t="e">
        <f t="shared" si="50"/>
        <v>#REF!</v>
      </c>
      <c r="N153" s="24" t="e">
        <f t="shared" si="50"/>
        <v>#REF!</v>
      </c>
    </row>
  </sheetData>
  <protectedRanges>
    <protectedRange algorithmName="SHA-512" hashValue="KHhv3JU/LRdRrRTxxkgFceEHPZ5UzadmpZRZR3zmQRnPvkUJZuanRafIJ+qde0IWwLZSvFIQDyUAHq6v6k7XIg==" saltValue="2GKG1kCzVNNcn+vbOPuhJA==" spinCount="100000" sqref="A33" name="Rango2_2_5"/>
    <protectedRange algorithmName="SHA-512" hashValue="NUll9P9xh7KbSfMYpMxsRZLfDw/y/AzW2LSWlpXVscBDqiAxmzo71xjs+a2lh+jRa7pceOC849slke4+ZKx8LA==" saltValue="8qbkKpQ+CiQuLnqgShNvXA==" spinCount="100000" sqref="A13" name="Rango2_88_6"/>
  </protectedRanges>
  <mergeCells count="30">
    <mergeCell ref="B28:C28"/>
    <mergeCell ref="D28:E28"/>
    <mergeCell ref="C29:C30"/>
    <mergeCell ref="E29:E30"/>
    <mergeCell ref="C23:C24"/>
    <mergeCell ref="E23:E24"/>
    <mergeCell ref="B25:C25"/>
    <mergeCell ref="D25:E25"/>
    <mergeCell ref="C26:C27"/>
    <mergeCell ref="E26:E27"/>
    <mergeCell ref="B19:C19"/>
    <mergeCell ref="D19:E19"/>
    <mergeCell ref="C20:C21"/>
    <mergeCell ref="E20:E21"/>
    <mergeCell ref="B22:C22"/>
    <mergeCell ref="D22:E22"/>
    <mergeCell ref="C14:C15"/>
    <mergeCell ref="C17:C18"/>
    <mergeCell ref="E14:E15"/>
    <mergeCell ref="B13:C13"/>
    <mergeCell ref="D13:E13"/>
    <mergeCell ref="E17:E18"/>
    <mergeCell ref="B16:C16"/>
    <mergeCell ref="D16:E16"/>
    <mergeCell ref="B140:M140"/>
    <mergeCell ref="N35:N36"/>
    <mergeCell ref="B133:M133"/>
    <mergeCell ref="B135:M135"/>
    <mergeCell ref="B137:M137"/>
    <mergeCell ref="B138:M138"/>
  </mergeCells>
  <conditionalFormatting sqref="A33">
    <cfRule type="containsText" dxfId="15" priority="45" operator="containsText" text="SE TRASLADO DE EPS">
      <formula>NOT(ISERROR(SEARCH("SE TRASLADO DE EPS",A33)))</formula>
    </cfRule>
    <cfRule type="containsText" dxfId="14" priority="46" operator="containsText" text="INMIGRANTE VENEZOLANA">
      <formula>NOT(ISERROR(SEARCH("INMIGRANTE VENEZOLANA",A33)))</formula>
    </cfRule>
    <cfRule type="containsText" dxfId="13" priority="47" operator="containsText" text="SIN AFILIACIÓN A EPS">
      <formula>NOT(ISERROR(SEARCH("SIN AFILIACIÓN A EPS",A33)))</formula>
    </cfRule>
    <cfRule type="containsText" dxfId="12" priority="48" operator="containsText" text="NOVEDAD">
      <formula>NOT(ISERROR(SEARCH("NOVEDAD",A33)))</formula>
    </cfRule>
    <cfRule type="containsText" dxfId="11" priority="49" operator="containsText" text="IDENTIDAD">
      <formula>NOT(ISERROR(SEARCH("IDENTIDAD",A33)))</formula>
    </cfRule>
    <cfRule type="containsText" dxfId="10" priority="50" operator="containsText" text="CPN">
      <formula>NOT(ISERROR(SEARCH("CPN",A33)))</formula>
    </cfRule>
    <cfRule type="containsText" dxfId="9" priority="51" operator="containsText" text="VIENE">
      <formula>NOT(ISERROR(SEARCH("VIENE",A33)))</formula>
    </cfRule>
    <cfRule type="cellIs" dxfId="8" priority="52" operator="equal">
      <formula>"TRAMITE DE PORTABILIDAD"</formula>
    </cfRule>
  </conditionalFormatting>
  <conditionalFormatting sqref="A39">
    <cfRule type="containsText" dxfId="7" priority="9" operator="containsText" text="SE TRASLADO DE EPS">
      <formula>NOT(ISERROR(SEARCH("SE TRASLADO DE EPS",A39)))</formula>
    </cfRule>
    <cfRule type="containsText" dxfId="6" priority="10" operator="containsText" text="INMIGRANTE VENEZOLANA">
      <formula>NOT(ISERROR(SEARCH("INMIGRANTE VENEZOLANA",A39)))</formula>
    </cfRule>
    <cfRule type="containsText" dxfId="5" priority="11" operator="containsText" text="SIN AFILIACIÓN A EPS">
      <formula>NOT(ISERROR(SEARCH("SIN AFILIACIÓN A EPS",A39)))</formula>
    </cfRule>
    <cfRule type="containsText" dxfId="4" priority="12" operator="containsText" text="NOVEDAD">
      <formula>NOT(ISERROR(SEARCH("NOVEDAD",A39)))</formula>
    </cfRule>
    <cfRule type="containsText" dxfId="3" priority="13" operator="containsText" text="IDENTIDAD">
      <formula>NOT(ISERROR(SEARCH("IDENTIDAD",A39)))</formula>
    </cfRule>
    <cfRule type="containsText" dxfId="2" priority="14" operator="containsText" text="CPN">
      <formula>NOT(ISERROR(SEARCH("CPN",A39)))</formula>
    </cfRule>
    <cfRule type="containsText" dxfId="1" priority="15" operator="containsText" text="VIENE">
      <formula>NOT(ISERROR(SEARCH("VIENE",A39)))</formula>
    </cfRule>
    <cfRule type="cellIs" dxfId="0" priority="16" operator="equal">
      <formula>"TRAMITE DE PORTABILIDAD"</formula>
    </cfRule>
  </conditionalFormatting>
  <dataValidations disablePrompts="1" count="2">
    <dataValidation type="list" allowBlank="1" showInputMessage="1" showErrorMessage="1" sqref="A33" xr:uid="{00000000-0002-0000-0100-000000000000}">
      <formula1>"CPN OTRA IPS,VIENE DE OTRO MUNICIPIO,VIENE DE OTRO DPTO,SE TRASLADO DE EPS,TRAMITE DE PORTABILIDAD,SIN DOCUMENTO IDENTIDAD,SIN AFILIACIÓN A EPS,INMIGRANTE VENEZOLANA,SIN NOVEDAD"</formula1>
    </dataValidation>
    <dataValidation type="list" allowBlank="1" showInputMessage="1" showErrorMessage="1" sqref="A13" xr:uid="{00000000-0002-0000-0100-000001000000}">
      <formula1>"AIC, ASMET SALUD, CAJA COMPENSACION HUILA, CAPITAL SALUD, COMFENALCO, COMPENSAR, Contrato Particular, COOMEVA, COOSALUD, COSMITET, EJERCITO, EMSSANAR, MALLAMAS, NUEVA EPS, OTRO, POLICIA, PPNA, SANITAS, SOS, SURA, UNIDAD DE SALUD UNICAUCA"</formula1>
    </dataValidation>
  </dataValidations>
  <pageMargins left="0.7" right="0.7" top="0.75" bottom="0.75" header="0.3" footer="0.3"/>
  <pageSetup paperSize="9" orientation="portrait" r:id="rId1"/>
  <ignoredErrors>
    <ignoredError sqref="B75:N75 D14 D17 D20 D23 D26 D29 N39 N42 N44 N47 N49 N52 N54 N57 N59 N64 N62 N66 N68:N71 B69:M69 B71:M71 N72:N73 B73:M73 N74 N76:N77 B77:M77 B79:N79 N78 B83:N83 B81:N81 N80 N82 N86 N88 N95 N99 N97 N101 B102:M102 B100 N103 N105 N108 N111 N116 N118 N120 N122 N124 N127 N131 N133 N135 N145 N147 B148:M148 B146 N149 N151 B150:M150 B152:M152"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CPN 2022</vt:lpstr>
      <vt:lpstr>INSTRUCTIVO </vt:lpstr>
      <vt:lpstr>INDICADORES</vt:lpstr>
    </vt:vector>
  </TitlesOfParts>
  <Company>Windows XP Colossus Edition 2 Reloaded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Colossus User</dc:creator>
  <cp:lastModifiedBy>ARNOL NARVAEZ HIGON</cp:lastModifiedBy>
  <cp:lastPrinted>2013-06-06T22:13:03Z</cp:lastPrinted>
  <dcterms:created xsi:type="dcterms:W3CDTF">2011-06-21T18:46:29Z</dcterms:created>
  <dcterms:modified xsi:type="dcterms:W3CDTF">2023-10-12T16:32:17Z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echa de registro" linkTarget="INDIGENA">
    <vt:lpwstr>#¡REF!</vt:lpwstr>
  </property>
</Properties>
</file>