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5E840FEE-97E6-43F0-A797-325BF99E318C}" xr6:coauthVersionLast="47" xr6:coauthVersionMax="47" xr10:uidLastSave="{00000000-0000-0000-0000-000000000000}"/>
  <bookViews>
    <workbookView xWindow="-495" yWindow="1035"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<sst xmlns="http://schemas.openxmlformats.org/spreadsheetml/2006/main" count="906" uniqueCount="776">
  <si>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</si>
  <si>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</si>
  <si>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</si>
  <si>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</si>
  <si>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</si>
  <si>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</si>
  <si>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</si>
  <si>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</si>
  <si>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</si>
  <si>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</si>
  <si>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</si>
  <si>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</si>
  <si>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</si>
  <si>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</si>
  <si>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</si>
  <si>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</si>
  <si>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</si>
  <si>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</si>
  <si>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</si>
  <si>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</si>
  <si>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</si>
  <si>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</si>
  <si>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</si>
  <si>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</si>
  <si>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</si>
  <si>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</si>
  <si>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</si>
  <si>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</si>
  <si>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</si>
  <si>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</si>
  <si>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</si>
  <si>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</si>
  <si>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</si>
  <si>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</si>
  <si>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</si>
  <si>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</si>
  <si>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</si>
  <si>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</si>
  <si>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</si>
  <si>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</si>
  <si>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</si>
  <si>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</si>
  <si>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</si>
  <si>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</si>
  <si>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</si>
  <si>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</si>
  <si>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</si>
  <si>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</si>
  <si>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</si>
  <si>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</si>
  <si>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</si>
  <si>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</si>
  <si>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</si>
  <si>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</si>
  <si>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</si>
  <si>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</si>
  <si>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</si>
  <si>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</si>
  <si>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</si>
  <si>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</si>
  <si>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</si>
  <si>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</si>
  <si>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</si>
  <si>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</si>
  <si>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</si>
  <si>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</si>
  <si>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</si>
  <si>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</si>
  <si>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</si>
  <si>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</si>
  <si>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</si>
  <si>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</si>
  <si>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</si>
  <si>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</si>
  <si>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</si>
  <si>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</si>
  <si>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</si>
  <si>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</si>
  <si>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</si>
  <si>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</si>
  <si>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</si>
  <si>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</si>
  <si>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</si>
  <si>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</si>
  <si>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</si>
  <si>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</si>
  <si>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</si>
  <si>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</si>
  <si>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</si>
  <si>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</si>
  <si>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</si>
  <si>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</si>
  <si>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</si>
  <si>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</si>
  <si>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</si>
  <si>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</si>
  <si>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</si>
  <si>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</si>
  <si>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</si>
  <si>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</si>
  <si>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</si>
  <si>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</si>
  <si>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</si>
  <si>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</si>
  <si>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</si>
  <si>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</si>
  <si>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</si>
  <si>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</si>
  <si>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</si>
  <si>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</si>
  <si>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</si>
  <si>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</si>
  <si>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</si>
  <si>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</si>
  <si>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</si>
  <si>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</si>
  <si>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</si>
  <si>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</si>
  <si>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</si>
  <si>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</si>
  <si>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</si>
  <si>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</si>
  <si>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</si>
  <si>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</si>
  <si>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</si>
  <si>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</si>
  <si>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</si>
  <si>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</si>
  <si>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</si>
  <si>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</si>
  <si>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</si>
  <si>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</si>
  <si>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</si>
  <si>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</si>
  <si>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</si>
  <si>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</si>
  <si>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</si>
  <si>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</si>
  <si>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</si>
  <si>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</si>
  <si>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</si>
  <si>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</si>
  <si>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</si>
  <si>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</si>
  <si>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</si>
  <si>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</si>
  <si>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</si>
  <si>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</si>
  <si>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</si>
  <si>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</si>
  <si>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</si>
  <si>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</si>
  <si>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</si>
  <si>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</si>
  <si>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</si>
  <si>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</si>
  <si>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</si>
  <si>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</si>
  <si>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</si>
  <si>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</si>
  <si>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</si>
  <si>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</si>
  <si>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</si>
  <si>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</si>
  <si>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</si>
  <si>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</si>
  <si>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</si>
  <si>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</si>
  <si>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</si>
  <si>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</si>
  <si>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</si>
  <si>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</si>
  <si>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</si>
  <si>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</si>
  <si>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</si>
  <si>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</si>
  <si>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</si>
  <si>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</si>
  <si>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</si>
  <si>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</si>
  <si>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</si>
  <si>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</si>
  <si>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</si>
  <si>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</si>
  <si>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</si>
  <si>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</si>
  <si>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</si>
  <si>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</si>
  <si>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</si>
  <si>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</si>
  <si>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</si>
  <si>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</si>
  <si>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</si>
  <si>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</si>
  <si>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</si>
  <si>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</si>
  <si>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</si>
  <si>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</si>
  <si>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</si>
  <si>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</si>
  <si>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</si>
  <si>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</si>
  <si>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</si>
  <si>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</si>
  <si>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</si>
  <si>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</si>
  <si>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</si>
  <si>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</si>
  <si>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</si>
  <si>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</si>
  <si>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</si>
  <si>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</si>
  <si>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</si>
  <si>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</si>
  <si>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</si>
  <si>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</si>
  <si>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</si>
  <si>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</si>
  <si>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</si>
  <si>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</si>
  <si>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</si>
  <si>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</si>
  <si>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</si>
  <si>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</si>
  <si>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</si>
  <si>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</si>
  <si>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</si>
  <si>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</si>
  <si>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</si>
  <si>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</si>
  <si>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</si>
  <si>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</si>
  <si>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</si>
  <si>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</si>
  <si>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</si>
  <si>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</si>
  <si>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</si>
  <si>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</si>
  <si>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</si>
  <si>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</si>
  <si>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</si>
  <si>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</si>
  <si>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</si>
  <si>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</si>
  <si>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</si>
  <si>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</si>
  <si>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</si>
  <si>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</si>
  <si>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</si>
  <si>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</si>
  <si>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</si>
  <si>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</si>
  <si>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</si>
  <si>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</si>
  <si>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</si>
  <si>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</si>
  <si>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</si>
  <si>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</si>
  <si>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</si>
  <si>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</si>
  <si>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</si>
  <si>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</si>
  <si>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</si>
  <si>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</si>
  <si>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</si>
  <si>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</si>
  <si>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</si>
  <si>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</si>
  <si>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</si>
  <si>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</si>
  <si>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</si>
  <si>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</si>
  <si>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</si>
  <si>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</si>
  <si>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</si>
  <si>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</si>
  <si>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</si>
  <si>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</si>
  <si>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</si>
  <si>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</si>
  <si>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</si>
  <si>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</si>
  <si>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</si>
  <si>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</si>
  <si>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</si>
  <si>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</si>
  <si>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</si>
  <si>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</si>
  <si>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</si>
  <si>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</si>
  <si>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</si>
  <si>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</si>
  <si>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</si>
  <si>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</si>
  <si>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</si>
  <si>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</si>
  <si>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</si>
  <si>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</si>
  <si>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</si>
  <si>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</si>
  <si>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</si>
  <si>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</si>
  <si>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</si>
  <si>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</si>
  <si>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</si>
  <si>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</si>
  <si>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</si>
  <si>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</si>
  <si>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</si>
  <si>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</si>
  <si>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</si>
  <si>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</si>
  <si>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</si>
  <si>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</si>
  <si>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</si>
  <si>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</si>
  <si>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</si>
  <si>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</si>
  <si>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</si>
  <si>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</si>
  <si>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</si>
  <si>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</si>
  <si>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</si>
  <si>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</si>
  <si>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</si>
  <si>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</si>
  <si>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</si>
  <si>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</si>
  <si>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</si>
  <si>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</si>
  <si>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</si>
  <si>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</si>
  <si>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</si>
  <si>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</si>
  <si>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</si>
  <si>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</si>
  <si>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</si>
  <si>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</si>
  <si>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</si>
  <si>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</si>
  <si>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</si>
  <si>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</si>
  <si>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</si>
  <si>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</si>
  <si>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</si>
  <si>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</si>
  <si>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</si>
  <si>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</si>
  <si>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</si>
  <si>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</si>
  <si>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</si>
  <si>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</si>
  <si>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</si>
  <si>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</si>
  <si>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</si>
  <si>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</si>
  <si>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</si>
  <si>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</si>
  <si>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</si>
  <si>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</si>
  <si>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</si>
  <si>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</si>
  <si>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</si>
  <si>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</si>
  <si>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</si>
  <si>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</si>
  <si>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</si>
  <si>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</si>
  <si>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</si>
  <si>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</si>
  <si>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</si>
  <si>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</si>
  <si>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</si>
  <si>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</si>
  <si>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</si>
  <si>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</si>
  <si>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</si>
  <si>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</si>
  <si>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</si>
  <si>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</si>
  <si>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</si>
  <si>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</si>
  <si>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</si>
  <si>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</si>
  <si>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</si>
  <si>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</si>
  <si>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</si>
  <si>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</si>
  <si>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</si>
  <si>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</si>
  <si>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</si>
  <si>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</si>
  <si>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</si>
  <si>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</si>
  <si>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</si>
  <si>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</si>
  <si>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</si>
  <si>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</si>
  <si>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</si>
  <si>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</si>
  <si>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</si>
  <si>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</si>
  <si>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</si>
  <si>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</si>
  <si>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</si>
  <si>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</si>
  <si>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</si>
  <si>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</si>
  <si>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</si>
  <si>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</si>
  <si>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</si>
  <si>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</si>
  <si>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</si>
  <si>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</si>
  <si>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</si>
  <si>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</si>
  <si>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</si>
  <si>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</si>
  <si>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</si>
  <si>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</si>
  <si>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</si>
  <si>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</si>
  <si>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</si>
  <si>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</si>
  <si>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</si>
  <si>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</si>
  <si>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</si>
  <si>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</si>
  <si>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</si>
  <si>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</si>
  <si>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</si>
  <si>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</si>
  <si>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</si>
  <si>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</si>
  <si>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</si>
  <si>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</si>
  <si>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</si>
  <si>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</si>
  <si>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</si>
  <si>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</si>
  <si>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</si>
  <si>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</si>
  <si>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</si>
  <si>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</si>
  <si>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</si>
  <si>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</si>
  <si>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</si>
  <si>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</si>
  <si>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</si>
  <si>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</si>
  <si>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</si>
  <si>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</si>
  <si>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</si>
  <si>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</si>
  <si>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</si>
  <si>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</si>
  <si>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</si>
  <si>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</si>
  <si>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</si>
  <si>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</si>
  <si>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</si>
  <si>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</si>
  <si>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</si>
  <si>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</si>
  <si>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</si>
  <si>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</si>
  <si>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</si>
  <si>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</si>
  <si>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</si>
  <si>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</si>
  <si>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</si>
  <si>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</si>
  <si>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</si>
  <si>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</si>
  <si>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</si>
  <si>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</si>
  <si>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</si>
  <si>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</si>
  <si>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</si>
  <si>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</si>
  <si>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</si>
  <si>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</si>
  <si>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</si>
  <si>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</si>
  <si>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</si>
  <si>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</si>
  <si>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</si>
  <si>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</si>
  <si>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</si>
  <si>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</si>
  <si>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</si>
  <si>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</si>
  <si>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</si>
  <si>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</si>
  <si>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</si>
  <si>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</si>
  <si>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</si>
  <si>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</si>
  <si>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</si>
  <si>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</si>
  <si>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</si>
  <si>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</si>
  <si>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</si>
  <si>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</si>
  <si>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</si>
  <si>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</si>
  <si>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</si>
  <si>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</si>
  <si>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</si>
  <si>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</si>
  <si>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</si>
  <si>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</si>
  <si>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</si>
  <si>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</si>
  <si>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</si>
  <si>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</si>
  <si>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</si>
  <si>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</si>
  <si>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</si>
  <si>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</si>
  <si>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</si>
  <si>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</si>
  <si>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</si>
  <si>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</si>
  <si>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</si>
  <si>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</si>
  <si>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</si>
  <si>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</si>
  <si>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</si>
  <si>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</si>
  <si>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</si>
  <si>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</si>
  <si>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</si>
  <si>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</si>
  <si>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</si>
  <si>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</si>
  <si>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</si>
  <si>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</si>
  <si>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</si>
  <si>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</si>
  <si>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</si>
  <si>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</si>
  <si>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</si>
  <si>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</si>
  <si>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</si>
  <si>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</si>
  <si>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</si>
  <si>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</si>
  <si>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</si>
  <si>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</si>
  <si>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</si>
  <si>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</si>
  <si>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</si>
  <si>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</si>
  <si>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</si>
  <si>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</si>
  <si>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</si>
  <si>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</si>
  <si>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</si>
  <si>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</si>
  <si>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</si>
  <si>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</si>
  <si>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</si>
  <si>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</si>
  <si>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</si>
  <si>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</si>
  <si>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</si>
  <si>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</si>
  <si>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</si>
  <si>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</si>
  <si>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</si>
  <si>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</si>
  <si>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</si>
  <si>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</si>
  <si>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</si>
  <si>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</si>
  <si>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</si>
  <si>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</si>
  <si>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</si>
  <si>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</si>
  <si>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</si>
  <si>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</si>
  <si>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</si>
  <si>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</si>
  <si>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</si>
  <si>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</si>
  <si>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</si>
  <si>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</si>
  <si>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</si>
  <si>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</si>
  <si>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</si>
  <si>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</si>
  <si>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</si>
  <si>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</si>
  <si>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</si>
  <si>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</si>
  <si>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</si>
  <si>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</si>
  <si>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</si>
  <si>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</si>
  <si>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</si>
  <si>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</si>
  <si>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</si>
  <si>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</si>
  <si>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</si>
  <si>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</si>
  <si>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</si>
  <si>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</si>
  <si>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</si>
  <si>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</si>
  <si>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</si>
  <si>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</si>
  <si>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</si>
  <si>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</si>
  <si>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</si>
  <si>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</si>
  <si>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</si>
  <si>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</si>
  <si>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</si>
  <si>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</si>
  <si>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</si>
  <si>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</si>
  <si>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</si>
  <si>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</si>
  <si>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</si>
  <si>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</si>
  <si>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</si>
  <si>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</si>
  <si>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</si>
  <si>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</si>
  <si>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</si>
  <si>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</si>
  <si>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</si>
  <si>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</si>
  <si>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</si>
  <si>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</si>
  <si>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</si>
  <si>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</si>
  <si>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</si>
  <si>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</si>
  <si>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</si>
  <si>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</si>
  <si>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</si>
  <si>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</si>
  <si>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</si>
  <si>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</si>
  <si>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</si>
  <si>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</si>
  <si>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</si>
  <si>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</si>
  <si>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</si>
  <si>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</si>
  <si>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</si>
  <si>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</si>
  <si>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</si>
  <si>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</si>
  <si>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</si>
  <si>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</si>
  <si>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</si>
  <si>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</si>
  <si>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</si>
  <si>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</si>
  <si>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</si>
  <si>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</si>
  <si>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</si>
  <si>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</si>
  <si>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</si>
  <si>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</si>
  <si>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</si>
  <si>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</si>
  <si>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</si>
  <si>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</si>
  <si>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</si>
  <si>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</si>
  <si>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</si>
  <si>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</si>
  <si>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</si>
  <si>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</si>
  <si>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</si>
  <si>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</si>
  <si>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</si>
  <si>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</si>
  <si>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</si>
  <si>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</si>
  <si>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</si>
  <si>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</si>
  <si>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</si>
  <si>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</si>
  <si>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</si>
  <si>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</si>
  <si>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</si>
  <si>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</si>
  <si>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</si>
  <si>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</si>
  <si>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</si>
  <si>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</si>
  <si>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</si>
  <si>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</si>
  <si>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</si>
  <si>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</si>
  <si>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</si>
  <si>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</si>
  <si>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</si>
  <si>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</si>
  <si>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</si>
  <si>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</si>
  <si>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</si>
  <si>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</si>
  <si>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</si>
  <si>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</si>
  <si>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</si>
  <si>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</si>
  <si>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</si>
  <si>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</si>
  <si>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</si>
  <si>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</si>
  <si>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</si>
  <si>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</si>
  <si>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</si>
  <si>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</si>
  <si>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</si>
  <si>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</si>
  <si>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</si>
  <si>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</si>
  <si>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</si>
  <si>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</si>
  <si>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</si>
  <si>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</si>
  <si>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</si>
  <si>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</si>
  <si>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</si>
  <si>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</si>
  <si>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</si>
  <si>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</si>
  <si>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</si>
  <si>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</si>
  <si>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</si>
  <si>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</si>
  <si>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</si>
  <si>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</si>
  <si>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</si>
  <si>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</si>
  <si>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</si>
  <si>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</si>
  <si>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</si>
  <si>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</si>
  <si>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</si>
  <si>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</si>
  <si>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</si>
  <si>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</si>
  <si>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</si>
  <si>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</si>
  <si>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</si>
  <si>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</si>
  <si>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</si>
  <si>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</si>
  <si>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</si>
  <si>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</si>
  <si>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</si>
  <si>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</si>
  <si>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</si>
  <si>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</si>
  <si>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</si>
  <si>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</si>
  <si>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</si>
  <si>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</si>
  <si>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</si>
  <si>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</si>
  <si>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</si>
  <si>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</si>
  <si>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</si>
  <si>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</si>
  <si>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ARNOL</t>
  </si>
  <si>
    <t xml:space="preserve">NOMBRE </t>
  </si>
  <si>
    <t>FINCA</t>
  </si>
  <si>
    <t>EL 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</si>
</sst>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9">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K23" sqref="K23"/>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63" t="s">
        <v>717</v>
      </c>
      <c r="C13" s="164"/>
      <c r="D13" s="165" t="s">
        <v>737</v>
      </c>
      <c r="E13" s="166"/>
      <c r="F13" s="45"/>
      <c r="G13" s="45"/>
      <c r="H13" s="45"/>
      <c r="I13" s="45"/>
      <c r="J13" s="45"/>
      <c r="K13" s="45"/>
      <c r="L13" s="45"/>
      <c r="M13" s="45"/>
    </row>
    <row r="14" spans="1:13" ht="26.25" thickBot="1" x14ac:dyDescent="0.3">
      <c r="A14" s="132" t="s">
        <v>708</v>
      </c>
      <c r="B14" s="135" t="e">
        <f>COUNTIFS(#REF!,"ACTIVA INGRESO A CPN",#REF!,"ALTO RIESGO",#REF!,"&lt;&gt;",#REF!,$A$13)</f>
        <v>#REF!</v>
      </c>
      <c r="C14" s="159" t="str">
        <f>IFERROR((SUM(B14/B15)),"")</f>
        <v/>
      </c>
      <c r="D14" s="135" t="e">
        <f>COUNTIFS(#REF!,"ACTIVA INGRESO A CPN",#REF!,"ALTO RIESGO",#REF!,"&lt;&gt;")</f>
        <v>#REF!</v>
      </c>
      <c r="E14" s="159"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60"/>
      <c r="D15" s="135" t="e">
        <f>COUNTIFS(#REF!,"ACTIVA INGRESO A CPN",#REF!,"ALTO RIESGO")</f>
        <v>#REF!</v>
      </c>
      <c r="E15" s="160"/>
      <c r="F15" s="45"/>
      <c r="G15" s="45"/>
      <c r="H15" s="45"/>
      <c r="I15" s="45"/>
      <c r="J15" s="45"/>
      <c r="K15" s="45"/>
      <c r="L15" s="45"/>
      <c r="M15" s="45"/>
    </row>
    <row r="16" spans="1:13" ht="19.5" thickBot="1" x14ac:dyDescent="0.35">
      <c r="B16" s="163" t="s">
        <v>717</v>
      </c>
      <c r="C16" s="164"/>
      <c r="D16" s="165" t="s">
        <v>737</v>
      </c>
      <c r="E16" s="166"/>
      <c r="F16" s="45"/>
      <c r="G16" s="45"/>
      <c r="H16" s="45"/>
      <c r="I16" s="45"/>
      <c r="J16" s="45"/>
      <c r="K16" s="45"/>
      <c r="L16" s="45"/>
      <c r="M16" s="45"/>
    </row>
    <row r="17" spans="1:13" ht="26.25" thickBot="1" x14ac:dyDescent="0.3">
      <c r="A17" s="132" t="s">
        <v>716</v>
      </c>
      <c r="B17" s="135" t="e">
        <f>COUNTIFS(#REF!,"ACTIVA INGRESO A CPN",#REF!,"COMPLETO",#REF!,$A$13)</f>
        <v>#REF!</v>
      </c>
      <c r="C17" s="161" t="str">
        <f>IFERROR(SUM(B17/B18),"")</f>
        <v/>
      </c>
      <c r="D17" s="135" t="e">
        <f>COUNTIFS(#REF!,"ACTIVA INGRESO A CPN",#REF!,"COMPLETO")</f>
        <v>#REF!</v>
      </c>
      <c r="E17" s="161" t="str">
        <f>IFERROR(SUM(D17/D18),"")</f>
        <v/>
      </c>
      <c r="F17" s="45"/>
      <c r="G17" s="45"/>
      <c r="H17" s="45"/>
      <c r="I17" s="45"/>
      <c r="J17" s="45"/>
      <c r="K17" s="45"/>
      <c r="L17" s="45"/>
      <c r="M17" s="45"/>
    </row>
    <row r="18" spans="1:13" ht="15.75" thickBot="1" x14ac:dyDescent="0.3">
      <c r="A18" s="23" t="s">
        <v>408</v>
      </c>
      <c r="B18" s="135" t="e">
        <f>COUNTIFS(#REF!,"ACTIVA INGRESO A CPN",#REF!,$A$13)</f>
        <v>#REF!</v>
      </c>
      <c r="C18" s="162"/>
      <c r="D18" s="135" t="e">
        <f>COUNTIFS(#REF!,"ACTIVA INGRESO A CPN")</f>
        <v>#REF!</v>
      </c>
      <c r="E18" s="162"/>
      <c r="F18" s="45"/>
      <c r="G18" s="45"/>
      <c r="H18" s="45"/>
      <c r="I18" s="45"/>
      <c r="J18" s="45"/>
      <c r="K18" s="45"/>
      <c r="L18" s="45"/>
      <c r="M18" s="45"/>
    </row>
    <row r="19" spans="1:13" ht="19.5" thickBot="1" x14ac:dyDescent="0.35">
      <c r="B19" s="163" t="s">
        <v>717</v>
      </c>
      <c r="C19" s="164"/>
      <c r="D19" s="165" t="s">
        <v>737</v>
      </c>
      <c r="E19" s="166"/>
      <c r="F19" s="45"/>
      <c r="G19" s="45"/>
      <c r="H19" s="45"/>
      <c r="I19" s="45"/>
      <c r="J19" s="45"/>
      <c r="K19" s="45"/>
      <c r="L19" s="45"/>
      <c r="M19" s="45"/>
    </row>
    <row r="20" spans="1:13" ht="26.25" thickBot="1" x14ac:dyDescent="0.3">
      <c r="A20" s="132" t="s">
        <v>736</v>
      </c>
      <c r="B20" s="135" t="e">
        <f>COUNTIFS(#REF!,"ACTIVA INGRESO A CPN",#REF!,"COMPLETO",#REF!,$A$13)</f>
        <v>#REF!</v>
      </c>
      <c r="C20" s="167" t="str">
        <f>IFERROR(SUM(B20/B21),"")</f>
        <v/>
      </c>
      <c r="D20" s="135" t="e">
        <f>COUNTIFS(#REF!,"ACTIVA INGRESO A CPN",#REF!,"COMPLETO")</f>
        <v>#REF!</v>
      </c>
      <c r="E20" s="167"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68"/>
      <c r="D21" s="135" t="e">
        <f>COUNTIFS(#REF!,"ACTIVA INGRESO A CPN")</f>
        <v>#REF!</v>
      </c>
      <c r="E21" s="168"/>
      <c r="F21" s="45"/>
      <c r="G21" s="45"/>
      <c r="H21" s="45"/>
      <c r="I21" s="45"/>
      <c r="J21" s="45"/>
      <c r="K21" s="45"/>
      <c r="L21" s="45"/>
      <c r="M21" s="45"/>
    </row>
    <row r="22" spans="1:13" ht="19.5" thickBot="1" x14ac:dyDescent="0.35">
      <c r="B22" s="163" t="s">
        <v>717</v>
      </c>
      <c r="C22" s="164"/>
      <c r="D22" s="165" t="s">
        <v>737</v>
      </c>
      <c r="E22" s="166"/>
      <c r="F22" s="45"/>
      <c r="G22" s="45"/>
      <c r="H22" s="45"/>
      <c r="I22" s="45"/>
      <c r="J22" s="45"/>
      <c r="K22" s="45"/>
      <c r="L22" s="45"/>
      <c r="M22" s="45"/>
    </row>
    <row r="23" spans="1:13" ht="26.25" thickBot="1" x14ac:dyDescent="0.3">
      <c r="A23" s="132" t="s">
        <v>740</v>
      </c>
      <c r="B23" s="135" t="e">
        <f>COUNTIFS(#REF!,"ACTIVA INGRESO A CPN",#REF!,"COMPLETO",#REF!,$A$13)</f>
        <v>#REF!</v>
      </c>
      <c r="C23" s="167" t="str">
        <f>IFERROR(SUM(B23/B24),"")</f>
        <v/>
      </c>
      <c r="D23" s="135" t="e">
        <f>COUNTIFS(#REF!,"ACTIVA INGRESO A CPN",#REF!,"COMPLETO")</f>
        <v>#REF!</v>
      </c>
      <c r="E23" s="167" t="str">
        <f>IFERROR(SUM(D23/D24),"")</f>
        <v/>
      </c>
      <c r="F23" s="45"/>
      <c r="G23" s="45"/>
      <c r="H23" s="45"/>
      <c r="I23" s="45"/>
      <c r="J23" s="45"/>
      <c r="K23" s="45"/>
      <c r="L23" s="45"/>
      <c r="M23" s="45"/>
    </row>
    <row r="24" spans="1:13" ht="15.75" thickBot="1" x14ac:dyDescent="0.3">
      <c r="A24" s="23" t="s">
        <v>408</v>
      </c>
      <c r="B24" s="135" t="e">
        <f>COUNTIFS(#REF!,"ACTIVA INGRESO A CPN",#REF!,$A$13)</f>
        <v>#REF!</v>
      </c>
      <c r="C24" s="168"/>
      <c r="D24" s="135" t="e">
        <f>COUNTIFS(#REF!,"ACTIVA INGRESO A CPN")</f>
        <v>#REF!</v>
      </c>
      <c r="E24" s="168"/>
      <c r="F24" s="45"/>
      <c r="G24" s="45"/>
      <c r="H24" s="45"/>
      <c r="I24" s="45"/>
      <c r="J24" s="45"/>
      <c r="K24" s="45"/>
      <c r="L24" s="45"/>
      <c r="M24" s="45"/>
    </row>
    <row r="25" spans="1:13" ht="19.5" thickBot="1" x14ac:dyDescent="0.35">
      <c r="B25" s="163" t="s">
        <v>717</v>
      </c>
      <c r="C25" s="164"/>
      <c r="D25" s="165" t="s">
        <v>737</v>
      </c>
      <c r="E25" s="166"/>
      <c r="F25" s="45"/>
      <c r="G25" s="45"/>
      <c r="H25" s="45"/>
      <c r="I25" s="45"/>
      <c r="J25" s="45"/>
      <c r="K25" s="45"/>
      <c r="L25" s="45"/>
      <c r="M25" s="45"/>
    </row>
    <row r="26" spans="1:13" ht="26.25" thickBot="1" x14ac:dyDescent="0.3">
      <c r="A26" s="132" t="s">
        <v>739</v>
      </c>
      <c r="B26" s="135" t="e">
        <f>COUNTIFS(#REF!,"ACTIVA INGRESO A CPN",#REF!,"&gt;36",#REF!,"&lt;44",#REF!,"&lt;&gt;",#REF!,$A$13)</f>
        <v>#REF!</v>
      </c>
      <c r="C26" s="167" t="str">
        <f>IFERROR(SUM(B26/B27),"")</f>
        <v/>
      </c>
      <c r="D26" s="135" t="e">
        <f>COUNTIFS(#REF!,"ACTIVA INGRESO A CPN",#REF!,"&gt;36",#REF!,"&lt;44",#REF!,"&lt;&gt;")</f>
        <v>#REF!</v>
      </c>
      <c r="E26" s="167"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68"/>
      <c r="D27" s="135" t="e">
        <f>COUNTIFS(#REF!,"ACTIVA INGRESO A CPN",#REF!,"&gt;36",#REF!,"&lt;44")</f>
        <v>#REF!</v>
      </c>
      <c r="E27" s="168"/>
      <c r="F27" s="45"/>
      <c r="G27" s="45"/>
      <c r="H27" s="45"/>
      <c r="I27" s="45"/>
      <c r="J27" s="45"/>
      <c r="K27" s="45"/>
      <c r="L27" s="45"/>
      <c r="M27" s="45"/>
    </row>
    <row r="28" spans="1:13" ht="19.5" thickBot="1" x14ac:dyDescent="0.35">
      <c r="B28" s="163" t="s">
        <v>717</v>
      </c>
      <c r="C28" s="164"/>
      <c r="D28" s="165" t="s">
        <v>737</v>
      </c>
      <c r="E28" s="166"/>
      <c r="F28" s="45"/>
      <c r="G28" s="45"/>
      <c r="H28" s="45"/>
      <c r="I28" s="45"/>
      <c r="J28" s="45"/>
      <c r="K28" s="45"/>
      <c r="L28" s="45"/>
      <c r="M28" s="45"/>
    </row>
    <row r="29" spans="1:13" ht="26.25" thickBot="1" x14ac:dyDescent="0.3">
      <c r="A29" s="141" t="s">
        <v>754</v>
      </c>
      <c r="B29" s="135" t="e">
        <f>COUNTIFS(#REF!,"ACTIVA INGRESO A CPN",#REF!,"&gt;36",#REF!,"&lt;44",#REF!,"&lt;&gt;",#REF!,$A$13)</f>
        <v>#REF!</v>
      </c>
      <c r="C29" s="167" t="str">
        <f>IFERROR(SUM(B29/B30),"")</f>
        <v/>
      </c>
      <c r="D29" s="135" t="e">
        <f>COUNTIFS(#REF!,"ACTIVA INGRESO A CPN",#REF!,"&gt;36",#REF!,"&lt;44",#REF!,"&lt;&gt;")</f>
        <v>#REF!</v>
      </c>
      <c r="E29" s="167"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68"/>
      <c r="D30" s="135" t="e">
        <f>COUNTIFS(#REF!,"ACTIVA INGRESO A CPN",#REF!,"&gt;36",#REF!,"&lt;44")</f>
        <v>#REF!</v>
      </c>
      <c r="E30" s="168"/>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5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5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55"/>
      <c r="C133" s="156"/>
      <c r="D133" s="156"/>
      <c r="E133" s="156"/>
      <c r="F133" s="156"/>
      <c r="G133" s="156"/>
      <c r="H133" s="156"/>
      <c r="I133" s="156"/>
      <c r="J133" s="156"/>
      <c r="K133" s="156"/>
      <c r="L133" s="156"/>
      <c r="M133" s="15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55"/>
      <c r="C135" s="156"/>
      <c r="D135" s="156"/>
      <c r="E135" s="156"/>
      <c r="F135" s="156"/>
      <c r="G135" s="156"/>
      <c r="H135" s="156"/>
      <c r="I135" s="156"/>
      <c r="J135" s="156"/>
      <c r="K135" s="156"/>
      <c r="L135" s="156"/>
      <c r="M135" s="15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57"/>
      <c r="C137" s="158"/>
      <c r="D137" s="158"/>
      <c r="E137" s="158"/>
      <c r="F137" s="158"/>
      <c r="G137" s="158"/>
      <c r="H137" s="158"/>
      <c r="I137" s="158"/>
      <c r="J137" s="158"/>
      <c r="K137" s="158"/>
      <c r="L137" s="158"/>
      <c r="M137" s="158"/>
      <c r="N137" s="118" t="e">
        <f>IF(N$128=0,"",SUM((N136/N$128)*100000))</f>
        <v>#REF!</v>
      </c>
    </row>
    <row r="138" spans="1:14" ht="26.25" thickBot="1" x14ac:dyDescent="0.3">
      <c r="A138" s="114" t="s">
        <v>666</v>
      </c>
      <c r="B138" s="157" t="e">
        <f t="shared" ref="B138:N138" si="45">IF(B$136=0,"",SUM(B134/B136))</f>
        <v>#REF!</v>
      </c>
      <c r="C138" s="158" t="e">
        <f t="shared" si="45"/>
        <v>#REF!</v>
      </c>
      <c r="D138" s="158" t="e">
        <f t="shared" si="45"/>
        <v>#REF!</v>
      </c>
      <c r="E138" s="158" t="e">
        <f t="shared" si="45"/>
        <v>#REF!</v>
      </c>
      <c r="F138" s="158" t="e">
        <f t="shared" si="45"/>
        <v>#REF!</v>
      </c>
      <c r="G138" s="158" t="e">
        <f t="shared" si="45"/>
        <v>#REF!</v>
      </c>
      <c r="H138" s="158" t="e">
        <f t="shared" si="45"/>
        <v>#REF!</v>
      </c>
      <c r="I138" s="158" t="e">
        <f t="shared" si="45"/>
        <v>#REF!</v>
      </c>
      <c r="J138" s="158" t="e">
        <f t="shared" si="45"/>
        <v>#REF!</v>
      </c>
      <c r="K138" s="158" t="e">
        <f t="shared" si="45"/>
        <v>#REF!</v>
      </c>
      <c r="L138" s="158" t="e">
        <f t="shared" si="45"/>
        <v>#REF!</v>
      </c>
      <c r="M138" s="15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51" t="e">
        <f>IF(B$139=0,"",SUM(B136/B139))</f>
        <v>#REF!</v>
      </c>
      <c r="C140" s="152"/>
      <c r="D140" s="152"/>
      <c r="E140" s="152"/>
      <c r="F140" s="152"/>
      <c r="G140" s="152"/>
      <c r="H140" s="152"/>
      <c r="I140" s="152"/>
      <c r="J140" s="152"/>
      <c r="K140" s="152"/>
      <c r="L140" s="152"/>
      <c r="M140" s="15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H8"/>
  <sheetViews>
    <sheetView tabSelected="1" zoomScale="70" zoomScaleNormal="70" zoomScaleSheetLayoutView="76" workbookViewId="0">
      <pane ySplit="1" topLeftCell="A2" activePane="bottomLeft" state="frozen"/>
      <selection pane="bottomLeft" activeCell="K8" sqref="K8"/>
    </sheetView>
  </sheetViews>
  <sheetFormatPr baseColWidth="10" defaultColWidth="11.42578125" defaultRowHeight="12.75" x14ac:dyDescent="0.25"/>
  <cols>
    <col min="1" max="1" width="90" style="1" customWidth="1"/>
    <col min="2" max="8" width="28.5703125" style="1" customWidth="1"/>
    <col min="9" max="16384" width="11.42578125" style="1"/>
  </cols>
  <sheetData>
    <row r="1" spans="1:8" ht="93" customHeight="1" x14ac:dyDescent="0.25">
      <c r="A1" s="4" t="s">
        <v>589</v>
      </c>
      <c r="B1" s="3" t="s">
        <v>771</v>
      </c>
      <c r="C1" s="3" t="s">
        <v>31</v>
      </c>
      <c r="D1" s="2" t="s">
        <v>618</v>
      </c>
      <c r="E1" s="3" t="s">
        <v>101</v>
      </c>
      <c r="F1" s="3" t="s">
        <v>20</v>
      </c>
      <c r="G1" s="3" t="s">
        <v>773</v>
      </c>
      <c r="H1" s="3" t="s">
        <v>774</v>
      </c>
    </row>
    <row r="2" spans="1:8" ht="42" customHeight="1" x14ac:dyDescent="0.25">
      <c r="A2" s="101" t="s">
        <v>755</v>
      </c>
      <c r="B2" s="16"/>
      <c r="C2" s="16"/>
      <c r="D2" s="101"/>
      <c r="E2" s="16"/>
      <c r="F2" s="16"/>
      <c r="G2" s="16"/>
      <c r="H2" s="16"/>
    </row>
    <row r="3" spans="1:8" ht="39.75" customHeight="1" x14ac:dyDescent="0.25">
      <c r="A3" s="87" t="s">
        <v>756</v>
      </c>
      <c r="B3" s="16" t="s">
        <v>772</v>
      </c>
      <c r="C3" s="16" t="s">
        <v>758</v>
      </c>
      <c r="D3" s="101" t="s">
        <v>759</v>
      </c>
      <c r="E3" s="16" t="s">
        <v>760</v>
      </c>
      <c r="F3" s="16" t="s">
        <v>761</v>
      </c>
      <c r="G3" s="16" t="s">
        <v>762</v>
      </c>
      <c r="H3" s="16" t="s">
        <v>775</v>
      </c>
    </row>
    <row r="4" spans="1:8" ht="39.950000000000003" customHeight="1" x14ac:dyDescent="0.25">
      <c r="A4" s="87"/>
      <c r="B4" s="16" t="s">
        <v>757</v>
      </c>
      <c r="C4" s="16" t="s">
        <v>758</v>
      </c>
      <c r="D4" s="101" t="s">
        <v>763</v>
      </c>
      <c r="E4" s="16" t="s">
        <v>764</v>
      </c>
      <c r="F4" s="16" t="s">
        <v>765</v>
      </c>
      <c r="G4" s="16" t="s">
        <v>766</v>
      </c>
      <c r="H4" s="16" t="s">
        <v>775</v>
      </c>
    </row>
    <row r="5" spans="1:8" ht="39.75" customHeight="1" x14ac:dyDescent="0.25">
      <c r="A5" s="87" t="s">
        <v>767</v>
      </c>
      <c r="B5" s="16" t="s">
        <v>757</v>
      </c>
      <c r="C5" s="16" t="s">
        <v>758</v>
      </c>
      <c r="D5" s="101" t="s">
        <v>763</v>
      </c>
      <c r="E5" s="16" t="s">
        <v>768</v>
      </c>
      <c r="F5" s="16" t="s">
        <v>769</v>
      </c>
      <c r="G5" s="16" t="s">
        <v>770</v>
      </c>
      <c r="H5" s="16" t="s">
        <v>775</v>
      </c>
    </row>
    <row r="6" spans="1:8" ht="39.950000000000003" customHeight="1" x14ac:dyDescent="0.25">
      <c r="A6" s="87" t="s">
        <v>756</v>
      </c>
      <c r="B6" s="16" t="s">
        <v>757</v>
      </c>
      <c r="C6" s="16" t="s">
        <v>758</v>
      </c>
      <c r="D6" s="101" t="s">
        <v>759</v>
      </c>
      <c r="E6" s="16" t="s">
        <v>760</v>
      </c>
      <c r="F6" s="16" t="s">
        <v>761</v>
      </c>
      <c r="G6" s="16" t="s">
        <v>762</v>
      </c>
      <c r="H6" s="16" t="s">
        <v>775</v>
      </c>
    </row>
    <row r="7" spans="1:8" ht="39.950000000000003" customHeight="1" x14ac:dyDescent="0.25">
      <c r="A7" s="87"/>
      <c r="B7" s="16" t="s">
        <v>757</v>
      </c>
      <c r="C7" s="16" t="s">
        <v>758</v>
      </c>
      <c r="D7" s="101" t="s">
        <v>763</v>
      </c>
      <c r="E7" s="16" t="s">
        <v>764</v>
      </c>
      <c r="F7" s="16" t="s">
        <v>765</v>
      </c>
      <c r="G7" s="16" t="s">
        <v>766</v>
      </c>
      <c r="H7" s="16" t="s">
        <v>775</v>
      </c>
    </row>
    <row r="8" spans="1:8" ht="39.950000000000003" customHeight="1" x14ac:dyDescent="0.25">
      <c r="A8" s="87" t="s">
        <v>767</v>
      </c>
      <c r="B8" s="16" t="s">
        <v>757</v>
      </c>
      <c r="C8" s="16" t="s">
        <v>758</v>
      </c>
      <c r="D8" s="101" t="s">
        <v>763</v>
      </c>
      <c r="E8" s="16" t="s">
        <v>768</v>
      </c>
      <c r="F8" s="16" t="s">
        <v>769</v>
      </c>
      <c r="G8" s="16" t="s">
        <v>770</v>
      </c>
      <c r="H8" s="16" t="s">
        <v>775</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J235 B235:B250 B252:B264 D257:F257 D258:G264 B265:G318 L235:M318 J237:J318 B513:G513 J513:J552 L513:M552 B514:B552 D514:G552 C514:C562 J563:J670 L563:M670 E684:G684 J684:J700 L684:M700 B684:B707 J702:J707 L702:M707 L701 D685:G707 B724:B730 D724:G730 C731:G731 J724:J738 L724:M738 L741:M742 J741:J742 D732:G738 C732:C756 EA803 EC803 EE803 FF863 B795:G951 J795:J968 E965:G968 L795:M968 B952:C1000 DA954 D952:G964 D965:D969 D970:G1000 K1777 M1813:M1821 L1822:M1831 J1813:J1831 D1811:D1812 D1813:F1831 J1783:J1810 J1755:J1781 B1739:C1872 D1739:G1810 D1833:G1872 J1833:J1887 B1873:G1889 B1905 B1890:B1903 C1890:G1905 L1833:M1996 J1889:J1996 B1906:G1996 B2108:B2122 D2108:G2122 B2156:B2229 J2108:J2152 J2154:J2155 L2108:M2155 B2123:G2155 J2183:J2213 D2183:G2229 B2230:G2230 F2232:G2232 J2215:J2240 B2231:C2256 D2231:G2231 D2232:D2233 D2234:G2256 J2242:J2305 L2183:M2305 B2257:G2305 BJ2298 B2320:G2362 J2320:J2379 L2320:M2379 B2363:B2379 J2381:J2384 L2381:M2384 B2381:B2384 B2386:B2389 D2363:G2379 D2386:G2389 C2363:C2389 B2390:G2390 B2391:B2422 B2424:B2514 C2391:G2514 J2386:J2571 A2715:G2715 B2755:B2758 B2716:B2752 D2753 EI2715 D2755:G2758 D2716:G2752 C2716:C2758 L3143 G3426 E3423:G3425 J3419:J3450 L3144:M3450 D3428:D3450 B3419:B3443 E3428:G3443 E3445:G3450 F3444:G3444 L970:M1810 D3419:G3422 D3423:D3426 D3427:G3427 J2573:J2752 L2386:M2752 B2515:G2714 J2755:J3417 B2759:G3418 L2755:M3142 B1001:G1738 J970:J1753 B3445:B3450 L2:M55 J2:J55 B126:H142 D235:H256 H258:H318 H513:H552 B563:H670 H684:H707 D741:H742 H724:H738 H795:H968 G1813:H1823 G1825:H1831 H1833:H1996 H2108:H2155 H2183:H2232 H2234:H2305 H2320:H2379 D2381:H2384 H2386:H2752 H2755:H3450 H970:H1810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E1:P1"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J56 L56:M56 C57:C62 C56:H56"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J57 L57:M57 D57:H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J58 L58:M58 D58:H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J59 L59:M59 D59:H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L60:M60 E60:H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J63 L63:M63 C64:C88 B63:H63"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G89 B90:B91 D90:G91 C90:C125 H89:H91"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G143 B144 D144:G144 C144:C188 H143:H144"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C190:C229 B189:H18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C231:C264 B230:H230"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J671 C672:C707 B671:H671"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L708:M708 J708 C709:C730 B708:H708"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J756 L756:M756 D756:H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L1811:M1812 J1811:J1812 L1813:L1821 E1811:H1812"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L1832:M1832 D1832:H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C1998:C2122 B1997:H1997"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595FE8CC-7AB4-44BF-A4AD-16948DE85D88}"/>
    </customSheetView>
  </customSheetViews>
  <phoneticPr fontId="22" type="noConversion"/>
  <conditionalFormatting sqref="D2:D8">
    <cfRule type="cellIs" dxfId="24" priority="26745" operator="equal">
      <formula>"SIN DATO"</formula>
    </cfRule>
    <cfRule type="cellIs" dxfId="23" priority="26746" operator="equal">
      <formula>"SIN ATENCIÓN"</formula>
    </cfRule>
    <cfRule type="cellIs" dxfId="22" priority="26747" operator="equal">
      <formula>"PROCESO PARCIAL DE ATENCIÓN"</formula>
    </cfRule>
    <cfRule type="cellIs" dxfId="21" priority="26748" operator="equal">
      <formula>"PROCESO COMPLETO DE ATENCIÓN"</formula>
    </cfRule>
  </conditionalFormatting>
  <dataValidations disablePrompts="1"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2023-10-31T17:19:53Z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