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5C652184-B917-40FC-9E45-DBFB00593CFB}" xr6:coauthVersionLast="47" xr6:coauthVersionMax="47" xr10:uidLastSave="{00000000-0000-0000-0000-000000000000}"/>
  <bookViews>
    <workbookView xWindow="-1065" yWindow="3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2" hidden="1">'CPN 2022'!$D$1:$G$5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<sst xmlns="http://schemas.openxmlformats.org/spreadsheetml/2006/main" count="906" uniqueCount="776">
  <si>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</si>
  <si>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</si>
  <si>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</si>
  <si>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</si>
  <si>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</si>
  <si>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</si>
  <si>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</si>
  <si>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</si>
  <si>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</si>
  <si>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</si>
  <si>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</si>
  <si>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</si>
  <si>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</si>
  <si>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</si>
  <si>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</si>
  <si>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</si>
  <si>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</si>
  <si>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</si>
  <si>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</si>
  <si>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</si>
  <si>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</si>
  <si>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</si>
  <si>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</si>
  <si>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</si>
  <si>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</si>
  <si>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</si>
  <si>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</si>
  <si>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</si>
  <si>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</si>
  <si>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</si>
  <si>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</si>
  <si>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</si>
  <si>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</si>
  <si>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</si>
  <si>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</si>
  <si>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</si>
  <si>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</si>
  <si>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</si>
  <si>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</si>
  <si>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</si>
  <si>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</si>
  <si>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</si>
  <si>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</si>
  <si>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</si>
  <si>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</si>
  <si>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</si>
  <si>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</si>
  <si>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</si>
  <si>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</si>
  <si>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</si>
  <si>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</si>
  <si>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</si>
  <si>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</si>
  <si>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</si>
  <si>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</si>
  <si>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</si>
  <si>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</si>
  <si>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</si>
  <si>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</si>
  <si>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</si>
  <si>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</si>
  <si>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</si>
  <si>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</si>
  <si>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</si>
  <si>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</si>
  <si>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</si>
  <si>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</si>
  <si>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</si>
  <si>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</si>
  <si>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</si>
  <si>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</si>
  <si>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</si>
  <si>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</si>
  <si>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</si>
  <si>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</si>
  <si>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</si>
  <si>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</si>
  <si>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</si>
  <si>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</si>
  <si>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</si>
  <si>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</si>
  <si>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</si>
  <si>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</si>
  <si>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</si>
  <si>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</si>
  <si>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</si>
  <si>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</si>
  <si>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</si>
  <si>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</si>
  <si>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</si>
  <si>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</si>
  <si>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</si>
  <si>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</si>
  <si>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</si>
  <si>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</si>
  <si>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</si>
  <si>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</si>
  <si>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</si>
  <si>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</si>
  <si>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</si>
  <si>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</si>
  <si>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</si>
  <si>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</si>
  <si>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</si>
  <si>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</si>
  <si>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</si>
  <si>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</si>
  <si>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</si>
  <si>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</si>
  <si>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</si>
  <si>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</si>
  <si>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</si>
  <si>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</si>
  <si>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</si>
  <si>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</si>
  <si>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</si>
  <si>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</si>
  <si>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</si>
  <si>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</si>
  <si>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</si>
  <si>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</si>
  <si>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</si>
  <si>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</si>
  <si>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</si>
  <si>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</si>
  <si>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</si>
  <si>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</si>
  <si>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</si>
  <si>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</si>
  <si>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</si>
  <si>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</si>
  <si>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</si>
  <si>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</si>
  <si>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</si>
  <si>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</si>
  <si>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</si>
  <si>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</si>
  <si>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</si>
  <si>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</si>
  <si>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</si>
  <si>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</si>
  <si>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</si>
  <si>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</si>
  <si>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</si>
  <si>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</si>
  <si>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</si>
  <si>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</si>
  <si>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</si>
  <si>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</si>
  <si>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</si>
  <si>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</si>
  <si>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</si>
  <si>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</si>
  <si>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</si>
  <si>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</si>
  <si>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</si>
  <si>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</si>
  <si>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</si>
  <si>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</si>
  <si>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</si>
  <si>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</si>
  <si>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</si>
  <si>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</si>
  <si>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</si>
  <si>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</si>
  <si>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</si>
  <si>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</si>
  <si>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</si>
  <si>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</si>
  <si>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</si>
  <si>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</si>
  <si>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</si>
  <si>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</si>
  <si>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</si>
  <si>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</si>
  <si>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</si>
  <si>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</si>
  <si>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</si>
  <si>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</si>
  <si>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</si>
  <si>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</si>
  <si>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</si>
  <si>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</si>
  <si>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</si>
  <si>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</si>
  <si>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</si>
  <si>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</si>
  <si>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</si>
  <si>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</si>
  <si>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</si>
  <si>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</si>
  <si>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</si>
  <si>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</si>
  <si>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</si>
  <si>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</si>
  <si>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</si>
  <si>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</si>
  <si>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</si>
  <si>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</si>
  <si>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</si>
  <si>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</si>
  <si>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</si>
  <si>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</si>
  <si>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</si>
  <si>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</si>
  <si>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</si>
  <si>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</si>
  <si>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</si>
  <si>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</si>
  <si>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</si>
  <si>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</si>
  <si>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</si>
  <si>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</si>
  <si>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</si>
  <si>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</si>
  <si>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</si>
  <si>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</si>
  <si>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</si>
  <si>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</si>
  <si>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</si>
  <si>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</si>
  <si>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</si>
  <si>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</si>
  <si>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</si>
  <si>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</si>
  <si>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</si>
  <si>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</si>
  <si>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</si>
  <si>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</si>
  <si>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</si>
  <si>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</si>
  <si>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</si>
  <si>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</si>
  <si>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</si>
  <si>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</si>
  <si>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</si>
  <si>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</si>
  <si>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</si>
  <si>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</si>
  <si>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</si>
  <si>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</si>
  <si>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</si>
  <si>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</si>
  <si>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</si>
  <si>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</si>
  <si>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</si>
  <si>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</si>
  <si>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</si>
  <si>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</si>
  <si>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</si>
  <si>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</si>
  <si>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</si>
  <si>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</si>
  <si>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</si>
  <si>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</si>
  <si>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</si>
  <si>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</si>
  <si>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</si>
  <si>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</si>
  <si>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</si>
  <si>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</si>
  <si>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</si>
  <si>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</si>
  <si>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</si>
  <si>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</si>
  <si>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</si>
  <si>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</si>
  <si>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</si>
  <si>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</si>
  <si>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</si>
  <si>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</si>
  <si>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</si>
  <si>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</si>
  <si>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</si>
  <si>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</si>
  <si>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</si>
  <si>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</si>
  <si>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</si>
  <si>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</si>
  <si>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</si>
  <si>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</si>
  <si>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</si>
  <si>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</si>
  <si>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</si>
  <si>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</si>
  <si>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</si>
  <si>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</si>
  <si>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</si>
  <si>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</si>
  <si>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</si>
  <si>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</si>
  <si>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</si>
  <si>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</si>
  <si>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</si>
  <si>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</si>
  <si>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</si>
  <si>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</si>
  <si>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</si>
  <si>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</si>
  <si>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</si>
  <si>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</si>
  <si>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</si>
  <si>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</si>
  <si>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</si>
  <si>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</si>
  <si>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</si>
  <si>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</si>
  <si>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</si>
  <si>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</si>
  <si>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</si>
  <si>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</si>
  <si>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</si>
  <si>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</si>
  <si>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</si>
  <si>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</si>
  <si>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</si>
  <si>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</si>
  <si>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</si>
  <si>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</si>
  <si>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</si>
  <si>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</si>
  <si>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</si>
  <si>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</si>
  <si>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</si>
  <si>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</si>
  <si>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</si>
  <si>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</si>
  <si>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</si>
  <si>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</si>
  <si>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</si>
  <si>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</si>
  <si>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</si>
  <si>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</si>
  <si>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</si>
  <si>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</si>
  <si>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</si>
  <si>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</si>
  <si>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</si>
  <si>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</si>
  <si>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</si>
  <si>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</si>
  <si>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</si>
  <si>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</si>
  <si>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</si>
  <si>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</si>
  <si>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</si>
  <si>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</si>
  <si>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</si>
  <si>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</si>
  <si>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</si>
  <si>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</si>
  <si>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</si>
  <si>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</si>
  <si>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</si>
  <si>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</si>
  <si>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</si>
  <si>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</si>
  <si>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</si>
  <si>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</si>
  <si>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</si>
  <si>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</si>
  <si>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</si>
  <si>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</si>
  <si>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</si>
  <si>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</si>
  <si>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</si>
  <si>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</si>
  <si>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</si>
  <si>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</si>
  <si>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</si>
  <si>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</si>
  <si>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</si>
  <si>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</si>
  <si>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</si>
  <si>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</si>
  <si>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</si>
  <si>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</si>
  <si>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</si>
  <si>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</si>
  <si>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</si>
  <si>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</si>
  <si>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</si>
  <si>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</si>
  <si>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</si>
  <si>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</si>
  <si>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</si>
  <si>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</si>
  <si>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</si>
  <si>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</si>
  <si>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</si>
  <si>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</si>
  <si>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</si>
  <si>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</si>
  <si>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</si>
  <si>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</si>
  <si>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</si>
  <si>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</si>
  <si>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</si>
  <si>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</si>
  <si>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</si>
  <si>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</si>
  <si>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</si>
  <si>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</si>
  <si>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</si>
  <si>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</si>
  <si>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</si>
  <si>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</si>
  <si>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</si>
  <si>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</si>
  <si>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</si>
  <si>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</si>
  <si>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</si>
  <si>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</si>
  <si>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</si>
  <si>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</si>
  <si>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</si>
  <si>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</si>
  <si>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</si>
  <si>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</si>
  <si>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</si>
  <si>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</si>
  <si>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</si>
  <si>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</si>
  <si>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</si>
  <si>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</si>
  <si>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</si>
  <si>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</si>
  <si>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</si>
  <si>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</si>
  <si>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</si>
  <si>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</si>
  <si>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</si>
  <si>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</si>
  <si>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</si>
  <si>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</si>
  <si>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</si>
  <si>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</si>
  <si>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</si>
  <si>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</si>
  <si>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</si>
  <si>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</si>
  <si>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</si>
  <si>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</si>
  <si>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</si>
  <si>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</si>
  <si>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</si>
  <si>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</si>
  <si>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</si>
  <si>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</si>
  <si>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</si>
  <si>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</si>
  <si>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</si>
  <si>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</si>
  <si>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</si>
  <si>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</si>
  <si>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</si>
  <si>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</si>
  <si>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</si>
  <si>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</si>
  <si>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</si>
  <si>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</si>
  <si>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</si>
  <si>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</si>
  <si>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</si>
  <si>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</si>
  <si>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</si>
  <si>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</si>
  <si>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</si>
  <si>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</si>
  <si>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</si>
  <si>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</si>
  <si>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</si>
  <si>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</si>
  <si>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</si>
  <si>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</si>
  <si>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</si>
  <si>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</si>
  <si>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</si>
  <si>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</si>
  <si>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</si>
  <si>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</si>
  <si>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</si>
  <si>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</si>
  <si>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</si>
  <si>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</si>
  <si>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</si>
  <si>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</si>
  <si>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</si>
  <si>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</si>
  <si>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</si>
  <si>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</si>
  <si>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</si>
  <si>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</si>
  <si>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</si>
  <si>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</si>
  <si>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</si>
  <si>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</si>
  <si>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</si>
  <si>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</si>
  <si>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</si>
  <si>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</si>
  <si>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</si>
  <si>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</si>
  <si>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</si>
  <si>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</si>
  <si>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</si>
  <si>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</si>
  <si>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</si>
  <si>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</si>
  <si>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</si>
  <si>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</si>
  <si>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</si>
  <si>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</si>
  <si>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</si>
  <si>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</si>
  <si>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</si>
  <si>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</si>
  <si>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</si>
  <si>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</si>
  <si>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</si>
  <si>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</si>
  <si>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</si>
  <si>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</si>
  <si>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</si>
  <si>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</si>
  <si>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</si>
  <si>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</si>
  <si>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</si>
  <si>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</si>
  <si>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</si>
  <si>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</si>
  <si>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</si>
  <si>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</si>
  <si>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</si>
  <si>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</si>
  <si>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</si>
  <si>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</si>
  <si>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</si>
  <si>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</si>
  <si>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</si>
  <si>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</si>
  <si>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</si>
  <si>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</si>
  <si>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</si>
  <si>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</si>
  <si>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</si>
  <si>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</si>
  <si>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</si>
  <si>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</si>
  <si>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</si>
  <si>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</si>
  <si>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</si>
  <si>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</si>
  <si>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</si>
  <si>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</si>
  <si>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</si>
  <si>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</si>
  <si>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</si>
  <si>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</si>
  <si>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</si>
  <si>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</si>
  <si>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</si>
  <si>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</si>
  <si>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</si>
  <si>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</si>
  <si>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</si>
  <si>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</si>
  <si>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</si>
  <si>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</si>
  <si>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</si>
  <si>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</si>
  <si>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</si>
  <si>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</si>
  <si>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</si>
  <si>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</si>
  <si>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</si>
  <si>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</si>
  <si>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</si>
  <si>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</si>
  <si>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</si>
  <si>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</si>
  <si>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</si>
  <si>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</si>
  <si>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</si>
  <si>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</si>
  <si>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</si>
  <si>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</si>
  <si>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</si>
  <si>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</si>
  <si>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</si>
  <si>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</si>
  <si>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</si>
  <si>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</si>
  <si>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</si>
  <si>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</si>
  <si>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</si>
  <si>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</si>
  <si>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</si>
  <si>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</si>
  <si>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</si>
  <si>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</si>
  <si>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</si>
  <si>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</si>
  <si>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</si>
  <si>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</si>
  <si>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</si>
  <si>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</si>
  <si>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</si>
  <si>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</si>
  <si>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</si>
  <si>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</si>
  <si>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</si>
  <si>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</si>
  <si>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</si>
  <si>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</si>
  <si>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</si>
  <si>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</si>
  <si>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</si>
  <si>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</si>
  <si>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</si>
  <si>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</si>
  <si>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</si>
  <si>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</si>
  <si>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</si>
  <si>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</si>
  <si>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</si>
  <si>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</si>
  <si>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</si>
  <si>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</si>
  <si>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</si>
  <si>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</si>
  <si>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</si>
  <si>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</si>
  <si>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</si>
  <si>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</si>
  <si>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</si>
  <si>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</si>
  <si>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</si>
  <si>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</si>
  <si>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</si>
  <si>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</si>
  <si>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</si>
  <si>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</si>
  <si>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</si>
  <si>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</si>
  <si>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</si>
  <si>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</si>
  <si>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</si>
  <si>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</si>
  <si>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</si>
  <si>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</si>
  <si>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</si>
  <si>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</si>
  <si>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</si>
  <si>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</si>
  <si>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</si>
  <si>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</si>
  <si>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</si>
  <si>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</si>
  <si>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</si>
  <si>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</si>
  <si>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</si>
  <si>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</si>
  <si>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</si>
  <si>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</si>
  <si>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</si>
  <si>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</si>
  <si>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</si>
  <si>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</si>
  <si>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</si>
  <si>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</si>
  <si>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</si>
  <si>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</si>
  <si>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</si>
  <si>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</si>
  <si>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</si>
  <si>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</si>
  <si>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</si>
  <si>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</si>
  <si>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</si>
  <si>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</si>
  <si>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</si>
  <si>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</si>
  <si>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</si>
  <si>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</si>
  <si>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</si>
  <si>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</si>
  <si>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</si>
  <si>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</si>
  <si>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</si>
  <si>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</si>
  <si>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</si>
  <si>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</si>
  <si>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</si>
  <si>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</si>
  <si>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</si>
  <si>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</si>
  <si>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</si>
  <si>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</si>
  <si>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</si>
  <si>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</si>
  <si>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</si>
  <si>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</si>
  <si>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</si>
  <si>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</si>
  <si>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</si>
  <si>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</si>
  <si>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</si>
  <si>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</si>
  <si>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</si>
  <si>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</si>
  <si>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</si>
  <si>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</si>
  <si>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</si>
  <si>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</si>
  <si>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</si>
  <si>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</si>
  <si>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</si>
  <si>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</si>
  <si>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</si>
  <si>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</si>
  <si>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</si>
  <si>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</si>
  <si>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</si>
  <si>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</si>
  <si>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</si>
  <si>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</si>
  <si>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</si>
  <si>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</si>
  <si>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</si>
  <si>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</si>
  <si>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</si>
  <si>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</si>
  <si>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</si>
  <si>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</si>
  <si>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</si>
  <si>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</si>
  <si>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</si>
  <si>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</si>
  <si>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</si>
  <si>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</si>
  <si>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</si>
  <si>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</si>
  <si>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</si>
  <si>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</si>
  <si>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</si>
  <si>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</si>
  <si>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</si>
  <si>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</si>
  <si>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</si>
  <si>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</si>
  <si>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</si>
  <si>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</si>
  <si>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</si>
  <si>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</si>
  <si>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</si>
  <si>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</si>
  <si>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</si>
  <si>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</si>
  <si>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</si>
  <si>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</si>
  <si>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</si>
  <si>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</si>
  <si>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</si>
  <si>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</si>
  <si>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</si>
  <si>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</si>
  <si>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</si>
  <si>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</si>
  <si>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</si>
  <si>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</si>
  <si>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</si>
  <si>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 xml:space="preserve">NOMBRE </t>
  </si>
  <si>
    <t>FINCA</t>
  </si>
  <si>
    <t>EL ARADO</t>
  </si>
  <si>
    <t>YAMIT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</si>
</sst>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
      <u/>
      <sz val="10"/>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70">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0" fontId="31" fillId="0" borderId="0" xfId="1" applyFont="1" applyAlignment="1">
      <alignment horizontal="center" vertical="center" wrapText="1"/>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1">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0"/>
      <tableStyleElement type="firstRowStripe" dxfId="49"/>
      <tableStyleElement type="secondRowStripe" dxfId="48"/>
      <tableStyleElement type="firstColumnStripe" dxfId="47"/>
    </tableStyle>
    <tableStyle name="Estilo de tabla 2" pivot="0" count="3" xr9:uid="{00000000-0011-0000-FFFF-FFFF01000000}">
      <tableStyleElement type="headerRow" dxfId="46"/>
      <tableStyleElement type="firstRowStripe" dxfId="45"/>
      <tableStyleElement type="secondRowStripe" dxfId="44"/>
    </tableStyle>
    <tableStyle name="Estilo de tabla 3" pivot="0" count="2" xr9:uid="{00000000-0011-0000-FFFF-FFFF02000000}">
      <tableStyleElement type="headerRow" dxfId="43"/>
      <tableStyleElement type="firstRowStripe" dxfId="42"/>
    </tableStyle>
    <tableStyle name="Estilo de tabla 4" pivot="0" count="0" xr9:uid="{00000000-0011-0000-FFFF-FFFF03000000}"/>
    <tableStyle name="Estilo de tabla 5" pivot="0" count="2" xr9:uid="{00000000-0011-0000-FFFF-FFFF04000000}">
      <tableStyleElement type="wholeTable" dxfId="41"/>
      <tableStyleElement type="headerRow" dxfId="40"/>
    </tableStyle>
    <tableStyle name="Estilo de tabla 6" pivot="0" count="3" xr9:uid="{00000000-0011-0000-FFFF-FFFF05000000}">
      <tableStyleElement type="headerRow" dxfId="39"/>
      <tableStyleElement type="firstRowStripe" dxfId="38"/>
      <tableStyleElement type="secondRowStripe" dxfId="37"/>
    </tableStyle>
    <tableStyle name="Estilo de tabla 7" pivot="0" count="3" xr9:uid="{00000000-0011-0000-FFFF-FFFF06000000}">
      <tableStyleElement type="headerRow" dxfId="36"/>
      <tableStyleElement type="firstRowStripe" dxfId="35"/>
      <tableStyleElement type="secondRowStripe" dxfId="34"/>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5" totalsRowShown="0" headerRowDxfId="33" dataDxfId="32" headerRowCellStyle="Énfasis5" dataCellStyle="Normal 2">
  <autoFilter ref="A1:G5" xr:uid="{00000000-0009-0000-0100-000001000000}"/>
  <tableColumns count="7">
    <tableColumn id="101" xr3:uid="{00000000-0010-0000-0000-000065000000}" name="OBSERVACIONES PARA SEGUIMIENTO" dataDxfId="31"/>
    <tableColumn id="1" xr3:uid="{00000000-0010-0000-0000-000001000000}" name="RESPONSABLE DE LA ZONA" dataDxfId="30"/>
    <tableColumn id="77" xr3:uid="{00000000-0010-0000-0000-00004D000000}" name="PUNTO O CENTRO DE ATENCION" dataDxfId="29"/>
    <tableColumn id="2" xr3:uid="{00000000-0010-0000-0000-000002000000}" name="ATENCIÓN PRECONCEPCIONAL" dataDxfId="28"/>
    <tableColumn id="3" xr3:uid="{00000000-0010-0000-0000-000003000000}" name="APELLIDO" dataDxfId="27"/>
    <tableColumn id="4" xr3:uid="{00000000-0010-0000-0000-000004000000}" name="APELLIDO 2" dataDxfId="26"/>
    <tableColumn id="5" xr3:uid="{00000000-0010-0000-0000-000005000000}" name="NOMBRE " dataDxfId="25"/>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K23" sqref="K23"/>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63" t="s">
        <v>717</v>
      </c>
      <c r="C13" s="164"/>
      <c r="D13" s="165" t="s">
        <v>737</v>
      </c>
      <c r="E13" s="166"/>
      <c r="F13" s="45"/>
      <c r="G13" s="45"/>
      <c r="H13" s="45"/>
      <c r="I13" s="45"/>
      <c r="J13" s="45"/>
      <c r="K13" s="45"/>
      <c r="L13" s="45"/>
      <c r="M13" s="45"/>
    </row>
    <row r="14" spans="1:13" ht="26.25" thickBot="1" x14ac:dyDescent="0.3">
      <c r="A14" s="132" t="s">
        <v>708</v>
      </c>
      <c r="B14" s="135" t="e">
        <f>COUNTIFS(#REF!,"ACTIVA INGRESO A CPN",#REF!,"ALTO RIESGO",#REF!,"&lt;&gt;",#REF!,$A$13)</f>
        <v>#REF!</v>
      </c>
      <c r="C14" s="159" t="str">
        <f>IFERROR((SUM(B14/B15)),"")</f>
        <v/>
      </c>
      <c r="D14" s="135" t="e">
        <f>COUNTIFS(#REF!,"ACTIVA INGRESO A CPN",#REF!,"ALTO RIESGO",#REF!,"&lt;&gt;")</f>
        <v>#REF!</v>
      </c>
      <c r="E14" s="159"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60"/>
      <c r="D15" s="135" t="e">
        <f>COUNTIFS(#REF!,"ACTIVA INGRESO A CPN",#REF!,"ALTO RIESGO")</f>
        <v>#REF!</v>
      </c>
      <c r="E15" s="160"/>
      <c r="F15" s="45"/>
      <c r="G15" s="45"/>
      <c r="H15" s="45"/>
      <c r="I15" s="45"/>
      <c r="J15" s="45"/>
      <c r="K15" s="45"/>
      <c r="L15" s="45"/>
      <c r="M15" s="45"/>
    </row>
    <row r="16" spans="1:13" ht="19.5" thickBot="1" x14ac:dyDescent="0.35">
      <c r="B16" s="163" t="s">
        <v>717</v>
      </c>
      <c r="C16" s="164"/>
      <c r="D16" s="165" t="s">
        <v>737</v>
      </c>
      <c r="E16" s="166"/>
      <c r="F16" s="45"/>
      <c r="G16" s="45"/>
      <c r="H16" s="45"/>
      <c r="I16" s="45"/>
      <c r="J16" s="45"/>
      <c r="K16" s="45"/>
      <c r="L16" s="45"/>
      <c r="M16" s="45"/>
    </row>
    <row r="17" spans="1:13" ht="26.25" thickBot="1" x14ac:dyDescent="0.3">
      <c r="A17" s="132" t="s">
        <v>716</v>
      </c>
      <c r="B17" s="135" t="e">
        <f>COUNTIFS(#REF!,"ACTIVA INGRESO A CPN",#REF!,"COMPLETO",#REF!,$A$13)</f>
        <v>#REF!</v>
      </c>
      <c r="C17" s="161" t="str">
        <f>IFERROR(SUM(B17/B18),"")</f>
        <v/>
      </c>
      <c r="D17" s="135" t="e">
        <f>COUNTIFS(#REF!,"ACTIVA INGRESO A CPN",#REF!,"COMPLETO")</f>
        <v>#REF!</v>
      </c>
      <c r="E17" s="161" t="str">
        <f>IFERROR(SUM(D17/D18),"")</f>
        <v/>
      </c>
      <c r="F17" s="45"/>
      <c r="G17" s="45"/>
      <c r="H17" s="45"/>
      <c r="I17" s="45"/>
      <c r="J17" s="45"/>
      <c r="K17" s="45"/>
      <c r="L17" s="45"/>
      <c r="M17" s="45"/>
    </row>
    <row r="18" spans="1:13" ht="15.75" thickBot="1" x14ac:dyDescent="0.3">
      <c r="A18" s="23" t="s">
        <v>408</v>
      </c>
      <c r="B18" s="135" t="e">
        <f>COUNTIFS(#REF!,"ACTIVA INGRESO A CPN",#REF!,$A$13)</f>
        <v>#REF!</v>
      </c>
      <c r="C18" s="162"/>
      <c r="D18" s="135" t="e">
        <f>COUNTIFS(#REF!,"ACTIVA INGRESO A CPN")</f>
        <v>#REF!</v>
      </c>
      <c r="E18" s="162"/>
      <c r="F18" s="45"/>
      <c r="G18" s="45"/>
      <c r="H18" s="45"/>
      <c r="I18" s="45"/>
      <c r="J18" s="45"/>
      <c r="K18" s="45"/>
      <c r="L18" s="45"/>
      <c r="M18" s="45"/>
    </row>
    <row r="19" spans="1:13" ht="19.5" thickBot="1" x14ac:dyDescent="0.35">
      <c r="B19" s="163" t="s">
        <v>717</v>
      </c>
      <c r="C19" s="164"/>
      <c r="D19" s="165" t="s">
        <v>737</v>
      </c>
      <c r="E19" s="166"/>
      <c r="F19" s="45"/>
      <c r="G19" s="45"/>
      <c r="H19" s="45"/>
      <c r="I19" s="45"/>
      <c r="J19" s="45"/>
      <c r="K19" s="45"/>
      <c r="L19" s="45"/>
      <c r="M19" s="45"/>
    </row>
    <row r="20" spans="1:13" ht="26.25" thickBot="1" x14ac:dyDescent="0.3">
      <c r="A20" s="132" t="s">
        <v>736</v>
      </c>
      <c r="B20" s="135" t="e">
        <f>COUNTIFS(#REF!,"ACTIVA INGRESO A CPN",#REF!,"COMPLETO",#REF!,$A$13)</f>
        <v>#REF!</v>
      </c>
      <c r="C20" s="167" t="str">
        <f>IFERROR(SUM(B20/B21),"")</f>
        <v/>
      </c>
      <c r="D20" s="135" t="e">
        <f>COUNTIFS(#REF!,"ACTIVA INGRESO A CPN",#REF!,"COMPLETO")</f>
        <v>#REF!</v>
      </c>
      <c r="E20" s="167"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68"/>
      <c r="D21" s="135" t="e">
        <f>COUNTIFS(#REF!,"ACTIVA INGRESO A CPN")</f>
        <v>#REF!</v>
      </c>
      <c r="E21" s="168"/>
      <c r="F21" s="45"/>
      <c r="G21" s="45"/>
      <c r="H21" s="45"/>
      <c r="I21" s="45"/>
      <c r="J21" s="45"/>
      <c r="K21" s="45"/>
      <c r="L21" s="45"/>
      <c r="M21" s="45"/>
    </row>
    <row r="22" spans="1:13" ht="19.5" thickBot="1" x14ac:dyDescent="0.35">
      <c r="B22" s="163" t="s">
        <v>717</v>
      </c>
      <c r="C22" s="164"/>
      <c r="D22" s="165" t="s">
        <v>737</v>
      </c>
      <c r="E22" s="166"/>
      <c r="F22" s="45"/>
      <c r="G22" s="45"/>
      <c r="H22" s="45"/>
      <c r="I22" s="45"/>
      <c r="J22" s="45"/>
      <c r="K22" s="45"/>
      <c r="L22" s="45"/>
      <c r="M22" s="45"/>
    </row>
    <row r="23" spans="1:13" ht="26.25" thickBot="1" x14ac:dyDescent="0.3">
      <c r="A23" s="132" t="s">
        <v>740</v>
      </c>
      <c r="B23" s="135" t="e">
        <f>COUNTIFS(#REF!,"ACTIVA INGRESO A CPN",#REF!,"COMPLETO",#REF!,$A$13)</f>
        <v>#REF!</v>
      </c>
      <c r="C23" s="167" t="str">
        <f>IFERROR(SUM(B23/B24),"")</f>
        <v/>
      </c>
      <c r="D23" s="135" t="e">
        <f>COUNTIFS(#REF!,"ACTIVA INGRESO A CPN",#REF!,"COMPLETO")</f>
        <v>#REF!</v>
      </c>
      <c r="E23" s="167" t="str">
        <f>IFERROR(SUM(D23/D24),"")</f>
        <v/>
      </c>
      <c r="F23" s="45"/>
      <c r="G23" s="45"/>
      <c r="H23" s="45"/>
      <c r="I23" s="45"/>
      <c r="J23" s="45"/>
      <c r="K23" s="45"/>
      <c r="L23" s="45"/>
      <c r="M23" s="45"/>
    </row>
    <row r="24" spans="1:13" ht="15.75" thickBot="1" x14ac:dyDescent="0.3">
      <c r="A24" s="23" t="s">
        <v>408</v>
      </c>
      <c r="B24" s="135" t="e">
        <f>COUNTIFS(#REF!,"ACTIVA INGRESO A CPN",#REF!,$A$13)</f>
        <v>#REF!</v>
      </c>
      <c r="C24" s="168"/>
      <c r="D24" s="135" t="e">
        <f>COUNTIFS(#REF!,"ACTIVA INGRESO A CPN")</f>
        <v>#REF!</v>
      </c>
      <c r="E24" s="168"/>
      <c r="F24" s="45"/>
      <c r="G24" s="45"/>
      <c r="H24" s="45"/>
      <c r="I24" s="45"/>
      <c r="J24" s="45"/>
      <c r="K24" s="45"/>
      <c r="L24" s="45"/>
      <c r="M24" s="45"/>
    </row>
    <row r="25" spans="1:13" ht="19.5" thickBot="1" x14ac:dyDescent="0.35">
      <c r="B25" s="163" t="s">
        <v>717</v>
      </c>
      <c r="C25" s="164"/>
      <c r="D25" s="165" t="s">
        <v>737</v>
      </c>
      <c r="E25" s="166"/>
      <c r="F25" s="45"/>
      <c r="G25" s="45"/>
      <c r="H25" s="45"/>
      <c r="I25" s="45"/>
      <c r="J25" s="45"/>
      <c r="K25" s="45"/>
      <c r="L25" s="45"/>
      <c r="M25" s="45"/>
    </row>
    <row r="26" spans="1:13" ht="26.25" thickBot="1" x14ac:dyDescent="0.3">
      <c r="A26" s="132" t="s">
        <v>739</v>
      </c>
      <c r="B26" s="135" t="e">
        <f>COUNTIFS(#REF!,"ACTIVA INGRESO A CPN",#REF!,"&gt;36",#REF!,"&lt;44",#REF!,"&lt;&gt;",#REF!,$A$13)</f>
        <v>#REF!</v>
      </c>
      <c r="C26" s="167" t="str">
        <f>IFERROR(SUM(B26/B27),"")</f>
        <v/>
      </c>
      <c r="D26" s="135" t="e">
        <f>COUNTIFS(#REF!,"ACTIVA INGRESO A CPN",#REF!,"&gt;36",#REF!,"&lt;44",#REF!,"&lt;&gt;")</f>
        <v>#REF!</v>
      </c>
      <c r="E26" s="167"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68"/>
      <c r="D27" s="135" t="e">
        <f>COUNTIFS(#REF!,"ACTIVA INGRESO A CPN",#REF!,"&gt;36",#REF!,"&lt;44")</f>
        <v>#REF!</v>
      </c>
      <c r="E27" s="168"/>
      <c r="F27" s="45"/>
      <c r="G27" s="45"/>
      <c r="H27" s="45"/>
      <c r="I27" s="45"/>
      <c r="J27" s="45"/>
      <c r="K27" s="45"/>
      <c r="L27" s="45"/>
      <c r="M27" s="45"/>
    </row>
    <row r="28" spans="1:13" ht="19.5" thickBot="1" x14ac:dyDescent="0.35">
      <c r="B28" s="163" t="s">
        <v>717</v>
      </c>
      <c r="C28" s="164"/>
      <c r="D28" s="165" t="s">
        <v>737</v>
      </c>
      <c r="E28" s="166"/>
      <c r="F28" s="45"/>
      <c r="G28" s="45"/>
      <c r="H28" s="45"/>
      <c r="I28" s="45"/>
      <c r="J28" s="45"/>
      <c r="K28" s="45"/>
      <c r="L28" s="45"/>
      <c r="M28" s="45"/>
    </row>
    <row r="29" spans="1:13" ht="26.25" thickBot="1" x14ac:dyDescent="0.3">
      <c r="A29" s="141" t="s">
        <v>754</v>
      </c>
      <c r="B29" s="135" t="e">
        <f>COUNTIFS(#REF!,"ACTIVA INGRESO A CPN",#REF!,"&gt;36",#REF!,"&lt;44",#REF!,"&lt;&gt;",#REF!,$A$13)</f>
        <v>#REF!</v>
      </c>
      <c r="C29" s="167" t="str">
        <f>IFERROR(SUM(B29/B30),"")</f>
        <v/>
      </c>
      <c r="D29" s="135" t="e">
        <f>COUNTIFS(#REF!,"ACTIVA INGRESO A CPN",#REF!,"&gt;36",#REF!,"&lt;44",#REF!,"&lt;&gt;")</f>
        <v>#REF!</v>
      </c>
      <c r="E29" s="167"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68"/>
      <c r="D30" s="135" t="e">
        <f>COUNTIFS(#REF!,"ACTIVA INGRESO A CPN",#REF!,"&gt;36",#REF!,"&lt;44")</f>
        <v>#REF!</v>
      </c>
      <c r="E30" s="168"/>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5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5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55"/>
      <c r="C133" s="156"/>
      <c r="D133" s="156"/>
      <c r="E133" s="156"/>
      <c r="F133" s="156"/>
      <c r="G133" s="156"/>
      <c r="H133" s="156"/>
      <c r="I133" s="156"/>
      <c r="J133" s="156"/>
      <c r="K133" s="156"/>
      <c r="L133" s="156"/>
      <c r="M133" s="15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55"/>
      <c r="C135" s="156"/>
      <c r="D135" s="156"/>
      <c r="E135" s="156"/>
      <c r="F135" s="156"/>
      <c r="G135" s="156"/>
      <c r="H135" s="156"/>
      <c r="I135" s="156"/>
      <c r="J135" s="156"/>
      <c r="K135" s="156"/>
      <c r="L135" s="156"/>
      <c r="M135" s="15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57"/>
      <c r="C137" s="158"/>
      <c r="D137" s="158"/>
      <c r="E137" s="158"/>
      <c r="F137" s="158"/>
      <c r="G137" s="158"/>
      <c r="H137" s="158"/>
      <c r="I137" s="158"/>
      <c r="J137" s="158"/>
      <c r="K137" s="158"/>
      <c r="L137" s="158"/>
      <c r="M137" s="158"/>
      <c r="N137" s="118" t="e">
        <f>IF(N$128=0,"",SUM((N136/N$128)*100000))</f>
        <v>#REF!</v>
      </c>
    </row>
    <row r="138" spans="1:14" ht="26.25" thickBot="1" x14ac:dyDescent="0.3">
      <c r="A138" s="114" t="s">
        <v>666</v>
      </c>
      <c r="B138" s="157" t="e">
        <f t="shared" ref="B138:N138" si="45">IF(B$136=0,"",SUM(B134/B136))</f>
        <v>#REF!</v>
      </c>
      <c r="C138" s="158" t="e">
        <f t="shared" si="45"/>
        <v>#REF!</v>
      </c>
      <c r="D138" s="158" t="e">
        <f t="shared" si="45"/>
        <v>#REF!</v>
      </c>
      <c r="E138" s="158" t="e">
        <f t="shared" si="45"/>
        <v>#REF!</v>
      </c>
      <c r="F138" s="158" t="e">
        <f t="shared" si="45"/>
        <v>#REF!</v>
      </c>
      <c r="G138" s="158" t="e">
        <f t="shared" si="45"/>
        <v>#REF!</v>
      </c>
      <c r="H138" s="158" t="e">
        <f t="shared" si="45"/>
        <v>#REF!</v>
      </c>
      <c r="I138" s="158" t="e">
        <f t="shared" si="45"/>
        <v>#REF!</v>
      </c>
      <c r="J138" s="158" t="e">
        <f t="shared" si="45"/>
        <v>#REF!</v>
      </c>
      <c r="K138" s="158" t="e">
        <f t="shared" si="45"/>
        <v>#REF!</v>
      </c>
      <c r="L138" s="158" t="e">
        <f t="shared" si="45"/>
        <v>#REF!</v>
      </c>
      <c r="M138" s="15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51" t="e">
        <f>IF(B$139=0,"",SUM(B136/B139))</f>
        <v>#REF!</v>
      </c>
      <c r="C140" s="152"/>
      <c r="D140" s="152"/>
      <c r="E140" s="152"/>
      <c r="F140" s="152"/>
      <c r="G140" s="152"/>
      <c r="H140" s="152"/>
      <c r="I140" s="152"/>
      <c r="J140" s="152"/>
      <c r="K140" s="152"/>
      <c r="L140" s="152"/>
      <c r="M140" s="15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L8"/>
  <sheetViews>
    <sheetView tabSelected="1" zoomScale="70" zoomScaleNormal="70" zoomScaleSheetLayoutView="76" workbookViewId="0">
      <pane ySplit="1" topLeftCell="A2" activePane="bottomLeft" state="frozen"/>
      <selection pane="bottomLeft" activeCell="L5" sqref="L5"/>
    </sheetView>
  </sheetViews>
  <sheetFormatPr baseColWidth="10" defaultColWidth="11.42578125" defaultRowHeight="12.75" x14ac:dyDescent="0.25"/>
  <cols>
    <col min="1" max="1" width="90" style="1" customWidth="1"/>
    <col min="2" max="7" width="28.5703125" style="1" customWidth="1"/>
    <col min="8" max="16384" width="11.42578125" style="1"/>
  </cols>
  <sheetData>
    <row r="1" spans="1:12" ht="93" customHeight="1" x14ac:dyDescent="0.25">
      <c r="A1" s="4" t="s">
        <v>589</v>
      </c>
      <c r="B1" s="3" t="s">
        <v>771</v>
      </c>
      <c r="C1" s="3" t="s">
        <v>31</v>
      </c>
      <c r="D1" s="2" t="s">
        <v>618</v>
      </c>
      <c r="E1" s="3" t="s">
        <v>101</v>
      </c>
      <c r="F1" s="3" t="s">
        <v>20</v>
      </c>
      <c r="G1" s="3" t="s">
        <v>772</v>
      </c>
      <c r="H1" s="3" t="s">
        <v>773</v>
      </c>
    </row>
    <row r="2" spans="1:12" ht="42" customHeight="1" x14ac:dyDescent="0.25">
      <c r="A2" s="101" t="s">
        <v>755</v>
      </c>
      <c r="B2" s="16"/>
      <c r="C2" s="16"/>
      <c r="D2" s="101"/>
      <c r="E2" s="16"/>
      <c r="F2" s="16"/>
      <c r="G2" s="16"/>
      <c r="H2" s="16"/>
    </row>
    <row r="3" spans="1:12" ht="39.75" customHeight="1" x14ac:dyDescent="0.25">
      <c r="A3" s="87" t="s">
        <v>756</v>
      </c>
      <c r="B3" s="16" t="s">
        <v>775</v>
      </c>
      <c r="C3" s="16" t="s">
        <v>758</v>
      </c>
      <c r="D3" s="101" t="s">
        <v>759</v>
      </c>
      <c r="E3" s="16" t="s">
        <v>760</v>
      </c>
      <c r="F3" s="16" t="s">
        <v>761</v>
      </c>
      <c r="G3" s="16" t="s">
        <v>762</v>
      </c>
      <c r="H3" s="16" t="s">
        <v>774</v>
      </c>
    </row>
    <row r="4" spans="1:12" ht="39.950000000000003" customHeight="1" x14ac:dyDescent="0.25">
      <c r="A4" s="87"/>
      <c r="B4" s="16" t="s">
        <v>757</v>
      </c>
      <c r="C4" s="16" t="s">
        <v>758</v>
      </c>
      <c r="D4" s="101" t="s">
        <v>763</v>
      </c>
      <c r="E4" s="16" t="s">
        <v>764</v>
      </c>
      <c r="F4" s="16" t="s">
        <v>765</v>
      </c>
      <c r="G4" s="16" t="s">
        <v>766</v>
      </c>
      <c r="H4" s="16" t="s">
        <v>774</v>
      </c>
    </row>
    <row r="5" spans="1:12" ht="39.75" customHeight="1" x14ac:dyDescent="0.25">
      <c r="A5" s="87" t="s">
        <v>767</v>
      </c>
      <c r="B5" s="16" t="s">
        <v>757</v>
      </c>
      <c r="C5" s="16" t="s">
        <v>758</v>
      </c>
      <c r="D5" s="101" t="s">
        <v>763</v>
      </c>
      <c r="E5" s="16" t="s">
        <v>768</v>
      </c>
      <c r="F5" s="16" t="s">
        <v>769</v>
      </c>
      <c r="G5" s="16" t="s">
        <v>770</v>
      </c>
      <c r="H5" s="16" t="s">
        <v>774</v>
      </c>
      <c r="L5" s="169"/>
    </row>
    <row r="6" spans="1:12" ht="39.950000000000003" customHeight="1" x14ac:dyDescent="0.25">
      <c r="A6" s="87" t="s">
        <v>756</v>
      </c>
      <c r="B6" s="16" t="s">
        <v>757</v>
      </c>
      <c r="C6" s="16" t="s">
        <v>758</v>
      </c>
      <c r="D6" s="101" t="s">
        <v>759</v>
      </c>
      <c r="E6" s="16" t="s">
        <v>760</v>
      </c>
      <c r="F6" s="16" t="s">
        <v>761</v>
      </c>
      <c r="G6" s="16" t="s">
        <v>762</v>
      </c>
      <c r="H6" s="16" t="s">
        <v>774</v>
      </c>
    </row>
    <row r="7" spans="1:12" ht="39.950000000000003" customHeight="1" x14ac:dyDescent="0.25">
      <c r="A7" s="87"/>
      <c r="B7" s="16" t="s">
        <v>757</v>
      </c>
      <c r="C7" s="16" t="s">
        <v>758</v>
      </c>
      <c r="D7" s="101" t="s">
        <v>763</v>
      </c>
      <c r="E7" s="16" t="s">
        <v>764</v>
      </c>
      <c r="F7" s="16" t="s">
        <v>765</v>
      </c>
      <c r="G7" s="16" t="s">
        <v>766</v>
      </c>
      <c r="H7" s="16" t="s">
        <v>774</v>
      </c>
      <c r="L7" s="169"/>
    </row>
    <row r="8" spans="1:12" ht="39.950000000000003" customHeight="1" x14ac:dyDescent="0.25">
      <c r="A8" s="87" t="s">
        <v>767</v>
      </c>
      <c r="B8" s="16" t="s">
        <v>757</v>
      </c>
      <c r="C8" s="16" t="s">
        <v>758</v>
      </c>
      <c r="D8" s="101" t="s">
        <v>763</v>
      </c>
      <c r="E8" s="16" t="s">
        <v>768</v>
      </c>
      <c r="F8" s="16" t="s">
        <v>769</v>
      </c>
      <c r="G8" s="16" t="s">
        <v>770</v>
      </c>
      <c r="H8" s="16" t="s">
        <v>774</v>
      </c>
      <c r="L8" s="169"/>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E1:P1"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595FE8CC-7AB4-44BF-A4AD-16948DE85D88}"/>
    </customSheetView>
  </customSheetViews>
  <phoneticPr fontId="22" type="noConversion"/>
  <conditionalFormatting sqref="D2:D8">
    <cfRule type="cellIs" dxfId="24" priority="26745" operator="equal">
      <formula>"SIN DATO"</formula>
    </cfRule>
    <cfRule type="cellIs" dxfId="23" priority="26746" operator="equal">
      <formula>"SIN ATENCIÓN"</formula>
    </cfRule>
    <cfRule type="cellIs" dxfId="22" priority="26747" operator="equal">
      <formula>"PROCESO PARCIAL DE ATENCIÓN"</formula>
    </cfRule>
    <cfRule type="cellIs" dxfId="21" priority="26748" operator="equal">
      <formula>"PROCESO COMPLETO DE ATENCIÓN"</formula>
    </cfRule>
  </conditionalFormatting>
  <dataValidations disablePrompts="1" xWindow="988" yWindow="739" count="1">
    <dataValidation type="list" allowBlank="1" showInputMessage="1" showErrorMessage="1" sqref="D2:D8" xr:uid="{00000000-0002-0000-0200-000007000000}">
      <formula1>"PROCESO COMPLETO DE ATENCIÓN,PROCESO PARCIAL DE ATENCIÓN, SIN ATENCIÓN, SIN DATO"</formula1>
    </dataValidation>
  </dataValidations>
  <pageMargins left="0.7" right="0.7" top="0.75" bottom="0.75" header="0.3" footer="0.3"/>
  <pageSetup orientation="portrait" verticalDpi="300"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2023-10-31T17:27:28Z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