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FAD80296-021D-4018-B90D-3D1C5D07A00B}" xr6:coauthVersionLast="47" xr6:coauthVersionMax="47" xr10:uidLastSave="{00000000-0000-0000-0000-000000000000}"/>
  <bookViews>
    <workbookView xWindow="29325" yWindow="2565"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2" hidden="1">'CPN 2022'!$D$1:$G$5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C29" i="30" l="1"/>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<sst xmlns="http://schemas.openxmlformats.org/spreadsheetml/2006/main" count="901" uniqueCount="772">
  <si>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</si>
  <si>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</si>
  <si>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</si>
  <si>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</si>
  <si>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</si>
  <si>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</si>
  <si>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</si>
  <si>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</si>
  <si>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</si>
  <si>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</si>
  <si>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</si>
  <si>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</si>
  <si>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</si>
  <si>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</si>
  <si>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</si>
  <si>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</si>
  <si>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</si>
  <si>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</si>
  <si>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</si>
  <si>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</si>
  <si>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</si>
  <si>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</si>
  <si>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</si>
  <si>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</si>
  <si>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</si>
  <si>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</si>
  <si>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</si>
  <si>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</si>
  <si>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</si>
  <si>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</si>
  <si>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</si>
  <si>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</si>
  <si>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</si>
  <si>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</si>
  <si>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</si>
  <si>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</si>
  <si>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</si>
  <si>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</si>
  <si>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</si>
  <si>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</si>
  <si>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</si>
  <si>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</si>
  <si>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</si>
  <si>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</si>
  <si>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</si>
  <si>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</si>
  <si>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</si>
  <si>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</si>
  <si>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</si>
  <si>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</si>
  <si>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</si>
  <si>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</si>
  <si>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</si>
  <si>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</si>
  <si>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</si>
  <si>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</si>
  <si>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</si>
  <si>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</si>
  <si>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</si>
  <si>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</si>
  <si>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</si>
  <si>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</si>
  <si>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</si>
  <si>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</si>
  <si>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</si>
  <si>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</si>
  <si>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</si>
  <si>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</si>
  <si>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</si>
  <si>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</si>
  <si>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</si>
  <si>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</si>
  <si>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</si>
  <si>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</si>
  <si>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</si>
  <si>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</si>
  <si>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</si>
  <si>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</si>
  <si>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</si>
  <si>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</si>
  <si>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</si>
  <si>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</si>
  <si>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</si>
  <si>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</si>
  <si>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</si>
  <si>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</si>
  <si>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</si>
  <si>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</si>
  <si>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</si>
  <si>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</si>
  <si>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</si>
  <si>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</si>
  <si>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</si>
  <si>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</si>
  <si>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</si>
  <si>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</si>
  <si>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</si>
  <si>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</si>
  <si>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</si>
  <si>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</si>
  <si>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</si>
  <si>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</si>
  <si>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</si>
  <si>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</si>
  <si>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</si>
  <si>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</si>
  <si>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</si>
  <si>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</si>
  <si>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</si>
  <si>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</si>
  <si>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</si>
  <si>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</si>
  <si>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</si>
  <si>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</si>
  <si>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</si>
  <si>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</si>
  <si>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</si>
  <si>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</si>
  <si>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</si>
  <si>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</si>
  <si>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</si>
  <si>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</si>
  <si>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</si>
  <si>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</si>
  <si>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</si>
  <si>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</si>
  <si>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</si>
  <si>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</si>
  <si>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</si>
  <si>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</si>
  <si>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</si>
  <si>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</si>
  <si>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</si>
  <si>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</si>
  <si>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</si>
  <si>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</si>
  <si>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</si>
  <si>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</si>
  <si>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</si>
  <si>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</si>
  <si>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</si>
  <si>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</si>
  <si>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</si>
  <si>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</si>
  <si>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</si>
  <si>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</si>
  <si>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</si>
  <si>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</si>
  <si>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</si>
  <si>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</si>
  <si>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</si>
  <si>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</si>
  <si>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</si>
  <si>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</si>
  <si>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</si>
  <si>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</si>
  <si>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</si>
  <si>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</si>
  <si>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</si>
  <si>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</si>
  <si>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</si>
  <si>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</si>
  <si>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</si>
  <si>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</si>
  <si>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</si>
  <si>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</si>
  <si>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</si>
  <si>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</si>
  <si>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</si>
  <si>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</si>
  <si>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</si>
  <si>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</si>
  <si>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</si>
  <si>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</si>
  <si>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</si>
  <si>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</si>
  <si>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</si>
  <si>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</si>
  <si>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</si>
  <si>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</si>
  <si>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</si>
  <si>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</si>
  <si>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</si>
  <si>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</si>
  <si>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</si>
  <si>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</si>
  <si>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</si>
  <si>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</si>
  <si>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</si>
  <si>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</si>
  <si>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</si>
  <si>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</si>
  <si>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</si>
  <si>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</si>
  <si>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</si>
  <si>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</si>
  <si>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</si>
  <si>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</si>
  <si>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</si>
  <si>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</si>
  <si>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</si>
  <si>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</si>
  <si>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</si>
  <si>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</si>
  <si>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</si>
  <si>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</si>
  <si>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</si>
  <si>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</si>
  <si>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</si>
  <si>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</si>
  <si>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</si>
  <si>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</si>
  <si>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</si>
  <si>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</si>
  <si>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</si>
  <si>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</si>
  <si>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</si>
  <si>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</si>
  <si>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</si>
  <si>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</si>
  <si>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</si>
  <si>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</si>
  <si>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</si>
  <si>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</si>
  <si>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</si>
  <si>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</si>
  <si>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</si>
  <si>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</si>
  <si>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</si>
  <si>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</si>
  <si>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</si>
  <si>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</si>
  <si>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</si>
  <si>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</si>
  <si>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</si>
  <si>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</si>
  <si>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</si>
  <si>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</si>
  <si>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</si>
  <si>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</si>
  <si>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</si>
  <si>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</si>
  <si>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</si>
  <si>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</si>
  <si>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</si>
  <si>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</si>
  <si>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</si>
  <si>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</si>
  <si>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</si>
  <si>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</si>
  <si>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</si>
  <si>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</si>
  <si>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</si>
  <si>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</si>
  <si>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</si>
  <si>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</si>
  <si>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</si>
  <si>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</si>
  <si>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</si>
  <si>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</si>
  <si>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</si>
  <si>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</si>
  <si>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</si>
  <si>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</si>
  <si>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</si>
  <si>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</si>
  <si>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</si>
  <si>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</si>
  <si>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</si>
  <si>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</si>
  <si>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</si>
  <si>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</si>
  <si>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</si>
  <si>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</si>
  <si>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</si>
  <si>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</si>
  <si>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</si>
  <si>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</si>
  <si>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</si>
  <si>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</si>
  <si>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</si>
  <si>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</si>
  <si>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</si>
  <si>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</si>
  <si>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</si>
  <si>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</si>
  <si>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</si>
  <si>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</si>
  <si>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</si>
  <si>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</si>
  <si>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</si>
  <si>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</si>
  <si>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</si>
  <si>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</si>
  <si>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</si>
  <si>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</si>
  <si>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</si>
  <si>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</si>
  <si>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</si>
  <si>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</si>
  <si>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</si>
  <si>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</si>
  <si>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</si>
  <si>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</si>
  <si>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</si>
  <si>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</si>
  <si>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</si>
  <si>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</si>
  <si>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</si>
  <si>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</si>
  <si>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</si>
  <si>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</si>
  <si>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</si>
  <si>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</si>
  <si>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</si>
  <si>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</si>
  <si>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</si>
  <si>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</si>
  <si>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</si>
  <si>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</si>
  <si>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</si>
  <si>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</si>
  <si>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</si>
  <si>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</si>
  <si>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</si>
  <si>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</si>
  <si>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</si>
  <si>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</si>
  <si>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</si>
  <si>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</si>
  <si>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</si>
  <si>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</si>
  <si>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</si>
  <si>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</si>
  <si>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</si>
  <si>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</si>
  <si>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</si>
  <si>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</si>
  <si>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</si>
  <si>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</si>
  <si>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</si>
  <si>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</si>
  <si>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</si>
  <si>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</si>
  <si>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</si>
  <si>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</si>
  <si>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</si>
  <si>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</si>
  <si>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</si>
  <si>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</si>
  <si>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</si>
  <si>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</si>
  <si>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</si>
  <si>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</si>
  <si>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</si>
  <si>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</si>
  <si>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</si>
  <si>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</si>
  <si>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</si>
  <si>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</si>
  <si>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</si>
  <si>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</si>
  <si>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</si>
  <si>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</si>
  <si>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</si>
  <si>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</si>
  <si>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</si>
  <si>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</si>
  <si>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</si>
  <si>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</si>
  <si>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</si>
  <si>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</si>
  <si>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</si>
  <si>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</si>
  <si>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</si>
  <si>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</si>
  <si>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</si>
  <si>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</si>
  <si>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</si>
  <si>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</si>
  <si>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</si>
  <si>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</si>
  <si>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</si>
  <si>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</si>
  <si>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</si>
  <si>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</si>
  <si>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</si>
  <si>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</si>
  <si>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</si>
  <si>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</si>
  <si>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</si>
  <si>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</si>
  <si>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</si>
  <si>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</si>
  <si>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</si>
  <si>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</si>
  <si>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</si>
  <si>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</si>
  <si>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</si>
  <si>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</si>
  <si>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</si>
  <si>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</si>
  <si>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</si>
  <si>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</si>
  <si>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</si>
  <si>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</si>
  <si>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</si>
  <si>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</si>
  <si>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</si>
  <si>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</si>
  <si>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</si>
  <si>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</si>
  <si>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</si>
  <si>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</si>
  <si>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</si>
  <si>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</si>
  <si>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</si>
  <si>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</si>
  <si>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</si>
  <si>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</si>
  <si>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</si>
  <si>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</si>
  <si>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</si>
  <si>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</si>
  <si>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</si>
  <si>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</si>
  <si>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</si>
  <si>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</si>
  <si>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</si>
  <si>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</si>
  <si>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</si>
  <si>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</si>
  <si>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</si>
  <si>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</si>
  <si>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</si>
  <si>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</si>
  <si>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</si>
  <si>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</si>
  <si>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</si>
  <si>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</si>
  <si>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</si>
  <si>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</si>
  <si>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</si>
  <si>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</si>
  <si>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</si>
  <si>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</si>
  <si>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</si>
  <si>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</si>
  <si>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</si>
  <si>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</si>
  <si>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</si>
  <si>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</si>
  <si>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</si>
  <si>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</si>
  <si>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</si>
  <si>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</si>
  <si>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</si>
  <si>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</si>
  <si>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</si>
  <si>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</si>
  <si>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</si>
  <si>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</si>
  <si>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</si>
  <si>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</si>
  <si>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</si>
  <si>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</si>
  <si>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</si>
  <si>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</si>
  <si>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</si>
  <si>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</si>
  <si>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</si>
  <si>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</si>
  <si>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</si>
  <si>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</si>
  <si>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</si>
  <si>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</si>
  <si>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</si>
  <si>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</si>
  <si>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</si>
  <si>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</si>
  <si>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</si>
  <si>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</si>
  <si>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</si>
  <si>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</si>
  <si>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</si>
  <si>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</si>
  <si>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</si>
  <si>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</si>
  <si>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</si>
  <si>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</si>
  <si>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</si>
  <si>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</si>
  <si>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</si>
  <si>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</si>
  <si>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</si>
  <si>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</si>
  <si>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</si>
  <si>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</si>
  <si>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</si>
  <si>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</si>
  <si>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</si>
  <si>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</si>
  <si>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</si>
  <si>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</si>
  <si>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</si>
  <si>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</si>
  <si>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</si>
  <si>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</si>
  <si>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</si>
  <si>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</si>
  <si>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</si>
  <si>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</si>
  <si>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</si>
  <si>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</si>
  <si>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</si>
  <si>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</si>
  <si>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</si>
  <si>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</si>
  <si>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</si>
  <si>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</si>
  <si>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</si>
  <si>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</si>
  <si>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</si>
  <si>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</si>
  <si>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</si>
  <si>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</si>
  <si>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</si>
  <si>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</si>
  <si>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</si>
  <si>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</si>
  <si>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</si>
  <si>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</si>
  <si>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</si>
  <si>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</si>
  <si>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</si>
  <si>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</si>
  <si>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</si>
  <si>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</si>
  <si>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</si>
  <si>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</si>
  <si>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</si>
  <si>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</si>
  <si>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</si>
  <si>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</si>
  <si>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</si>
  <si>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</si>
  <si>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</si>
  <si>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</si>
  <si>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</si>
  <si>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</si>
  <si>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</si>
  <si>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</si>
  <si>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</si>
  <si>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</si>
  <si>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</si>
  <si>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</si>
  <si>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</si>
  <si>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</si>
  <si>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</si>
  <si>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</si>
  <si>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</si>
  <si>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</si>
  <si>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</si>
  <si>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</si>
  <si>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</si>
  <si>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</si>
  <si>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</si>
  <si>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</si>
  <si>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</si>
  <si>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</si>
  <si>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</si>
  <si>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</si>
  <si>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</si>
  <si>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</si>
  <si>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</si>
  <si>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</si>
  <si>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</si>
  <si>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</si>
  <si>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</si>
  <si>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</si>
  <si>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</si>
  <si>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</si>
  <si>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</si>
  <si>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</si>
  <si>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</si>
  <si>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</si>
  <si>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</si>
  <si>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</si>
  <si>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</si>
  <si>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</si>
  <si>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</si>
  <si>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</si>
  <si>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</si>
  <si>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</si>
  <si>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</si>
  <si>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</si>
  <si>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</si>
  <si>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</si>
  <si>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</si>
  <si>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</si>
  <si>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</si>
  <si>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</si>
  <si>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</si>
  <si>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</si>
  <si>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</si>
  <si>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</si>
  <si>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</si>
  <si>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</si>
  <si>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</si>
  <si>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</si>
  <si>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</si>
  <si>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</si>
  <si>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</si>
  <si>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</si>
  <si>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</si>
  <si>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</si>
  <si>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</si>
  <si>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</si>
  <si>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</si>
  <si>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</si>
  <si>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</si>
  <si>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</si>
  <si>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</si>
  <si>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</si>
  <si>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</si>
  <si>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</si>
  <si>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</si>
  <si>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</si>
  <si>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</si>
  <si>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</si>
  <si>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</si>
  <si>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</si>
  <si>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</si>
  <si>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</si>
  <si>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</si>
  <si>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</si>
  <si>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</si>
  <si>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</si>
  <si>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</si>
  <si>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</si>
  <si>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</si>
  <si>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</si>
  <si>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</si>
  <si>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</si>
  <si>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</si>
  <si>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</si>
  <si>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</si>
  <si>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</si>
  <si>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</si>
  <si>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</si>
  <si>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</si>
  <si>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</si>
  <si>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</si>
  <si>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</si>
  <si>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</si>
  <si>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</si>
  <si>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</si>
  <si>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</si>
  <si>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</si>
  <si>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</si>
  <si>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</si>
  <si>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</si>
  <si>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</si>
  <si>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</si>
  <si>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</si>
  <si>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</si>
  <si>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</si>
  <si>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</si>
  <si>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</si>
  <si>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</si>
  <si>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</si>
  <si>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</si>
  <si>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</si>
  <si>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</si>
  <si>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</si>
  <si>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</si>
  <si>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</si>
  <si>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</si>
  <si>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</si>
  <si>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</si>
  <si>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</si>
  <si>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</si>
  <si>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</si>
  <si>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</si>
  <si>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</si>
  <si>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</si>
  <si>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</si>
  <si>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</si>
  <si>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</si>
  <si>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</si>
  <si>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</si>
  <si>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</si>
  <si>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</si>
  <si>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</si>
  <si>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</si>
  <si>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</si>
  <si>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</si>
  <si>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</si>
  <si>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</si>
  <si>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</si>
  <si>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</si>
  <si>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</si>
  <si>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</si>
  <si>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</si>
  <si>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</si>
  <si>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</si>
  <si>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</si>
  <si>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</si>
  <si>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</si>
  <si>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</si>
  <si>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</si>
  <si>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</si>
  <si>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</si>
  <si>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</si>
  <si>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</si>
  <si>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</si>
  <si>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</si>
  <si>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</si>
  <si>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</si>
  <si>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</si>
  <si>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</si>
  <si>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</si>
  <si>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</si>
  <si>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</si>
  <si>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</si>
  <si>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</si>
  <si>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</si>
  <si>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</si>
  <si>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</si>
  <si>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</si>
  <si>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</si>
  <si>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</si>
  <si>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</si>
  <si>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</si>
  <si>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</si>
  <si>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</si>
  <si>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</si>
  <si>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</si>
  <si>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</si>
  <si>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</si>
  <si>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</si>
  <si>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</si>
  <si>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</si>
  <si>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</si>
  <si>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</si>
  <si>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</si>
  <si>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</si>
  <si>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</si>
  <si>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</si>
  <si>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</si>
  <si>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</si>
  <si>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</si>
  <si>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</si>
  <si>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</si>
  <si>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</si>
  <si>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</si>
  <si>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</si>
  <si>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</si>
  <si>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</si>
  <si>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SIN ATENCIÓN</t>
  </si>
  <si>
    <t>GARCIA</t>
  </si>
  <si>
    <t>VOLVERAS</t>
  </si>
  <si>
    <t xml:space="preserve">YESICA </t>
  </si>
  <si>
    <t>PROCESO PARCIAL DE ATENCIÓN</t>
  </si>
  <si>
    <t>CHARO</t>
  </si>
  <si>
    <t>MACA</t>
  </si>
  <si>
    <t>VALENTINA</t>
  </si>
  <si>
    <t>CRUZ</t>
  </si>
  <si>
    <t>MESA</t>
  </si>
  <si>
    <t>DIANA</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</si>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</sst>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1"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69">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0" fillId="0" borderId="1" xfId="0" applyBorder="1" applyAlignment="1">
      <alignment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51">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50"/>
      <tableStyleElement type="firstRowStripe" dxfId="49"/>
      <tableStyleElement type="secondRowStripe" dxfId="48"/>
      <tableStyleElement type="firstColumnStripe" dxfId="47"/>
    </tableStyle>
    <tableStyle name="Estilo de tabla 2" pivot="0" count="3" xr9:uid="{00000000-0011-0000-FFFF-FFFF01000000}">
      <tableStyleElement type="headerRow" dxfId="46"/>
      <tableStyleElement type="firstRowStripe" dxfId="45"/>
      <tableStyleElement type="secondRowStripe" dxfId="44"/>
    </tableStyle>
    <tableStyle name="Estilo de tabla 3" pivot="0" count="2" xr9:uid="{00000000-0011-0000-FFFF-FFFF02000000}">
      <tableStyleElement type="headerRow" dxfId="43"/>
      <tableStyleElement type="firstRowStripe" dxfId="42"/>
    </tableStyle>
    <tableStyle name="Estilo de tabla 4" pivot="0" count="0" xr9:uid="{00000000-0011-0000-FFFF-FFFF03000000}"/>
    <tableStyle name="Estilo de tabla 5" pivot="0" count="2" xr9:uid="{00000000-0011-0000-FFFF-FFFF04000000}">
      <tableStyleElement type="wholeTable" dxfId="41"/>
      <tableStyleElement type="headerRow" dxfId="40"/>
    </tableStyle>
    <tableStyle name="Estilo de tabla 6" pivot="0" count="3" xr9:uid="{00000000-0011-0000-FFFF-FFFF05000000}">
      <tableStyleElement type="headerRow" dxfId="39"/>
      <tableStyleElement type="firstRowStripe" dxfId="38"/>
      <tableStyleElement type="secondRowStripe" dxfId="37"/>
    </tableStyle>
    <tableStyle name="Estilo de tabla 7" pivot="0" count="3" xr9:uid="{00000000-0011-0000-FFFF-FFFF06000000}">
      <tableStyleElement type="headerRow" dxfId="36"/>
      <tableStyleElement type="firstRowStripe" dxfId="35"/>
      <tableStyleElement type="secondRowStripe" dxfId="34"/>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5" totalsRowShown="0" headerRowDxfId="33" dataDxfId="32" headerRowCellStyle="Énfasis5" dataCellStyle="Normal 2">
  <autoFilter ref="A1:G5" xr:uid="{00000000-0009-0000-0100-000001000000}"/>
  <tableColumns count="7">
    <tableColumn id="101" xr3:uid="{00000000-0010-0000-0000-000065000000}" name="OBSERVACIONES PARA SEGUIMIENTO" dataDxfId="31"/>
    <tableColumn id="1" xr3:uid="{00000000-0010-0000-0000-000001000000}" name="RESPONSABLE DE LA ZONA" dataDxfId="30"/>
    <tableColumn id="77" xr3:uid="{00000000-0010-0000-0000-00004D000000}" name="PUNTO O CENTRO DE ATENCION" dataDxfId="29"/>
    <tableColumn id="2" xr3:uid="{00000000-0010-0000-0000-000002000000}" name="ATENCIÓN PRECONCEPCIONAL" dataDxfId="28"/>
    <tableColumn id="3" xr3:uid="{00000000-0010-0000-0000-000003000000}" name="APELLIDO" dataDxfId="27"/>
    <tableColumn id="4" xr3:uid="{00000000-0010-0000-0000-000004000000}" name="APELLIDO 2" dataDxfId="26"/>
    <tableColumn id="5" xr3:uid="{00000000-0010-0000-0000-000005000000}" name="NOMBRE 1" dataDxfId="25"/>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5" t="s">
        <v>431</v>
      </c>
      <c r="B1" s="145"/>
      <c r="C1" s="145"/>
      <c r="D1" s="145"/>
      <c r="E1" s="145"/>
      <c r="F1" s="145"/>
    </row>
    <row r="2" spans="1:342" ht="44.25" customHeight="1" x14ac:dyDescent="0.3">
      <c r="A2" s="146" t="s">
        <v>588</v>
      </c>
      <c r="B2" s="146"/>
      <c r="C2" s="146"/>
      <c r="D2" s="146"/>
      <c r="E2" s="146"/>
      <c r="F2" s="146"/>
    </row>
    <row r="3" spans="1:342" ht="44.25" customHeight="1" x14ac:dyDescent="0.3">
      <c r="A3" s="146" t="s">
        <v>486</v>
      </c>
      <c r="B3" s="146"/>
      <c r="C3" s="146"/>
      <c r="D3" s="146"/>
      <c r="E3" s="146"/>
      <c r="F3" s="146"/>
    </row>
    <row r="4" spans="1:342" ht="100.5" customHeight="1" thickBot="1" x14ac:dyDescent="0.3">
      <c r="A4" s="3" t="s">
        <v>589</v>
      </c>
      <c r="B4" s="3" t="s">
        <v>302</v>
      </c>
      <c r="C4" s="2" t="s">
        <v>31</v>
      </c>
      <c r="D4" s="91"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2"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3" t="s">
        <v>614</v>
      </c>
      <c r="DP4" s="93" t="s">
        <v>631</v>
      </c>
      <c r="DQ4" s="94"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5" t="s">
        <v>620</v>
      </c>
      <c r="FK4" s="31" t="s">
        <v>427</v>
      </c>
      <c r="FL4" s="10" t="s">
        <v>114</v>
      </c>
      <c r="FM4" s="95"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5" t="s">
        <v>622</v>
      </c>
      <c r="GB4" s="31" t="s">
        <v>321</v>
      </c>
      <c r="GC4" s="32" t="s">
        <v>322</v>
      </c>
      <c r="GD4" s="95" t="s">
        <v>623</v>
      </c>
      <c r="GE4" s="31" t="s">
        <v>339</v>
      </c>
      <c r="GF4" s="10" t="s">
        <v>503</v>
      </c>
      <c r="GG4" s="95"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6" t="s">
        <v>625</v>
      </c>
      <c r="HE4" s="91" t="s">
        <v>626</v>
      </c>
      <c r="HF4" s="96" t="s">
        <v>627</v>
      </c>
      <c r="HG4" s="91" t="s">
        <v>628</v>
      </c>
      <c r="HH4" s="96" t="s">
        <v>629</v>
      </c>
      <c r="HI4" s="91" t="s">
        <v>634</v>
      </c>
      <c r="HJ4" s="91"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7" t="s">
        <v>610</v>
      </c>
      <c r="IF4" s="10" t="s">
        <v>607</v>
      </c>
      <c r="IG4" s="97" t="s">
        <v>612</v>
      </c>
      <c r="IH4" s="10" t="s">
        <v>608</v>
      </c>
      <c r="II4" s="97" t="s">
        <v>613</v>
      </c>
      <c r="IJ4" s="10" t="s">
        <v>611</v>
      </c>
      <c r="IK4" s="88" t="s">
        <v>609</v>
      </c>
      <c r="IL4" s="3" t="s">
        <v>116</v>
      </c>
      <c r="IM4" s="2" t="s">
        <v>117</v>
      </c>
      <c r="IN4" s="12" t="s">
        <v>337</v>
      </c>
      <c r="IO4" s="3" t="s">
        <v>528</v>
      </c>
      <c r="IP4" s="12" t="s">
        <v>346</v>
      </c>
      <c r="IQ4" s="13" t="s">
        <v>344</v>
      </c>
      <c r="IR4" s="12" t="s">
        <v>345</v>
      </c>
      <c r="IS4" s="35" t="s">
        <v>282</v>
      </c>
      <c r="IT4" s="35" t="s">
        <v>22</v>
      </c>
      <c r="IU4" s="137" t="s">
        <v>676</v>
      </c>
      <c r="IV4" s="137"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7" t="s">
        <v>208</v>
      </c>
      <c r="AM5" s="147"/>
      <c r="AN5" s="147"/>
      <c r="AO5" s="147"/>
      <c r="AP5" s="147"/>
      <c r="AQ5" s="147"/>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8"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2" t="s">
        <v>488</v>
      </c>
      <c r="DD5" s="143"/>
      <c r="DE5" s="143"/>
      <c r="DF5" s="143"/>
      <c r="DG5" s="143"/>
      <c r="DH5" s="143"/>
      <c r="DI5" s="143"/>
      <c r="DJ5" s="143"/>
      <c r="DK5" s="143"/>
      <c r="DL5" s="143"/>
      <c r="DM5" s="143"/>
      <c r="DN5" s="144"/>
      <c r="DO5" s="89" t="s">
        <v>655</v>
      </c>
      <c r="DP5" s="6" t="s">
        <v>636</v>
      </c>
      <c r="DQ5" s="89" t="s">
        <v>637</v>
      </c>
      <c r="DR5" s="6" t="s">
        <v>490</v>
      </c>
      <c r="DS5" s="6" t="s">
        <v>489</v>
      </c>
      <c r="DT5" s="6" t="s">
        <v>656</v>
      </c>
      <c r="DU5" s="99" t="s">
        <v>491</v>
      </c>
      <c r="DV5" s="99" t="s">
        <v>492</v>
      </c>
      <c r="DW5" s="90" t="s">
        <v>238</v>
      </c>
      <c r="DX5" s="90" t="s">
        <v>239</v>
      </c>
      <c r="DY5" s="6" t="s">
        <v>240</v>
      </c>
      <c r="DZ5" s="90" t="s">
        <v>493</v>
      </c>
      <c r="EA5" s="148" t="s">
        <v>241</v>
      </c>
      <c r="EB5" s="149"/>
      <c r="EC5" s="149"/>
      <c r="ED5" s="149"/>
      <c r="EE5" s="150"/>
      <c r="EF5" s="90" t="s">
        <v>494</v>
      </c>
      <c r="EG5" s="90" t="s">
        <v>495</v>
      </c>
      <c r="EH5" s="90" t="s">
        <v>496</v>
      </c>
      <c r="EI5" s="90" t="s">
        <v>242</v>
      </c>
      <c r="EJ5" s="90" t="s">
        <v>243</v>
      </c>
      <c r="EK5" s="90" t="s">
        <v>244</v>
      </c>
      <c r="EL5" s="90" t="s">
        <v>245</v>
      </c>
      <c r="EM5" s="90" t="s">
        <v>246</v>
      </c>
      <c r="EN5" s="90" t="s">
        <v>247</v>
      </c>
      <c r="EO5" s="90" t="s">
        <v>243</v>
      </c>
      <c r="EP5" s="90" t="s">
        <v>244</v>
      </c>
      <c r="EQ5" s="90" t="s">
        <v>245</v>
      </c>
      <c r="ER5" s="90" t="s">
        <v>497</v>
      </c>
      <c r="ES5" s="90" t="s">
        <v>248</v>
      </c>
      <c r="ET5" s="6" t="s">
        <v>249</v>
      </c>
      <c r="EU5" s="90" t="s">
        <v>250</v>
      </c>
      <c r="EV5" s="90" t="s">
        <v>251</v>
      </c>
      <c r="EW5" s="90" t="s">
        <v>498</v>
      </c>
      <c r="EX5" s="6" t="s">
        <v>252</v>
      </c>
      <c r="EY5" s="90" t="s">
        <v>253</v>
      </c>
      <c r="EZ5" s="90" t="s">
        <v>254</v>
      </c>
      <c r="FA5" s="90" t="s">
        <v>255</v>
      </c>
      <c r="FB5" s="90" t="s">
        <v>256</v>
      </c>
      <c r="FC5" s="90" t="s">
        <v>248</v>
      </c>
      <c r="FD5" s="6" t="s">
        <v>257</v>
      </c>
      <c r="FE5" s="100" t="s">
        <v>638</v>
      </c>
      <c r="FF5" s="90" t="s">
        <v>639</v>
      </c>
      <c r="FG5" s="6" t="s">
        <v>640</v>
      </c>
      <c r="FH5" s="100" t="s">
        <v>641</v>
      </c>
      <c r="FI5" s="90" t="s">
        <v>258</v>
      </c>
      <c r="FJ5" s="6" t="s">
        <v>642</v>
      </c>
      <c r="FK5" s="100" t="s">
        <v>643</v>
      </c>
      <c r="FL5" s="90" t="s">
        <v>258</v>
      </c>
      <c r="FM5" s="6" t="s">
        <v>644</v>
      </c>
      <c r="FN5" s="100" t="s">
        <v>643</v>
      </c>
      <c r="FO5" s="90" t="s">
        <v>259</v>
      </c>
      <c r="FP5" s="6" t="s">
        <v>645</v>
      </c>
      <c r="FQ5" s="6" t="s">
        <v>264</v>
      </c>
      <c r="FR5" s="90" t="s">
        <v>260</v>
      </c>
      <c r="FS5" s="6" t="s">
        <v>261</v>
      </c>
      <c r="FT5" s="6" t="s">
        <v>263</v>
      </c>
      <c r="FU5" s="90" t="s">
        <v>265</v>
      </c>
      <c r="FV5" s="6" t="s">
        <v>262</v>
      </c>
      <c r="FW5" s="6" t="s">
        <v>500</v>
      </c>
      <c r="FX5" s="6" t="s">
        <v>499</v>
      </c>
      <c r="FY5" s="6" t="s">
        <v>501</v>
      </c>
      <c r="FZ5" s="90" t="s">
        <v>502</v>
      </c>
      <c r="GA5" s="6" t="s">
        <v>640</v>
      </c>
      <c r="GB5" s="6" t="s">
        <v>501</v>
      </c>
      <c r="GC5" s="90" t="s">
        <v>502</v>
      </c>
      <c r="GD5" s="6" t="s">
        <v>642</v>
      </c>
      <c r="GE5" s="6" t="s">
        <v>501</v>
      </c>
      <c r="GF5" s="90" t="s">
        <v>266</v>
      </c>
      <c r="GG5" s="6" t="s">
        <v>644</v>
      </c>
      <c r="GH5" s="6" t="s">
        <v>501</v>
      </c>
      <c r="GI5" s="90" t="s">
        <v>502</v>
      </c>
      <c r="GJ5" s="6" t="s">
        <v>505</v>
      </c>
      <c r="GK5" s="90" t="s">
        <v>506</v>
      </c>
      <c r="GL5" s="6" t="s">
        <v>504</v>
      </c>
      <c r="GM5" s="6" t="s">
        <v>507</v>
      </c>
      <c r="GN5" s="6" t="s">
        <v>509</v>
      </c>
      <c r="GO5" s="90" t="s">
        <v>508</v>
      </c>
      <c r="GP5" s="6" t="s">
        <v>268</v>
      </c>
      <c r="GQ5" s="6" t="s">
        <v>509</v>
      </c>
      <c r="GR5" s="6" t="s">
        <v>509</v>
      </c>
      <c r="GS5" s="6" t="s">
        <v>510</v>
      </c>
      <c r="GT5" s="90" t="s">
        <v>511</v>
      </c>
      <c r="GU5" s="6" t="s">
        <v>269</v>
      </c>
      <c r="GV5" s="6" t="s">
        <v>267</v>
      </c>
      <c r="GW5" s="6" t="s">
        <v>512</v>
      </c>
      <c r="GX5" s="6" t="s">
        <v>513</v>
      </c>
      <c r="GY5" s="6" t="s">
        <v>514</v>
      </c>
      <c r="GZ5" s="90" t="s">
        <v>270</v>
      </c>
      <c r="HA5" s="90" t="s">
        <v>515</v>
      </c>
      <c r="HB5" s="90" t="s">
        <v>516</v>
      </c>
      <c r="HC5" s="90" t="s">
        <v>517</v>
      </c>
      <c r="HD5" s="90" t="s">
        <v>646</v>
      </c>
      <c r="HE5" s="90" t="s">
        <v>647</v>
      </c>
      <c r="HF5" s="90" t="s">
        <v>648</v>
      </c>
      <c r="HG5" s="90" t="s">
        <v>649</v>
      </c>
      <c r="HH5" s="90" t="s">
        <v>648</v>
      </c>
      <c r="HI5" s="6" t="s">
        <v>650</v>
      </c>
      <c r="HJ5" s="6" t="s">
        <v>651</v>
      </c>
      <c r="HK5" s="6" t="s">
        <v>518</v>
      </c>
      <c r="HL5" s="90" t="s">
        <v>519</v>
      </c>
      <c r="HM5" s="90" t="s">
        <v>520</v>
      </c>
      <c r="HN5" s="90" t="s">
        <v>521</v>
      </c>
      <c r="HO5" s="90" t="s">
        <v>522</v>
      </c>
      <c r="HP5" s="90" t="s">
        <v>523</v>
      </c>
      <c r="HQ5" s="6" t="s">
        <v>657</v>
      </c>
      <c r="HR5" s="6" t="s">
        <v>490</v>
      </c>
      <c r="HS5" s="90" t="s">
        <v>524</v>
      </c>
      <c r="HT5" s="90" t="s">
        <v>680</v>
      </c>
      <c r="HU5" s="90" t="s">
        <v>590</v>
      </c>
      <c r="HV5" s="90" t="s">
        <v>679</v>
      </c>
      <c r="HW5" s="90" t="s">
        <v>591</v>
      </c>
      <c r="HX5" s="90" t="s">
        <v>674</v>
      </c>
      <c r="HY5" s="90" t="s">
        <v>592</v>
      </c>
      <c r="HZ5" s="90" t="s">
        <v>675</v>
      </c>
      <c r="IA5" s="90" t="s">
        <v>526</v>
      </c>
      <c r="IB5" s="90" t="s">
        <v>273</v>
      </c>
      <c r="IC5" s="90" t="s">
        <v>271</v>
      </c>
      <c r="ID5" s="6" t="s">
        <v>682</v>
      </c>
      <c r="IE5" s="6" t="s">
        <v>652</v>
      </c>
      <c r="IF5" s="90" t="s">
        <v>272</v>
      </c>
      <c r="IG5" s="6" t="s">
        <v>652</v>
      </c>
      <c r="IH5" s="90" t="s">
        <v>272</v>
      </c>
      <c r="II5" s="6" t="s">
        <v>652</v>
      </c>
      <c r="IJ5" s="90" t="s">
        <v>272</v>
      </c>
      <c r="IK5" s="6" t="s">
        <v>659</v>
      </c>
      <c r="IL5" s="90" t="s">
        <v>272</v>
      </c>
      <c r="IM5" s="90" t="s">
        <v>272</v>
      </c>
      <c r="IN5" s="90" t="s">
        <v>658</v>
      </c>
      <c r="IO5" s="90" t="s">
        <v>529</v>
      </c>
      <c r="IP5" s="90" t="s">
        <v>530</v>
      </c>
      <c r="IQ5" s="90" t="s">
        <v>531</v>
      </c>
      <c r="IR5" s="90" t="s">
        <v>532</v>
      </c>
      <c r="IS5" s="90" t="s">
        <v>533</v>
      </c>
      <c r="IT5" s="90" t="s">
        <v>274</v>
      </c>
      <c r="IU5" s="90" t="s">
        <v>534</v>
      </c>
      <c r="IV5" s="90" t="s">
        <v>536</v>
      </c>
      <c r="IW5" s="90"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0" t="s">
        <v>277</v>
      </c>
      <c r="JP5" s="6" t="s">
        <v>548</v>
      </c>
      <c r="JQ5" s="90" t="s">
        <v>277</v>
      </c>
      <c r="JR5" s="6" t="s">
        <v>551</v>
      </c>
      <c r="JS5" s="6" t="s">
        <v>551</v>
      </c>
      <c r="JT5" s="90" t="s">
        <v>552</v>
      </c>
      <c r="JU5" s="90" t="s">
        <v>553</v>
      </c>
      <c r="JV5" s="142" t="s">
        <v>278</v>
      </c>
      <c r="JW5" s="143"/>
      <c r="JX5" s="143"/>
      <c r="JY5" s="143"/>
      <c r="JZ5" s="143"/>
      <c r="KA5" s="143"/>
      <c r="KB5" s="143"/>
      <c r="KC5" s="143"/>
      <c r="KD5" s="143"/>
      <c r="KE5" s="144"/>
      <c r="KF5" s="90" t="s">
        <v>277</v>
      </c>
      <c r="KG5" s="90" t="s">
        <v>279</v>
      </c>
      <c r="KH5" s="90" t="s">
        <v>277</v>
      </c>
      <c r="KI5" s="90" t="s">
        <v>280</v>
      </c>
      <c r="KJ5" s="6" t="s">
        <v>554</v>
      </c>
      <c r="KK5" s="6" t="s">
        <v>554</v>
      </c>
      <c r="KL5" s="90" t="s">
        <v>555</v>
      </c>
      <c r="KM5" s="90" t="s">
        <v>556</v>
      </c>
      <c r="KN5" s="90" t="s">
        <v>277</v>
      </c>
      <c r="KO5" s="90" t="s">
        <v>527</v>
      </c>
      <c r="KP5" s="90" t="s">
        <v>527</v>
      </c>
      <c r="KQ5" s="90" t="s">
        <v>557</v>
      </c>
      <c r="KR5" s="90" t="s">
        <v>559</v>
      </c>
      <c r="KS5" s="90" t="s">
        <v>594</v>
      </c>
      <c r="KT5" s="90" t="s">
        <v>558</v>
      </c>
      <c r="KU5" s="90" t="s">
        <v>277</v>
      </c>
      <c r="KV5" s="90" t="s">
        <v>593</v>
      </c>
      <c r="KW5" s="90" t="s">
        <v>558</v>
      </c>
      <c r="KX5" s="90" t="s">
        <v>561</v>
      </c>
      <c r="KY5" s="90" t="s">
        <v>562</v>
      </c>
      <c r="KZ5" s="90" t="s">
        <v>563</v>
      </c>
      <c r="LA5" s="90" t="s">
        <v>564</v>
      </c>
      <c r="LB5" s="90" t="s">
        <v>565</v>
      </c>
      <c r="LC5" s="90" t="s">
        <v>569</v>
      </c>
      <c r="LD5" s="90" t="s">
        <v>566</v>
      </c>
      <c r="LE5" s="90" t="s">
        <v>568</v>
      </c>
      <c r="LF5" s="90" t="s">
        <v>567</v>
      </c>
      <c r="LG5" s="90" t="s">
        <v>570</v>
      </c>
      <c r="LH5" s="90" t="s">
        <v>571</v>
      </c>
      <c r="LI5" s="90" t="s">
        <v>572</v>
      </c>
      <c r="LJ5" s="90" t="s">
        <v>567</v>
      </c>
      <c r="LK5" s="90" t="s">
        <v>573</v>
      </c>
      <c r="LL5" s="90" t="s">
        <v>571</v>
      </c>
      <c r="LM5" s="90" t="s">
        <v>572</v>
      </c>
      <c r="LN5" s="90" t="s">
        <v>567</v>
      </c>
      <c r="LO5" s="90" t="s">
        <v>574</v>
      </c>
      <c r="LP5" s="90" t="s">
        <v>571</v>
      </c>
      <c r="LQ5" s="90" t="s">
        <v>572</v>
      </c>
      <c r="LR5" s="90" t="s">
        <v>567</v>
      </c>
      <c r="LS5" s="90" t="s">
        <v>575</v>
      </c>
      <c r="LT5" s="90" t="s">
        <v>571</v>
      </c>
      <c r="LU5" s="90" t="s">
        <v>572</v>
      </c>
      <c r="LV5" s="90" t="s">
        <v>567</v>
      </c>
      <c r="LW5" s="90" t="s">
        <v>576</v>
      </c>
      <c r="LX5" s="90" t="s">
        <v>577</v>
      </c>
      <c r="LY5" s="90" t="s">
        <v>578</v>
      </c>
      <c r="LZ5" s="90" t="s">
        <v>579</v>
      </c>
      <c r="MA5" s="90" t="s">
        <v>576</v>
      </c>
      <c r="MB5" s="90" t="s">
        <v>577</v>
      </c>
      <c r="MC5" s="90" t="s">
        <v>578</v>
      </c>
      <c r="MD5" s="90"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4" priority="5">
      <formula>LEN(TRIM(IY4))&gt;0</formula>
    </cfRule>
  </conditionalFormatting>
  <conditionalFormatting sqref="JN4">
    <cfRule type="notContainsBlanks" dxfId="23" priority="4">
      <formula>LEN(TRIM(JN4))&gt;0</formula>
    </cfRule>
  </conditionalFormatting>
  <conditionalFormatting sqref="JX4">
    <cfRule type="notContainsBlanks" dxfId="22" priority="3">
      <formula>LEN(TRIM(JX4))&gt;0</formula>
    </cfRule>
  </conditionalFormatting>
  <conditionalFormatting sqref="KG4">
    <cfRule type="notContainsBlanks" dxfId="21" priority="2">
      <formula>LEN(TRIM(KG4))&gt;0</formula>
    </cfRule>
  </conditionalFormatting>
  <conditionalFormatting sqref="KI4">
    <cfRule type="notContainsBlanks" dxfId="20"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18" t="s">
        <v>404</v>
      </c>
      <c r="L3" s="140"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4" t="e">
        <f>COUNTIFS(#REF!,"ACTIVA INGRESO A CPN")</f>
        <v>#REF!</v>
      </c>
      <c r="C7" s="134" t="e">
        <f>COUNTIFS(#REF!,"ACTIVA INGRESO A CPN")</f>
        <v>#REF!</v>
      </c>
      <c r="D7" s="134" t="e">
        <f>COUNTIFS(#REF!,"ACTIVA INGRESO A CPN")</f>
        <v>#REF!</v>
      </c>
      <c r="E7" s="134" t="e">
        <f>COUNTIFS(#REF!,"ACTIVA INGRESO A CPN")</f>
        <v>#REF!</v>
      </c>
      <c r="F7" s="134" t="e">
        <f>COUNTIFS(#REF!,"ACTIVA INGRESO A CPN")</f>
        <v>#REF!</v>
      </c>
      <c r="G7" s="134" t="e">
        <f>COUNTIFS(#REF!,"ACTIVA INGRESO A CPN")</f>
        <v>#REF!</v>
      </c>
      <c r="H7" s="134" t="e">
        <f>COUNTIFS(#REF!,"ACTIVA INGRESO A CPN")</f>
        <v>#REF!</v>
      </c>
      <c r="I7" s="134" t="e">
        <f>COUNTIFS(#REF!,"ACTIVA INGRESO A CPN")</f>
        <v>#REF!</v>
      </c>
      <c r="J7" s="134" t="e">
        <f>COUNTIFS(#REF!,"ACTIVA INGRESO A CPN")</f>
        <v>#REF!</v>
      </c>
      <c r="K7" s="134" t="e">
        <f>COUNTIFS(#REF!,"ACTIVA INGRESO A CPN")</f>
        <v>#REF!</v>
      </c>
      <c r="L7" s="134" t="e">
        <f>COUNTIFS(#REF!,"ACTIVA INGRESO A CPN")</f>
        <v>#REF!</v>
      </c>
      <c r="M7" s="134"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3"/>
      <c r="C12" s="45"/>
      <c r="D12" s="45"/>
      <c r="E12" s="45"/>
      <c r="F12" s="45"/>
      <c r="G12" s="45"/>
      <c r="H12" s="45"/>
      <c r="I12" s="45"/>
      <c r="J12" s="45"/>
      <c r="K12" s="45"/>
      <c r="L12" s="45"/>
      <c r="M12" s="45"/>
    </row>
    <row r="13" spans="1:13" ht="19.5" thickBot="1" x14ac:dyDescent="0.35">
      <c r="A13" s="136" t="s">
        <v>706</v>
      </c>
      <c r="B13" s="151" t="s">
        <v>717</v>
      </c>
      <c r="C13" s="152"/>
      <c r="D13" s="153" t="s">
        <v>737</v>
      </c>
      <c r="E13" s="154"/>
      <c r="F13" s="45"/>
      <c r="G13" s="45"/>
      <c r="H13" s="45"/>
      <c r="I13" s="45"/>
      <c r="J13" s="45"/>
      <c r="K13" s="45"/>
      <c r="L13" s="45"/>
      <c r="M13" s="45"/>
    </row>
    <row r="14" spans="1:13" ht="26.25" thickBot="1" x14ac:dyDescent="0.3">
      <c r="A14" s="132" t="s">
        <v>708</v>
      </c>
      <c r="B14" s="135" t="e">
        <f>COUNTIFS(#REF!,"ACTIVA INGRESO A CPN",#REF!,"ALTO RIESGO",#REF!,"&lt;&gt;",#REF!,$A$13)</f>
        <v>#REF!</v>
      </c>
      <c r="C14" s="157" t="str">
        <f>IFERROR((SUM(B14/B15)),"")</f>
        <v/>
      </c>
      <c r="D14" s="135" t="e">
        <f>COUNTIFS(#REF!,"ACTIVA INGRESO A CPN",#REF!,"ALTO RIESGO",#REF!,"&lt;&gt;")</f>
        <v>#REF!</v>
      </c>
      <c r="E14" s="157" t="str">
        <f>IFERROR(SUM(D14/D15),"")</f>
        <v/>
      </c>
      <c r="F14" s="45"/>
      <c r="G14" s="45"/>
      <c r="H14" s="45"/>
      <c r="I14" s="45"/>
      <c r="J14" s="45"/>
      <c r="K14" s="45"/>
      <c r="L14" s="45"/>
      <c r="M14" s="45"/>
    </row>
    <row r="15" spans="1:13" ht="23.25" customHeight="1" thickBot="1" x14ac:dyDescent="0.3">
      <c r="A15" s="132" t="s">
        <v>707</v>
      </c>
      <c r="B15" s="135" t="e">
        <f>COUNTIFS(#REF!,"ACTIVA INGRESO A CPN",#REF!,"ALTO RIESGO",#REF!,$A$13)</f>
        <v>#REF!</v>
      </c>
      <c r="C15" s="158"/>
      <c r="D15" s="135" t="e">
        <f>COUNTIFS(#REF!,"ACTIVA INGRESO A CPN",#REF!,"ALTO RIESGO")</f>
        <v>#REF!</v>
      </c>
      <c r="E15" s="158"/>
      <c r="F15" s="45"/>
      <c r="G15" s="45"/>
      <c r="H15" s="45"/>
      <c r="I15" s="45"/>
      <c r="J15" s="45"/>
      <c r="K15" s="45"/>
      <c r="L15" s="45"/>
      <c r="M15" s="45"/>
    </row>
    <row r="16" spans="1:13" ht="19.5" thickBot="1" x14ac:dyDescent="0.35">
      <c r="B16" s="151" t="s">
        <v>717</v>
      </c>
      <c r="C16" s="152"/>
      <c r="D16" s="153" t="s">
        <v>737</v>
      </c>
      <c r="E16" s="154"/>
      <c r="F16" s="45"/>
      <c r="G16" s="45"/>
      <c r="H16" s="45"/>
      <c r="I16" s="45"/>
      <c r="J16" s="45"/>
      <c r="K16" s="45"/>
      <c r="L16" s="45"/>
      <c r="M16" s="45"/>
    </row>
    <row r="17" spans="1:13" ht="26.25" thickBot="1" x14ac:dyDescent="0.3">
      <c r="A17" s="132" t="s">
        <v>716</v>
      </c>
      <c r="B17" s="135" t="e">
        <f>COUNTIFS(#REF!,"ACTIVA INGRESO A CPN",#REF!,"COMPLETO",#REF!,$A$13)</f>
        <v>#REF!</v>
      </c>
      <c r="C17" s="159" t="str">
        <f>IFERROR(SUM(B17/B18),"")</f>
        <v/>
      </c>
      <c r="D17" s="135" t="e">
        <f>COUNTIFS(#REF!,"ACTIVA INGRESO A CPN",#REF!,"COMPLETO")</f>
        <v>#REF!</v>
      </c>
      <c r="E17" s="159" t="str">
        <f>IFERROR(SUM(D17/D18),"")</f>
        <v/>
      </c>
      <c r="F17" s="45"/>
      <c r="G17" s="45"/>
      <c r="H17" s="45"/>
      <c r="I17" s="45"/>
      <c r="J17" s="45"/>
      <c r="K17" s="45"/>
      <c r="L17" s="45"/>
      <c r="M17" s="45"/>
    </row>
    <row r="18" spans="1:13" ht="15.75" thickBot="1" x14ac:dyDescent="0.3">
      <c r="A18" s="23" t="s">
        <v>408</v>
      </c>
      <c r="B18" s="135" t="e">
        <f>COUNTIFS(#REF!,"ACTIVA INGRESO A CPN",#REF!,$A$13)</f>
        <v>#REF!</v>
      </c>
      <c r="C18" s="160"/>
      <c r="D18" s="135" t="e">
        <f>COUNTIFS(#REF!,"ACTIVA INGRESO A CPN")</f>
        <v>#REF!</v>
      </c>
      <c r="E18" s="160"/>
      <c r="F18" s="45"/>
      <c r="G18" s="45"/>
      <c r="H18" s="45"/>
      <c r="I18" s="45"/>
      <c r="J18" s="45"/>
      <c r="K18" s="45"/>
      <c r="L18" s="45"/>
      <c r="M18" s="45"/>
    </row>
    <row r="19" spans="1:13" ht="19.5" thickBot="1" x14ac:dyDescent="0.35">
      <c r="B19" s="151" t="s">
        <v>717</v>
      </c>
      <c r="C19" s="152"/>
      <c r="D19" s="153" t="s">
        <v>737</v>
      </c>
      <c r="E19" s="154"/>
      <c r="F19" s="45"/>
      <c r="G19" s="45"/>
      <c r="H19" s="45"/>
      <c r="I19" s="45"/>
      <c r="J19" s="45"/>
      <c r="K19" s="45"/>
      <c r="L19" s="45"/>
      <c r="M19" s="45"/>
    </row>
    <row r="20" spans="1:13" ht="26.25" thickBot="1" x14ac:dyDescent="0.3">
      <c r="A20" s="132" t="s">
        <v>736</v>
      </c>
      <c r="B20" s="135" t="e">
        <f>COUNTIFS(#REF!,"ACTIVA INGRESO A CPN",#REF!,"COMPLETO",#REF!,$A$13)</f>
        <v>#REF!</v>
      </c>
      <c r="C20" s="155" t="str">
        <f>IFERROR(SUM(B20/B21),"")</f>
        <v/>
      </c>
      <c r="D20" s="135" t="e">
        <f>COUNTIFS(#REF!,"ACTIVA INGRESO A CPN",#REF!,"COMPLETO")</f>
        <v>#REF!</v>
      </c>
      <c r="E20" s="155" t="str">
        <f>IFERROR(SUM(D20/D21),"")</f>
        <v/>
      </c>
      <c r="F20" s="45"/>
      <c r="G20" s="45"/>
      <c r="H20" s="45"/>
      <c r="I20" s="45"/>
      <c r="J20" s="45"/>
      <c r="K20" s="45"/>
      <c r="L20" s="45"/>
      <c r="M20" s="45"/>
    </row>
    <row r="21" spans="1:13" ht="15.75" customHeight="1" thickBot="1" x14ac:dyDescent="0.3">
      <c r="A21" s="23" t="s">
        <v>408</v>
      </c>
      <c r="B21" s="135" t="e">
        <f>COUNTIFS(#REF!,"ACTIVA INGRESO A CPN",#REF!,$A$13)</f>
        <v>#REF!</v>
      </c>
      <c r="C21" s="156"/>
      <c r="D21" s="135" t="e">
        <f>COUNTIFS(#REF!,"ACTIVA INGRESO A CPN")</f>
        <v>#REF!</v>
      </c>
      <c r="E21" s="156"/>
      <c r="F21" s="45"/>
      <c r="G21" s="45"/>
      <c r="H21" s="45"/>
      <c r="I21" s="45"/>
      <c r="J21" s="45"/>
      <c r="K21" s="45"/>
      <c r="L21" s="45"/>
      <c r="M21" s="45"/>
    </row>
    <row r="22" spans="1:13" ht="19.5" thickBot="1" x14ac:dyDescent="0.35">
      <c r="B22" s="151" t="s">
        <v>717</v>
      </c>
      <c r="C22" s="152"/>
      <c r="D22" s="153" t="s">
        <v>737</v>
      </c>
      <c r="E22" s="154"/>
      <c r="F22" s="45"/>
      <c r="G22" s="45"/>
      <c r="H22" s="45"/>
      <c r="I22" s="45"/>
      <c r="J22" s="45"/>
      <c r="K22" s="45"/>
      <c r="L22" s="45"/>
      <c r="M22" s="45"/>
    </row>
    <row r="23" spans="1:13" ht="26.25" thickBot="1" x14ac:dyDescent="0.3">
      <c r="A23" s="132" t="s">
        <v>740</v>
      </c>
      <c r="B23" s="135" t="e">
        <f>COUNTIFS(#REF!,"ACTIVA INGRESO A CPN",#REF!,"COMPLETO",#REF!,$A$13)</f>
        <v>#REF!</v>
      </c>
      <c r="C23" s="155" t="str">
        <f>IFERROR(SUM(B23/B24),"")</f>
        <v/>
      </c>
      <c r="D23" s="135" t="e">
        <f>COUNTIFS(#REF!,"ACTIVA INGRESO A CPN",#REF!,"COMPLETO")</f>
        <v>#REF!</v>
      </c>
      <c r="E23" s="155" t="str">
        <f>IFERROR(SUM(D23/D24),"")</f>
        <v/>
      </c>
      <c r="F23" s="45"/>
      <c r="G23" s="45"/>
      <c r="H23" s="45"/>
      <c r="I23" s="45"/>
      <c r="J23" s="45"/>
      <c r="K23" s="45"/>
      <c r="L23" s="45"/>
      <c r="M23" s="45"/>
    </row>
    <row r="24" spans="1:13" ht="15.75" thickBot="1" x14ac:dyDescent="0.3">
      <c r="A24" s="23" t="s">
        <v>408</v>
      </c>
      <c r="B24" s="135" t="e">
        <f>COUNTIFS(#REF!,"ACTIVA INGRESO A CPN",#REF!,$A$13)</f>
        <v>#REF!</v>
      </c>
      <c r="C24" s="156"/>
      <c r="D24" s="135" t="e">
        <f>COUNTIFS(#REF!,"ACTIVA INGRESO A CPN")</f>
        <v>#REF!</v>
      </c>
      <c r="E24" s="156"/>
      <c r="F24" s="45"/>
      <c r="G24" s="45"/>
      <c r="H24" s="45"/>
      <c r="I24" s="45"/>
      <c r="J24" s="45"/>
      <c r="K24" s="45"/>
      <c r="L24" s="45"/>
      <c r="M24" s="45"/>
    </row>
    <row r="25" spans="1:13" ht="19.5" thickBot="1" x14ac:dyDescent="0.35">
      <c r="B25" s="151" t="s">
        <v>717</v>
      </c>
      <c r="C25" s="152"/>
      <c r="D25" s="153" t="s">
        <v>737</v>
      </c>
      <c r="E25" s="154"/>
      <c r="F25" s="45"/>
      <c r="G25" s="45"/>
      <c r="H25" s="45"/>
      <c r="I25" s="45"/>
      <c r="J25" s="45"/>
      <c r="K25" s="45"/>
      <c r="L25" s="45"/>
      <c r="M25" s="45"/>
    </row>
    <row r="26" spans="1:13" ht="26.25" thickBot="1" x14ac:dyDescent="0.3">
      <c r="A26" s="132" t="s">
        <v>739</v>
      </c>
      <c r="B26" s="135" t="e">
        <f>COUNTIFS(#REF!,"ACTIVA INGRESO A CPN",#REF!,"&gt;36",#REF!,"&lt;44",#REF!,"&lt;&gt;",#REF!,$A$13)</f>
        <v>#REF!</v>
      </c>
      <c r="C26" s="155" t="str">
        <f>IFERROR(SUM(B26/B27),"")</f>
        <v/>
      </c>
      <c r="D26" s="135" t="e">
        <f>COUNTIFS(#REF!,"ACTIVA INGRESO A CPN",#REF!,"&gt;36",#REF!,"&lt;44",#REF!,"&lt;&gt;")</f>
        <v>#REF!</v>
      </c>
      <c r="E26" s="155" t="str">
        <f>IFERROR(SUM(D26/D27),"")</f>
        <v/>
      </c>
      <c r="F26" s="45"/>
      <c r="G26" s="45"/>
      <c r="H26" s="45"/>
      <c r="I26" s="45"/>
      <c r="J26" s="45"/>
      <c r="K26" s="45"/>
      <c r="L26" s="45"/>
      <c r="M26" s="45"/>
    </row>
    <row r="27" spans="1:13" ht="15.75" thickBot="1" x14ac:dyDescent="0.3">
      <c r="A27" s="23" t="s">
        <v>738</v>
      </c>
      <c r="B27" s="135" t="e">
        <f>COUNTIFS(#REF!,"ACTIVA INGRESO A CPN",#REF!,"&gt;36",#REF!,"&lt;44",#REF!,$A$13)</f>
        <v>#REF!</v>
      </c>
      <c r="C27" s="156"/>
      <c r="D27" s="135" t="e">
        <f>COUNTIFS(#REF!,"ACTIVA INGRESO A CPN",#REF!,"&gt;36",#REF!,"&lt;44")</f>
        <v>#REF!</v>
      </c>
      <c r="E27" s="156"/>
      <c r="F27" s="45"/>
      <c r="G27" s="45"/>
      <c r="H27" s="45"/>
      <c r="I27" s="45"/>
      <c r="J27" s="45"/>
      <c r="K27" s="45"/>
      <c r="L27" s="45"/>
      <c r="M27" s="45"/>
    </row>
    <row r="28" spans="1:13" ht="19.5" thickBot="1" x14ac:dyDescent="0.35">
      <c r="B28" s="151" t="s">
        <v>717</v>
      </c>
      <c r="C28" s="152"/>
      <c r="D28" s="153" t="s">
        <v>737</v>
      </c>
      <c r="E28" s="154"/>
      <c r="F28" s="45"/>
      <c r="G28" s="45"/>
      <c r="H28" s="45"/>
      <c r="I28" s="45"/>
      <c r="J28" s="45"/>
      <c r="K28" s="45"/>
      <c r="L28" s="45"/>
      <c r="M28" s="45"/>
    </row>
    <row r="29" spans="1:13" ht="26.25" thickBot="1" x14ac:dyDescent="0.3">
      <c r="A29" s="141" t="s">
        <v>754</v>
      </c>
      <c r="B29" s="135" t="e">
        <f>COUNTIFS(#REF!,"ACTIVA INGRESO A CPN",#REF!,"&gt;36",#REF!,"&lt;44",#REF!,"&lt;&gt;",#REF!,$A$13)</f>
        <v>#REF!</v>
      </c>
      <c r="C29" s="155" t="str">
        <f>IFERROR(SUM(B29/B30),"")</f>
        <v/>
      </c>
      <c r="D29" s="135" t="e">
        <f>COUNTIFS(#REF!,"ACTIVA INGRESO A CPN",#REF!,"&gt;36",#REF!,"&lt;44",#REF!,"&lt;&gt;")</f>
        <v>#REF!</v>
      </c>
      <c r="E29" s="155" t="str">
        <f>IFERROR(SUM(D29/D30),"")</f>
        <v/>
      </c>
      <c r="F29" s="45"/>
      <c r="G29" s="45"/>
      <c r="H29" s="45"/>
      <c r="I29" s="45"/>
      <c r="J29" s="45"/>
      <c r="K29" s="45"/>
      <c r="L29" s="45"/>
      <c r="M29" s="45"/>
    </row>
    <row r="30" spans="1:13" ht="15.75" thickBot="1" x14ac:dyDescent="0.3">
      <c r="A30" s="23" t="s">
        <v>738</v>
      </c>
      <c r="B30" s="135" t="e">
        <f>COUNTIFS(#REF!,"ACTIVA INGRESO A CPN",#REF!,"&gt;36",#REF!,"&lt;44",#REF!,$A$13)</f>
        <v>#REF!</v>
      </c>
      <c r="C30" s="156"/>
      <c r="D30" s="135" t="e">
        <f>COUNTIFS(#REF!,"ACTIVA INGRESO A CPN",#REF!,"&gt;36",#REF!,"&lt;44")</f>
        <v>#REF!</v>
      </c>
      <c r="E30" s="156"/>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63"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64"/>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20"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8"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9"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9"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20"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20"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8"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6" t="s">
        <v>699</v>
      </c>
      <c r="B61" s="119" t="e">
        <f>SUM(COUNTIFS(#REF!,$B$4,#REF!,B6,#REF!,"PARTO",#REF!,"&gt;36",#REF!,"&lt;44",#REF!,"&lt;&gt;"),COUNTIFS(#REF!,$B$4,#REF!,B6,#REF!,"CESAREA",#REF!,"&gt;36",#REF!,"&lt;44",#REF!,"&lt;&gt;"))</f>
        <v>#REF!</v>
      </c>
      <c r="C61" s="119" t="e">
        <f>SUM(COUNTIFS(#REF!,$B$4,#REF!,C6,#REF!,"PARTO",#REF!,"&gt;36",#REF!,"&lt;44",#REF!,"&lt;&gt;"),COUNTIFS(#REF!,$B$4,#REF!,C6,#REF!,"CESAREA",#REF!,"&gt;36",#REF!,"&lt;44",#REF!,"&lt;&gt;"))</f>
        <v>#REF!</v>
      </c>
      <c r="D61" s="119" t="e">
        <f>SUM(COUNTIFS(#REF!,$B$4,#REF!,D6,#REF!,"PARTO",#REF!,"&gt;36",#REF!,"&lt;44",#REF!,"&lt;&gt;"),COUNTIFS(#REF!,$B$4,#REF!,D6,#REF!,"CESAREA",#REF!,"&gt;36",#REF!,"&lt;44",#REF!,"&lt;&gt;"))</f>
        <v>#REF!</v>
      </c>
      <c r="E61" s="119" t="e">
        <f>SUM(COUNTIFS(#REF!,$B$4,#REF!,E6,#REF!,"PARTO",#REF!,"&gt;36",#REF!,"&lt;44",#REF!,"&lt;&gt;"),COUNTIFS(#REF!,$B$4,#REF!,E6,#REF!,"CESAREA",#REF!,"&gt;36",#REF!,"&lt;44",#REF!,"&lt;&gt;"))</f>
        <v>#REF!</v>
      </c>
      <c r="F61" s="119" t="e">
        <f>SUM(COUNTIFS(#REF!,$B$4,#REF!,F6,#REF!,"PARTO",#REF!,"&gt;36",#REF!,"&lt;44",#REF!,"&lt;&gt;"),COUNTIFS(#REF!,$B$4,#REF!,F6,#REF!,"CESAREA",#REF!,"&gt;36",#REF!,"&lt;44",#REF!,"&lt;&gt;"))</f>
        <v>#REF!</v>
      </c>
      <c r="G61" s="119" t="e">
        <f>SUM(COUNTIFS(#REF!,$B$4,#REF!,G6,#REF!,"PARTO",#REF!,"&gt;36",#REF!,"&lt;44",#REF!,"&lt;&gt;"),COUNTIFS(#REF!,$B$4,#REF!,G6,#REF!,"CESAREA",#REF!,"&gt;36",#REF!,"&lt;44",#REF!,"&lt;&gt;"))</f>
        <v>#REF!</v>
      </c>
      <c r="H61" s="119" t="e">
        <f>SUM(COUNTIFS(#REF!,$B$4,#REF!,H6,#REF!,"PARTO",#REF!,"&gt;36",#REF!,"&lt;44",#REF!,"&lt;&gt;"),COUNTIFS(#REF!,$B$4,#REF!,H6,#REF!,"CESAREA",#REF!,"&gt;36",#REF!,"&lt;44",#REF!,"&lt;&gt;"))</f>
        <v>#REF!</v>
      </c>
      <c r="I61" s="119" t="e">
        <f>SUM(COUNTIFS(#REF!,$B$4,#REF!,I6,#REF!,"PARTO",#REF!,"&gt;36",#REF!,"&lt;44",#REF!,"&lt;&gt;"),COUNTIFS(#REF!,$B$4,#REF!,I6,#REF!,"CESAREA",#REF!,"&gt;36",#REF!,"&lt;44",#REF!,"&lt;&gt;"))</f>
        <v>#REF!</v>
      </c>
      <c r="J61" s="119" t="e">
        <f>SUM(COUNTIFS(#REF!,$B$4,#REF!,J6,#REF!,"PARTO",#REF!,"&gt;36",#REF!,"&lt;44",#REF!,"&lt;&gt;"),COUNTIFS(#REF!,$B$4,#REF!,J6,#REF!,"CESAREA",#REF!,"&gt;36",#REF!,"&lt;44",#REF!,"&lt;&gt;"))</f>
        <v>#REF!</v>
      </c>
      <c r="K61" s="119" t="e">
        <f>SUM(COUNTIFS(#REF!,$B$4,#REF!,K6,#REF!,"PARTO",#REF!,"&gt;36",#REF!,"&lt;44",#REF!,"&lt;&gt;"),COUNTIFS(#REF!,$B$4,#REF!,K6,#REF!,"CESAREA",#REF!,"&gt;36",#REF!,"&lt;44",#REF!,"&lt;&gt;"))</f>
        <v>#REF!</v>
      </c>
      <c r="L61" s="119" t="e">
        <f>SUM(COUNTIFS(#REF!,$B$4,#REF!,L6,#REF!,"PARTO",#REF!,"&gt;36",#REF!,"&lt;44",#REF!,"&lt;&gt;"),COUNTIFS(#REF!,$B$4,#REF!,L6,#REF!,"CESAREA",#REF!,"&gt;36",#REF!,"&lt;44",#REF!,"&lt;&gt;"))</f>
        <v>#REF!</v>
      </c>
      <c r="M61" s="119" t="e">
        <f>SUM(COUNTIFS(#REF!,$B$4,#REF!,M6,#REF!,"PARTO",#REF!,"&gt;36",#REF!,"&lt;44",#REF!,"&lt;&gt;"),COUNTIFS(#REF!,$B$4,#REF!,M6,#REF!,"CESAREA",#REF!,"&gt;36",#REF!,"&lt;44",#REF!,"&lt;&gt;"))</f>
        <v>#REF!</v>
      </c>
      <c r="N61" s="58" t="e">
        <f>SUM(B61:M61)</f>
        <v>#REF!</v>
      </c>
    </row>
    <row r="62" spans="1:14" ht="33.75" customHeight="1" thickBot="1" x14ac:dyDescent="0.3">
      <c r="A62" s="120"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3"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3"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3"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3"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6" t="s">
        <v>715</v>
      </c>
      <c r="B71" s="119" t="e">
        <f>SUM(COUNTIFS(#REF!,$B$4,#REF!,B6,#REF!,"PARTO",#REF!,"COMPLETO"),COUNTIFS(#REF!,$B$4,#REF!,B6,#REF!,"CESAREA",#REF!,"COMPLETO"))</f>
        <v>#REF!</v>
      </c>
      <c r="C71" s="119" t="e">
        <f>SUM(COUNTIFS(#REF!,$B$4,#REF!,C6,#REF!,"PARTO",#REF!,"COMPLETO"),COUNTIFS(#REF!,$B$4,#REF!,C6,#REF!,"CESAREA",#REF!,"COMPLETO"))</f>
        <v>#REF!</v>
      </c>
      <c r="D71" s="119" t="e">
        <f>SUM(COUNTIFS(#REF!,$B$4,#REF!,D6,#REF!,"PARTO",#REF!,"COMPLETO"),COUNTIFS(#REF!,$B$4,#REF!,D6,#REF!,"CESAREA",#REF!,"COMPLETO"))</f>
        <v>#REF!</v>
      </c>
      <c r="E71" s="119" t="e">
        <f>SUM(COUNTIFS(#REF!,$B$4,#REF!,E6,#REF!,"PARTO",#REF!,"COMPLETO"),COUNTIFS(#REF!,$B$4,#REF!,E6,#REF!,"CESAREA",#REF!,"COMPLETO"))</f>
        <v>#REF!</v>
      </c>
      <c r="F71" s="119" t="e">
        <f>SUM(COUNTIFS(#REF!,$B$4,#REF!,F6,#REF!,"PARTO",#REF!,"COMPLETO"),COUNTIFS(#REF!,$B$4,#REF!,F6,#REF!,"CESAREA",#REF!,"COMPLETO"))</f>
        <v>#REF!</v>
      </c>
      <c r="G71" s="119" t="e">
        <f>SUM(COUNTIFS(#REF!,$B$4,#REF!,G6,#REF!,"PARTO",#REF!,"COMPLETO"),COUNTIFS(#REF!,$B$4,#REF!,G6,#REF!,"CESAREA",#REF!,"COMPLETO"))</f>
        <v>#REF!</v>
      </c>
      <c r="H71" s="119" t="e">
        <f>SUM(COUNTIFS(#REF!,$B$4,#REF!,H6,#REF!,"PARTO",#REF!,"COMPLETO"),COUNTIFS(#REF!,$B$4,#REF!,H6,#REF!,"CESAREA",#REF!,"COMPLETO"))</f>
        <v>#REF!</v>
      </c>
      <c r="I71" s="119" t="e">
        <f>SUM(COUNTIFS(#REF!,$B$4,#REF!,I6,#REF!,"PARTO",#REF!,"COMPLETO"),COUNTIFS(#REF!,$B$4,#REF!,I6,#REF!,"CESAREA",#REF!,"COMPLETO"))</f>
        <v>#REF!</v>
      </c>
      <c r="J71" s="119" t="e">
        <f>SUM(COUNTIFS(#REF!,$B$4,#REF!,J6,#REF!,"PARTO",#REF!,"COMPLETO"),COUNTIFS(#REF!,$B$4,#REF!,J6,#REF!,"CESAREA",#REF!,"COMPLETO"))</f>
        <v>#REF!</v>
      </c>
      <c r="K71" s="119" t="e">
        <f>SUM(COUNTIFS(#REF!,$B$4,#REF!,K6,#REF!,"PARTO",#REF!,"COMPLETO"),COUNTIFS(#REF!,$B$4,#REF!,K6,#REF!,"CESAREA",#REF!,"COMPLETO"))</f>
        <v>#REF!</v>
      </c>
      <c r="L71" s="119" t="e">
        <f>SUM(COUNTIFS(#REF!,$B$4,#REF!,L6,#REF!,"PARTO",#REF!,"COMPLETO"),COUNTIFS(#REF!,$B$4,#REF!,L6,#REF!,"CESAREA",#REF!,"COMPLETO"))</f>
        <v>#REF!</v>
      </c>
      <c r="M71" s="119" t="e">
        <f>SUM(COUNTIFS(#REF!,$B$4,#REF!,M6,#REF!,"PARTO",#REF!,"COMPLETO"),COUNTIFS(#REF!,$B$4,#REF!,M6,#REF!,"CESAREA",#REF!,"COMPLETO"))</f>
        <v>#REF!</v>
      </c>
      <c r="N71" s="58" t="e">
        <f>SUM(B71:M71)</f>
        <v>#REF!</v>
      </c>
    </row>
    <row r="72" spans="1:16" ht="39.75" customHeight="1" thickBot="1" x14ac:dyDescent="0.3">
      <c r="A72" s="120"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9" t="e">
        <f>SUM(COUNTIFS(#REF!,$B$4,#REF!,B6,#REF!,"PARTO",#REF!,"&gt;2",#REF!,"&lt;6"),COUNTIFS(#REF!,$B$4,#REF!,B6,#REF!,"CESAREA",#REF!,"&gt;2",#REF!,"&lt;6"))</f>
        <v>#REF!</v>
      </c>
      <c r="C73" s="119" t="e">
        <f>SUM(COUNTIFS(#REF!,$B$4,#REF!,C6,#REF!,"PARTO",#REF!,"&gt;2",#REF!,"&lt;6"),COUNTIFS(#REF!,$B$4,#REF!,C6,#REF!,"CESAREA",#REF!,"&gt;2",#REF!,"&lt;6"))</f>
        <v>#REF!</v>
      </c>
      <c r="D73" s="119" t="e">
        <f>SUM(COUNTIFS(#REF!,$B$4,#REF!,D6,#REF!,"PARTO",#REF!,"&gt;2",#REF!,"&lt;6"),COUNTIFS(#REF!,$B$4,#REF!,D6,#REF!,"CESAREA",#REF!,"&gt;2",#REF!,"&lt;6"))</f>
        <v>#REF!</v>
      </c>
      <c r="E73" s="119" t="e">
        <f>SUM(COUNTIFS(#REF!,$B$4,#REF!,E6,#REF!,"PARTO",#REF!,"&gt;2",#REF!,"&lt;6"),COUNTIFS(#REF!,$B$4,#REF!,E6,#REF!,"CESAREA",#REF!,"&gt;2",#REF!,"&lt;6"))</f>
        <v>#REF!</v>
      </c>
      <c r="F73" s="119" t="e">
        <f>SUM(COUNTIFS(#REF!,$B$4,#REF!,F6,#REF!,"PARTO",#REF!,"&gt;2",#REF!,"&lt;6"),COUNTIFS(#REF!,$B$4,#REF!,F6,#REF!,"CESAREA",#REF!,"&gt;2",#REF!,"&lt;6"))</f>
        <v>#REF!</v>
      </c>
      <c r="G73" s="119" t="e">
        <f>SUM(COUNTIFS(#REF!,$B$4,#REF!,G6,#REF!,"PARTO",#REF!,"&gt;2",#REF!,"&lt;6"),COUNTIFS(#REF!,$B$4,#REF!,G6,#REF!,"CESAREA",#REF!,"&gt;2",#REF!,"&lt;6"))</f>
        <v>#REF!</v>
      </c>
      <c r="H73" s="119" t="e">
        <f>SUM(COUNTIFS(#REF!,$B$4,#REF!,H6,#REF!,"PARTO",#REF!,"&gt;2",#REF!,"&lt;6"),COUNTIFS(#REF!,$B$4,#REF!,H6,#REF!,"CESAREA",#REF!,"&gt;2",#REF!,"&lt;6"))</f>
        <v>#REF!</v>
      </c>
      <c r="I73" s="119" t="e">
        <f>SUM(COUNTIFS(#REF!,$B$4,#REF!,I6,#REF!,"PARTO",#REF!,"&gt;2",#REF!,"&lt;6"),COUNTIFS(#REF!,$B$4,#REF!,I6,#REF!,"CESAREA",#REF!,"&gt;2",#REF!,"&lt;6"))</f>
        <v>#REF!</v>
      </c>
      <c r="J73" s="119" t="e">
        <f>SUM(COUNTIFS(#REF!,$B$4,#REF!,J6,#REF!,"PARTO",#REF!,"&gt;2",#REF!,"&lt;6"),COUNTIFS(#REF!,$B$4,#REF!,J6,#REF!,"CESAREA",#REF!,"&gt;2",#REF!,"&lt;6"))</f>
        <v>#REF!</v>
      </c>
      <c r="K73" s="119" t="e">
        <f>SUM(COUNTIFS(#REF!,$B$4,#REF!,K6,#REF!,"PARTO",#REF!,"&gt;2",#REF!,"&lt;6"),COUNTIFS(#REF!,$B$4,#REF!,K6,#REF!,"CESAREA",#REF!,"&gt;2",#REF!,"&lt;6"))</f>
        <v>#REF!</v>
      </c>
      <c r="L73" s="119" t="e">
        <f>SUM(COUNTIFS(#REF!,$B$4,#REF!,L6,#REF!,"PARTO",#REF!,"&gt;2",#REF!,"&lt;6"),COUNTIFS(#REF!,$B$4,#REF!,L6,#REF!,"CESAREA",#REF!,"&gt;2",#REF!,"&lt;6"))</f>
        <v>#REF!</v>
      </c>
      <c r="M73" s="119" t="e">
        <f>SUM(COUNTIFS(#REF!,$B$4,#REF!,M6,#REF!,"PARTO",#REF!,"&gt;2",#REF!,"&lt;6"),COUNTIFS(#REF!,$B$4,#REF!,M6,#REF!,"CESAREA",#REF!,"&gt;2",#REF!,"&lt;6"))</f>
        <v>#REF!</v>
      </c>
      <c r="N73" s="58" t="e">
        <f>SUM(B73:M73)</f>
        <v>#REF!</v>
      </c>
    </row>
    <row r="74" spans="1:16" ht="39" customHeight="1" thickBot="1" x14ac:dyDescent="0.3">
      <c r="A74" s="123"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4" t="e">
        <f t="shared" si="19"/>
        <v>#REF!</v>
      </c>
    </row>
    <row r="75" spans="1:16" ht="39" customHeight="1" thickBot="1" x14ac:dyDescent="0.3">
      <c r="A75" s="26" t="s">
        <v>721</v>
      </c>
      <c r="B75" s="119" t="e">
        <f>SUM(COUNTIFS(#REF!,$B$4,#REF!,B6,#REF!,"PARTO",#REF!,"&gt;2",#REF!,"&lt;6"),COUNTIFS(#REF!,$B$4,#REF!,B6,#REF!,"CESAREA",#REF!,"&gt;2",#REF!,"&lt;6"))</f>
        <v>#REF!</v>
      </c>
      <c r="C75" s="119" t="e">
        <f>SUM(COUNTIFS(#REF!,$B$4,#REF!,C6,#REF!,"PARTO",#REF!,"&gt;2",#REF!,"&lt;6"),COUNTIFS(#REF!,$B$4,#REF!,C6,#REF!,"CESAREA",#REF!,"&gt;2",#REF!,"&lt;6"))</f>
        <v>#REF!</v>
      </c>
      <c r="D75" s="119" t="e">
        <f>SUM(COUNTIFS(#REF!,$B$4,#REF!,D6,#REF!,"PARTO",#REF!,"&gt;2",#REF!,"&lt;6"),COUNTIFS(#REF!,$B$4,#REF!,D6,#REF!,"CESAREA",#REF!,"&gt;2",#REF!,"&lt;6"))</f>
        <v>#REF!</v>
      </c>
      <c r="E75" s="119" t="e">
        <f>SUM(COUNTIFS(#REF!,$B$4,#REF!,E6,#REF!,"PARTO",#REF!,"&gt;2",#REF!,"&lt;6"),COUNTIFS(#REF!,$B$4,#REF!,E6,#REF!,"CESAREA",#REF!,"&gt;2",#REF!,"&lt;6"))</f>
        <v>#REF!</v>
      </c>
      <c r="F75" s="119" t="e">
        <f>SUM(COUNTIFS(#REF!,$B$4,#REF!,F6,#REF!,"PARTO",#REF!,"&gt;2",#REF!,"&lt;6"),COUNTIFS(#REF!,$B$4,#REF!,F6,#REF!,"CESAREA",#REF!,"&gt;2",#REF!,"&lt;6"))</f>
        <v>#REF!</v>
      </c>
      <c r="G75" s="119" t="e">
        <f>SUM(COUNTIFS(#REF!,$B$4,#REF!,G6,#REF!,"PARTO",#REF!,"&gt;2",#REF!,"&lt;6"),COUNTIFS(#REF!,$B$4,#REF!,G6,#REF!,"CESAREA",#REF!,"&gt;2",#REF!,"&lt;6"))</f>
        <v>#REF!</v>
      </c>
      <c r="H75" s="119" t="e">
        <f>SUM(COUNTIFS(#REF!,$B$4,#REF!,H6,#REF!,"PARTO",#REF!,"&gt;2",#REF!,"&lt;6"),COUNTIFS(#REF!,$B$4,#REF!,H6,#REF!,"CESAREA",#REF!,"&gt;2",#REF!,"&lt;6"))</f>
        <v>#REF!</v>
      </c>
      <c r="I75" s="119" t="e">
        <f>SUM(COUNTIFS(#REF!,$B$4,#REF!,I6,#REF!,"PARTO",#REF!,"&gt;2",#REF!,"&lt;6"),COUNTIFS(#REF!,$B$4,#REF!,I6,#REF!,"CESAREA",#REF!,"&gt;2",#REF!,"&lt;6"))</f>
        <v>#REF!</v>
      </c>
      <c r="J75" s="119" t="e">
        <f>SUM(COUNTIFS(#REF!,$B$4,#REF!,J6,#REF!,"PARTO",#REF!,"&gt;2",#REF!,"&lt;6"),COUNTIFS(#REF!,$B$4,#REF!,J6,#REF!,"CESAREA",#REF!,"&gt;2",#REF!,"&lt;6"))</f>
        <v>#REF!</v>
      </c>
      <c r="K75" s="119" t="e">
        <f>SUM(COUNTIFS(#REF!,$B$4,#REF!,K6,#REF!,"PARTO",#REF!,"&gt;2",#REF!,"&lt;6"),COUNTIFS(#REF!,$B$4,#REF!,K6,#REF!,"CESAREA",#REF!,"&gt;2",#REF!,"&lt;6"))</f>
        <v>#REF!</v>
      </c>
      <c r="L75" s="119" t="e">
        <f>SUM(COUNTIFS(#REF!,$B$4,#REF!,L6,#REF!,"PARTO",#REF!,"&gt;2",#REF!,"&lt;6"),COUNTIFS(#REF!,$B$4,#REF!,L6,#REF!,"CESAREA",#REF!,"&gt;2",#REF!,"&lt;6"))</f>
        <v>#REF!</v>
      </c>
      <c r="M75" s="119" t="e">
        <f>SUM(COUNTIFS(#REF!,$B$4,#REF!,M6,#REF!,"PARTO",#REF!,"&gt;2",#REF!,"&lt;6"),COUNTIFS(#REF!,$B$4,#REF!,M6,#REF!,"CESAREA",#REF!,"&gt;2",#REF!,"&lt;6"))</f>
        <v>#REF!</v>
      </c>
      <c r="N75" s="58" t="e">
        <f>SUM(B75:M75)</f>
        <v>#REF!</v>
      </c>
    </row>
    <row r="76" spans="1:16" ht="39" customHeight="1" thickBot="1" x14ac:dyDescent="0.3">
      <c r="A76" s="123"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4" t="e">
        <f t="shared" si="20"/>
        <v>#REF!</v>
      </c>
    </row>
    <row r="77" spans="1:16" ht="39" customHeight="1" thickBot="1" x14ac:dyDescent="0.3">
      <c r="A77" s="26" t="s">
        <v>723</v>
      </c>
      <c r="B77" s="119" t="e">
        <f>SUM(COUNTIFS(#REF!,$B$4,#REF!,B6,#REF!,"PARTO",#REF!,"VACUNADA"),COUNTIFS(#REF!,$B$4,#REF!,B6,#REF!,"CESAREA",#REF!,"VACUNADA"))</f>
        <v>#REF!</v>
      </c>
      <c r="C77" s="119" t="e">
        <f>SUM(COUNTIFS(#REF!,$B$4,#REF!,C6,#REF!,"PARTO",#REF!,"VACUNADA"),COUNTIFS(#REF!,$B$4,#REF!,C6,#REF!,"CESAREA",#REF!,"VACUNADA"))</f>
        <v>#REF!</v>
      </c>
      <c r="D77" s="119" t="e">
        <f>SUM(COUNTIFS(#REF!,$B$4,#REF!,D6,#REF!,"PARTO",#REF!,"VACUNADA"),COUNTIFS(#REF!,$B$4,#REF!,D6,#REF!,"CESAREA",#REF!,"VACUNADA"))</f>
        <v>#REF!</v>
      </c>
      <c r="E77" s="119" t="e">
        <f>SUM(COUNTIFS(#REF!,$B$4,#REF!,E6,#REF!,"PARTO",#REF!,"VACUNADA"),COUNTIFS(#REF!,$B$4,#REF!,E6,#REF!,"CESAREA",#REF!,"VACUNADA"))</f>
        <v>#REF!</v>
      </c>
      <c r="F77" s="119" t="e">
        <f>SUM(COUNTIFS(#REF!,$B$4,#REF!,F6,#REF!,"PARTO",#REF!,"VACUNADA"),COUNTIFS(#REF!,$B$4,#REF!,F6,#REF!,"CESAREA",#REF!,"VACUNADA"))</f>
        <v>#REF!</v>
      </c>
      <c r="G77" s="119" t="e">
        <f>SUM(COUNTIFS(#REF!,$B$4,#REF!,G6,#REF!,"PARTO",#REF!,"VACUNADA"),COUNTIFS(#REF!,$B$4,#REF!,G6,#REF!,"CESAREA",#REF!,"VACUNADA"))</f>
        <v>#REF!</v>
      </c>
      <c r="H77" s="119" t="e">
        <f>SUM(COUNTIFS(#REF!,$B$4,#REF!,H6,#REF!,"PARTO",#REF!,"VACUNADA"),COUNTIFS(#REF!,$B$4,#REF!,H6,#REF!,"CESAREA",#REF!,"VACUNADA"))</f>
        <v>#REF!</v>
      </c>
      <c r="I77" s="119" t="e">
        <f>SUM(COUNTIFS(#REF!,$B$4,#REF!,I6,#REF!,"PARTO",#REF!,"VACUNADA"),COUNTIFS(#REF!,$B$4,#REF!,I6,#REF!,"CESAREA",#REF!,"VACUNADA"))</f>
        <v>#REF!</v>
      </c>
      <c r="J77" s="119" t="e">
        <f>SUM(COUNTIFS(#REF!,$B$4,#REF!,J6,#REF!,"PARTO",#REF!,"VACUNADA"),COUNTIFS(#REF!,$B$4,#REF!,J6,#REF!,"CESAREA",#REF!,"VACUNADA"))</f>
        <v>#REF!</v>
      </c>
      <c r="K77" s="119" t="e">
        <f>SUM(COUNTIFS(#REF!,$B$4,#REF!,K6,#REF!,"PARTO",#REF!,"VACUNADA"),COUNTIFS(#REF!,$B$4,#REF!,K6,#REF!,"CESAREA",#REF!,"VACUNADA"))</f>
        <v>#REF!</v>
      </c>
      <c r="L77" s="119" t="e">
        <f>SUM(COUNTIFS(#REF!,$B$4,#REF!,L6,#REF!,"PARTO",#REF!,"VACUNADA"),COUNTIFS(#REF!,$B$4,#REF!,L6,#REF!,"CESAREA",#REF!,"VACUNADA"))</f>
        <v>#REF!</v>
      </c>
      <c r="M77" s="119" t="e">
        <f>SUM(COUNTIFS(#REF!,$B$4,#REF!,M6,#REF!,"PARTO",#REF!,"VACUNADA"),COUNTIFS(#REF!,$B$4,#REF!,M6,#REF!,"CESAREA",#REF!,"VACUNADA"))</f>
        <v>#REF!</v>
      </c>
      <c r="N77" s="58" t="e">
        <f>SUM(B77:M77)</f>
        <v>#REF!</v>
      </c>
      <c r="P77" t="s">
        <v>724</v>
      </c>
    </row>
    <row r="78" spans="1:16" ht="39" customHeight="1" thickBot="1" x14ac:dyDescent="0.3">
      <c r="A78" s="123"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4" t="e">
        <f t="shared" si="21"/>
        <v>#REF!</v>
      </c>
      <c r="P78" t="s">
        <v>725</v>
      </c>
    </row>
    <row r="79" spans="1:16" ht="39" customHeight="1" thickBot="1" x14ac:dyDescent="0.3">
      <c r="A79" s="26" t="s">
        <v>726</v>
      </c>
      <c r="B79" s="119" t="e">
        <f>SUM(COUNTIFS(#REF!,$B$4,#REF!,B6,#REF!,"PARTO",#REF!,"&lt;&gt;"),COUNTIFS(#REF!,$B$4,#REF!,B6,#REF!,"CESAREA",#REF!,"&lt;&gt;"))</f>
        <v>#REF!</v>
      </c>
      <c r="C79" s="119" t="e">
        <f>SUM(COUNTIFS(#REF!,$B$4,#REF!,C6,#REF!,"PARTO",#REF!,"&lt;&gt;"),COUNTIFS(#REF!,$B$4,#REF!,C6,#REF!,"CESAREA",#REF!,"&lt;&gt;"))</f>
        <v>#REF!</v>
      </c>
      <c r="D79" s="119" t="e">
        <f>SUM(COUNTIFS(#REF!,$B$4,#REF!,D6,#REF!,"PARTO",#REF!,"&lt;&gt;"),COUNTIFS(#REF!,$B$4,#REF!,D6,#REF!,"CESAREA",#REF!,"&lt;&gt;"))</f>
        <v>#REF!</v>
      </c>
      <c r="E79" s="119" t="e">
        <f>SUM(COUNTIFS(#REF!,$B$4,#REF!,E6,#REF!,"PARTO",#REF!,"&lt;&gt;"),COUNTIFS(#REF!,$B$4,#REF!,E6,#REF!,"CESAREA",#REF!,"&lt;&gt;"))</f>
        <v>#REF!</v>
      </c>
      <c r="F79" s="119" t="e">
        <f>SUM(COUNTIFS(#REF!,$B$4,#REF!,F6,#REF!,"PARTO",#REF!,"&lt;&gt;"),COUNTIFS(#REF!,$B$4,#REF!,F6,#REF!,"CESAREA",#REF!,"&lt;&gt;"))</f>
        <v>#REF!</v>
      </c>
      <c r="G79" s="119" t="e">
        <f>SUM(COUNTIFS(#REF!,$B$4,#REF!,G6,#REF!,"PARTO",#REF!,"&lt;&gt;"),COUNTIFS(#REF!,$B$4,#REF!,G6,#REF!,"CESAREA",#REF!,"&lt;&gt;"))</f>
        <v>#REF!</v>
      </c>
      <c r="H79" s="119" t="e">
        <f>SUM(COUNTIFS(#REF!,$B$4,#REF!,H6,#REF!,"PARTO",#REF!,"&lt;&gt;"),COUNTIFS(#REF!,$B$4,#REF!,H6,#REF!,"CESAREA",#REF!,"&lt;&gt;"))</f>
        <v>#REF!</v>
      </c>
      <c r="I79" s="119" t="e">
        <f>SUM(COUNTIFS(#REF!,$B$4,#REF!,I6,#REF!,"PARTO",#REF!,"&lt;&gt;"),COUNTIFS(#REF!,$B$4,#REF!,I6,#REF!,"CESAREA",#REF!,"&lt;&gt;"))</f>
        <v>#REF!</v>
      </c>
      <c r="J79" s="119" t="e">
        <f>SUM(COUNTIFS(#REF!,$B$4,#REF!,J6,#REF!,"PARTO",#REF!,"&lt;&gt;"),COUNTIFS(#REF!,$B$4,#REF!,J6,#REF!,"CESAREA",#REF!,"&lt;&gt;"))</f>
        <v>#REF!</v>
      </c>
      <c r="K79" s="119" t="e">
        <f>SUM(COUNTIFS(#REF!,$B$4,#REF!,K6,#REF!,"PARTO",#REF!,"&lt;&gt;"),COUNTIFS(#REF!,$B$4,#REF!,K6,#REF!,"CESAREA",#REF!,"&lt;&gt;"))</f>
        <v>#REF!</v>
      </c>
      <c r="L79" s="119" t="e">
        <f>SUM(COUNTIFS(#REF!,$B$4,#REF!,L6,#REF!,"PARTO",#REF!,"&lt;&gt;"),COUNTIFS(#REF!,$B$4,#REF!,L6,#REF!,"CESAREA",#REF!,"&lt;&gt;"))</f>
        <v>#REF!</v>
      </c>
      <c r="M79" s="119" t="e">
        <f>SUM(COUNTIFS(#REF!,$B$4,#REF!,M6,#REF!,"PARTO",#REF!,"&lt;&gt;"),COUNTIFS(#REF!,$B$4,#REF!,M6,#REF!,"CESAREA",#REF!,"&lt;&gt;"))</f>
        <v>#REF!</v>
      </c>
      <c r="N79" s="58" t="e">
        <f>SUM(B79:M79)</f>
        <v>#REF!</v>
      </c>
    </row>
    <row r="80" spans="1:16" ht="39" customHeight="1" thickBot="1" x14ac:dyDescent="0.3">
      <c r="A80" s="123"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4" t="e">
        <f t="shared" si="22"/>
        <v>#REF!</v>
      </c>
    </row>
    <row r="81" spans="1:14" ht="39" customHeight="1" thickBot="1" x14ac:dyDescent="0.3">
      <c r="A81" s="26" t="s">
        <v>728</v>
      </c>
      <c r="B81" s="119" t="e">
        <f>SUM(COUNTIFS(#REF!,$B$4,#REF!,B6,#REF!,"PARTO",#REF!,"PENDIENTE REFUERZO"),COUNTIFS(#REF!,$B$4,#REF!,B6,#REF!,"CESAREA",#REF!,"PENDIENTE REFUERZO"))</f>
        <v>#REF!</v>
      </c>
      <c r="C81" s="119" t="e">
        <f>SUM(COUNTIFS(#REF!,$B$4,#REF!,C6,#REF!,"PARTO",#REF!,"PENDIENTE REFUERZO"),COUNTIFS(#REF!,$B$4,#REF!,C6,#REF!,"CESAREA",#REF!,"PENDIENTE REFUERZO"))</f>
        <v>#REF!</v>
      </c>
      <c r="D81" s="119" t="e">
        <f>SUM(COUNTIFS(#REF!,$B$4,#REF!,D6,#REF!,"PARTO",#REF!,"PENDIENTE REFUERZO"),COUNTIFS(#REF!,$B$4,#REF!,D6,#REF!,"CESAREA",#REF!,"PENDIENTE REFUERZO"))</f>
        <v>#REF!</v>
      </c>
      <c r="E81" s="119" t="e">
        <f>SUM(COUNTIFS(#REF!,$B$4,#REF!,E6,#REF!,"PARTO",#REF!,"PENDIENTE REFUERZO"),COUNTIFS(#REF!,$B$4,#REF!,E6,#REF!,"CESAREA",#REF!,"PENDIENTE REFUERZO"))</f>
        <v>#REF!</v>
      </c>
      <c r="F81" s="119" t="e">
        <f>SUM(COUNTIFS(#REF!,$B$4,#REF!,F6,#REF!,"PARTO",#REF!,"PENDIENTE REFUERZO"),COUNTIFS(#REF!,$B$4,#REF!,F6,#REF!,"CESAREA",#REF!,"PENDIENTE REFUERZO"))</f>
        <v>#REF!</v>
      </c>
      <c r="G81" s="119" t="e">
        <f>SUM(COUNTIFS(#REF!,$B$4,#REF!,G6,#REF!,"PARTO",#REF!,"PENDIENTE REFUERZO"),COUNTIFS(#REF!,$B$4,#REF!,G6,#REF!,"CESAREA",#REF!,"PENDIENTE REFUERZO"))</f>
        <v>#REF!</v>
      </c>
      <c r="H81" s="119" t="e">
        <f>SUM(COUNTIFS(#REF!,$B$4,#REF!,H6,#REF!,"PARTO",#REF!,"PENDIENTE REFUERZO"),COUNTIFS(#REF!,$B$4,#REF!,H6,#REF!,"CESAREA",#REF!,"PENDIENTE REFUERZO"))</f>
        <v>#REF!</v>
      </c>
      <c r="I81" s="119" t="e">
        <f>SUM(COUNTIFS(#REF!,$B$4,#REF!,I6,#REF!,"PARTO",#REF!,"PENDIENTE REFUERZO"),COUNTIFS(#REF!,$B$4,#REF!,I6,#REF!,"CESAREA",#REF!,"PENDIENTE REFUERZO"))</f>
        <v>#REF!</v>
      </c>
      <c r="J81" s="119" t="e">
        <f>SUM(COUNTIFS(#REF!,$B$4,#REF!,J6,#REF!,"PARTO",#REF!,"PENDIENTE REFUERZO"),COUNTIFS(#REF!,$B$4,#REF!,J6,#REF!,"CESAREA",#REF!,"PENDIENTE REFUERZO"))</f>
        <v>#REF!</v>
      </c>
      <c r="K81" s="119" t="e">
        <f>SUM(COUNTIFS(#REF!,$B$4,#REF!,K6,#REF!,"PARTO",#REF!,"PENDIENTE REFUERZO"),COUNTIFS(#REF!,$B$4,#REF!,K6,#REF!,"CESAREA",#REF!,"PENDIENTE REFUERZO"))</f>
        <v>#REF!</v>
      </c>
      <c r="L81" s="119" t="e">
        <f>SUM(COUNTIFS(#REF!,$B$4,#REF!,L6,#REF!,"PARTO",#REF!,"PENDIENTE REFUERZO"),COUNTIFS(#REF!,$B$4,#REF!,L6,#REF!,"CESAREA",#REF!,"PENDIENTE REFUERZO"))</f>
        <v>#REF!</v>
      </c>
      <c r="M81" s="119" t="e">
        <f>SUM(COUNTIFS(#REF!,$B$4,#REF!,M6,#REF!,"PARTO",#REF!,"PENDIENTE REFUERZO"),COUNTIFS(#REF!,$B$4,#REF!,M6,#REF!,"CESAREA",#REF!,"PENDIENTE REFUERZO"))</f>
        <v>#REF!</v>
      </c>
      <c r="N81" s="58" t="e">
        <f>SUM(B81:M81)</f>
        <v>#REF!</v>
      </c>
    </row>
    <row r="82" spans="1:14" ht="39" customHeight="1" thickBot="1" x14ac:dyDescent="0.3">
      <c r="A82" s="123"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4" t="e">
        <f t="shared" si="23"/>
        <v>#REF!</v>
      </c>
    </row>
    <row r="83" spans="1:14" ht="39" customHeight="1" thickBot="1" x14ac:dyDescent="0.3">
      <c r="A83" s="26" t="s">
        <v>730</v>
      </c>
      <c r="B83" s="119" t="e">
        <f>SUM(COUNTIFS(#REF!,$B$4,#REF!,B6,#REF!,"PARTO",#REF!,"&lt;&gt;"),COUNTIFS(#REF!,$B$4,#REF!,B6,#REF!,"CESAREA",#REF!,"&lt;&gt;"))</f>
        <v>#REF!</v>
      </c>
      <c r="C83" s="119" t="e">
        <f>SUM(COUNTIFS(#REF!,$B$4,#REF!,C6,#REF!,"PARTO",#REF!,"&lt;&gt;"),COUNTIFS(#REF!,$B$4,#REF!,C6,#REF!,"CESAREA",#REF!,"&lt;&gt;"))</f>
        <v>#REF!</v>
      </c>
      <c r="D83" s="119" t="e">
        <f>SUM(COUNTIFS(#REF!,$B$4,#REF!,D6,#REF!,"PARTO",#REF!,"&lt;&gt;"),COUNTIFS(#REF!,$B$4,#REF!,D6,#REF!,"CESAREA",#REF!,"&lt;&gt;"))</f>
        <v>#REF!</v>
      </c>
      <c r="E83" s="119" t="e">
        <f>SUM(COUNTIFS(#REF!,$B$4,#REF!,E6,#REF!,"PARTO",#REF!,"&lt;&gt;"),COUNTIFS(#REF!,$B$4,#REF!,E6,#REF!,"CESAREA",#REF!,"&lt;&gt;"))</f>
        <v>#REF!</v>
      </c>
      <c r="F83" s="119" t="e">
        <f>SUM(COUNTIFS(#REF!,$B$4,#REF!,F6,#REF!,"PARTO",#REF!,"&lt;&gt;"),COUNTIFS(#REF!,$B$4,#REF!,F6,#REF!,"CESAREA",#REF!,"&lt;&gt;"))</f>
        <v>#REF!</v>
      </c>
      <c r="G83" s="119" t="e">
        <f>SUM(COUNTIFS(#REF!,$B$4,#REF!,G6,#REF!,"PARTO",#REF!,"&lt;&gt;"),COUNTIFS(#REF!,$B$4,#REF!,G6,#REF!,"CESAREA",#REF!,"&lt;&gt;"))</f>
        <v>#REF!</v>
      </c>
      <c r="H83" s="119" t="e">
        <f>SUM(COUNTIFS(#REF!,$B$4,#REF!,H6,#REF!,"PARTO",#REF!,"&lt;&gt;"),COUNTIFS(#REF!,$B$4,#REF!,H6,#REF!,"CESAREA",#REF!,"&lt;&gt;"))</f>
        <v>#REF!</v>
      </c>
      <c r="I83" s="119" t="e">
        <f>SUM(COUNTIFS(#REF!,$B$4,#REF!,I6,#REF!,"PARTO",#REF!,"&lt;&gt;"),COUNTIFS(#REF!,$B$4,#REF!,I6,#REF!,"CESAREA",#REF!,"&lt;&gt;"))</f>
        <v>#REF!</v>
      </c>
      <c r="J83" s="119" t="e">
        <f>SUM(COUNTIFS(#REF!,$B$4,#REF!,J6,#REF!,"PARTO",#REF!,"&lt;&gt;"),COUNTIFS(#REF!,$B$4,#REF!,J6,#REF!,"CESAREA",#REF!,"&lt;&gt;"))</f>
        <v>#REF!</v>
      </c>
      <c r="K83" s="119" t="e">
        <f>SUM(COUNTIFS(#REF!,$B$4,#REF!,K6,#REF!,"PARTO",#REF!,"&lt;&gt;"),COUNTIFS(#REF!,$B$4,#REF!,K6,#REF!,"CESAREA",#REF!,"&lt;&gt;"))</f>
        <v>#REF!</v>
      </c>
      <c r="L83" s="119" t="e">
        <f>SUM(COUNTIFS(#REF!,$B$4,#REF!,L6,#REF!,"PARTO",#REF!,"&lt;&gt;"),COUNTIFS(#REF!,$B$4,#REF!,L6,#REF!,"CESAREA",#REF!,"&lt;&gt;"))</f>
        <v>#REF!</v>
      </c>
      <c r="M83" s="119" t="e">
        <f>SUM(COUNTIFS(#REF!,$B$4,#REF!,M6,#REF!,"PARTO",#REF!,"&lt;&gt;"),COUNTIFS(#REF!,$B$4,#REF!,M6,#REF!,"CESAREA",#REF!,"&lt;&gt;"))</f>
        <v>#REF!</v>
      </c>
      <c r="N83" s="58" t="e">
        <f>SUM(B83:M83)</f>
        <v>#REF!</v>
      </c>
    </row>
    <row r="84" spans="1:14" ht="39" customHeight="1" thickBot="1" x14ac:dyDescent="0.3">
      <c r="A84" s="123"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4"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7" t="s">
        <v>685</v>
      </c>
      <c r="B103" s="105" t="e">
        <f>IF(B$91=0,"",SUM(B102/B$91))</f>
        <v>#REF!</v>
      </c>
      <c r="C103" s="106" t="e">
        <f t="shared" ref="C103:N103" si="35">IF(C$91=0,"",SUM(C102/C$91))</f>
        <v>#REF!</v>
      </c>
      <c r="D103" s="106" t="e">
        <f t="shared" si="35"/>
        <v>#REF!</v>
      </c>
      <c r="E103" s="106" t="e">
        <f t="shared" si="35"/>
        <v>#REF!</v>
      </c>
      <c r="F103" s="106" t="e">
        <f t="shared" si="35"/>
        <v>#REF!</v>
      </c>
      <c r="G103" s="106" t="e">
        <f t="shared" si="35"/>
        <v>#REF!</v>
      </c>
      <c r="H103" s="106" t="e">
        <f t="shared" si="35"/>
        <v>#REF!</v>
      </c>
      <c r="I103" s="106" t="e">
        <f t="shared" si="35"/>
        <v>#REF!</v>
      </c>
      <c r="J103" s="106" t="e">
        <f t="shared" si="35"/>
        <v>#REF!</v>
      </c>
      <c r="K103" s="106" t="e">
        <f t="shared" si="35"/>
        <v>#REF!</v>
      </c>
      <c r="L103" s="106" t="e">
        <f t="shared" si="35"/>
        <v>#REF!</v>
      </c>
      <c r="M103" s="106" t="e">
        <f t="shared" si="35"/>
        <v>#REF!</v>
      </c>
      <c r="N103" s="107" t="e">
        <f t="shared" si="35"/>
        <v>#REF!</v>
      </c>
    </row>
    <row r="104" spans="1:14 16384:16384" ht="44.25" customHeight="1" thickBot="1" x14ac:dyDescent="0.3">
      <c r="A104" s="64" t="s">
        <v>749</v>
      </c>
      <c r="B104" s="119" t="e">
        <f>COUNTIFS(#REF!,$B$4,#REF!,B6,#REF!,"PARTO",#REF!,"SI",#REF!,"BAJA")</f>
        <v>#REF!</v>
      </c>
      <c r="C104" s="119" t="e">
        <f>COUNTIFS(#REF!,$B$4,#REF!,C6,#REF!,"PARTO",#REF!,"SI",#REF!,"BAJA")</f>
        <v>#REF!</v>
      </c>
      <c r="D104" s="119" t="e">
        <f>COUNTIFS(#REF!,$B$4,#REF!,D6,#REF!,"PARTO",#REF!,"SI",#REF!,"BAJA")</f>
        <v>#REF!</v>
      </c>
      <c r="E104" s="119" t="e">
        <f>COUNTIFS(#REF!,$B$4,#REF!,E6,#REF!,"PARTO",#REF!,"SI",#REF!,"BAJA")</f>
        <v>#REF!</v>
      </c>
      <c r="F104" s="119" t="e">
        <f>COUNTIFS(#REF!,$B$4,#REF!,F6,#REF!,"PARTO",#REF!,"SI",#REF!,"BAJA")</f>
        <v>#REF!</v>
      </c>
      <c r="G104" s="119" t="e">
        <f>COUNTIFS(#REF!,$B$4,#REF!,G6,#REF!,"PARTO",#REF!,"SI",#REF!,"BAJA")</f>
        <v>#REF!</v>
      </c>
      <c r="H104" s="119" t="e">
        <f>COUNTIFS(#REF!,$B$4,#REF!,H6,#REF!,"PARTO",#REF!,"SI",#REF!,"BAJA")</f>
        <v>#REF!</v>
      </c>
      <c r="I104" s="119" t="e">
        <f>COUNTIFS(#REF!,$B$4,#REF!,I6,#REF!,"PARTO",#REF!,"SI",#REF!,"BAJA")</f>
        <v>#REF!</v>
      </c>
      <c r="J104" s="119" t="e">
        <f>COUNTIFS(#REF!,$B$4,#REF!,J6,#REF!,"PARTO",#REF!,"SI",#REF!,"BAJA")</f>
        <v>#REF!</v>
      </c>
      <c r="K104" s="119" t="e">
        <f>COUNTIFS(#REF!,$B$4,#REF!,K6,#REF!,"PARTO",#REF!,"SI",#REF!,"BAJA")</f>
        <v>#REF!</v>
      </c>
      <c r="L104" s="119" t="e">
        <f>COUNTIFS(#REF!,$B$4,#REF!,L6,#REF!,"PARTO",#REF!,"SI",#REF!,"BAJA")</f>
        <v>#REF!</v>
      </c>
      <c r="M104" s="119" t="e">
        <f>COUNTIFS(#REF!,$B$4,#REF!,M6,#REF!,"PARTO",#REF!,"SI",#REF!,"BAJA")</f>
        <v>#REF!</v>
      </c>
      <c r="N104" s="58" t="e">
        <f>SUM(B104:M104)</f>
        <v>#REF!</v>
      </c>
    </row>
    <row r="105" spans="1:14 16384:16384" ht="48.75" customHeight="1" thickBot="1" x14ac:dyDescent="0.3">
      <c r="A105" s="113"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9" t="e">
        <f>SUM(COUNTIFS(#REF!,$B$4,#REF!,B6,#REF!,"MEDIANA",#REF!,"PARTO",#REF!,"SI"),COUNTIFS(#REF!,$B$4,#REF!,B6,#REF!,"MEDIANA",#REF!,"CESAREA",#REF!,"SI"),COUNTIFS(#REF!,$B$4,#REF!,B6,#REF!,"ALTA",#REF!,"PARTO",#REF!,"SI"),COUNTIFS(#REF!,$B$4,#REF!,B6,#REF!,"ALTA",#REF!,"CESAREA",#REF!,"SI"))</f>
        <v>#REF!</v>
      </c>
      <c r="C106" s="119" t="e">
        <f>SUM(COUNTIFS(#REF!,$B$4,#REF!,C6,#REF!,"MEDIANA",#REF!,"PARTO",#REF!,"SI"),COUNTIFS(#REF!,$B$4,#REF!,C6,#REF!,"MEDIANA",#REF!,"CESAREA",#REF!,"SI"),COUNTIFS(#REF!,$B$4,#REF!,C6,#REF!,"ALTA",#REF!,"PARTO",#REF!,"SI"),COUNTIFS(#REF!,$B$4,#REF!,C6,#REF!,"ALTA",#REF!,"CESAREA",#REF!,"SI"))</f>
        <v>#REF!</v>
      </c>
      <c r="D106" s="119" t="e">
        <f>SUM(COUNTIFS(#REF!,$B$4,#REF!,D6,#REF!,"MEDIANA",#REF!,"PARTO",#REF!,"SI"),COUNTIFS(#REF!,$B$4,#REF!,D6,#REF!,"MEDIANA",#REF!,"CESAREA",#REF!,"SI"),COUNTIFS(#REF!,$B$4,#REF!,D6,#REF!,"ALTA",#REF!,"PARTO",#REF!,"SI"),COUNTIFS(#REF!,$B$4,#REF!,D6,#REF!,"ALTA",#REF!,"CESAREA",#REF!,"SI"))</f>
        <v>#REF!</v>
      </c>
      <c r="E106" s="119" t="e">
        <f>SUM(COUNTIFS(#REF!,$B$4,#REF!,E6,#REF!,"MEDIANA",#REF!,"PARTO",#REF!,"SI"),COUNTIFS(#REF!,$B$4,#REF!,E6,#REF!,"MEDIANA",#REF!,"CESAREA",#REF!,"SI"),COUNTIFS(#REF!,$B$4,#REF!,E6,#REF!,"ALTA",#REF!,"PARTO",#REF!,"SI"),COUNTIFS(#REF!,$B$4,#REF!,E6,#REF!,"ALTA",#REF!,"CESAREA",#REF!,"SI"))</f>
        <v>#REF!</v>
      </c>
      <c r="F106" s="119" t="e">
        <f>SUM(COUNTIFS(#REF!,$B$4,#REF!,F6,#REF!,"MEDIANA",#REF!,"PARTO",#REF!,"SI"),COUNTIFS(#REF!,$B$4,#REF!,F6,#REF!,"MEDIANA",#REF!,"CESAREA",#REF!,"SI"),COUNTIFS(#REF!,$B$4,#REF!,F6,#REF!,"ALTA",#REF!,"PARTO",#REF!,"SI"),COUNTIFS(#REF!,$B$4,#REF!,F6,#REF!,"ALTA",#REF!,"CESAREA",#REF!,"SI"))</f>
        <v>#REF!</v>
      </c>
      <c r="G106" s="119" t="e">
        <f>SUM(COUNTIFS(#REF!,$B$4,#REF!,G6,#REF!,"MEDIANA",#REF!,"PARTO",#REF!,"SI"),COUNTIFS(#REF!,$B$4,#REF!,G6,#REF!,"MEDIANA",#REF!,"CESAREA",#REF!,"SI"),COUNTIFS(#REF!,$B$4,#REF!,G6,#REF!,"ALTA",#REF!,"PARTO",#REF!,"SI"),COUNTIFS(#REF!,$B$4,#REF!,G6,#REF!,"ALTA",#REF!,"CESAREA",#REF!,"SI"))</f>
        <v>#REF!</v>
      </c>
      <c r="H106" s="119" t="e">
        <f>SUM(COUNTIFS(#REF!,$B$4,#REF!,H6,#REF!,"MEDIANA",#REF!,"PARTO",#REF!,"SI"),COUNTIFS(#REF!,$B$4,#REF!,H6,#REF!,"MEDIANA",#REF!,"CESAREA",#REF!,"SI"),COUNTIFS(#REF!,$B$4,#REF!,H6,#REF!,"ALTA",#REF!,"PARTO",#REF!,"SI"),COUNTIFS(#REF!,$B$4,#REF!,H6,#REF!,"ALTA",#REF!,"CESAREA",#REF!,"SI"))</f>
        <v>#REF!</v>
      </c>
      <c r="I106" s="119" t="e">
        <f>SUM(COUNTIFS(#REF!,$B$4,#REF!,I6,#REF!,"MEDIANA",#REF!,"PARTO",#REF!,"SI"),COUNTIFS(#REF!,$B$4,#REF!,I6,#REF!,"MEDIANA",#REF!,"CESAREA",#REF!,"SI"),COUNTIFS(#REF!,$B$4,#REF!,I6,#REF!,"ALTA",#REF!,"PARTO",#REF!,"SI"),COUNTIFS(#REF!,$B$4,#REF!,I6,#REF!,"ALTA",#REF!,"CESAREA",#REF!,"SI"))</f>
        <v>#REF!</v>
      </c>
      <c r="J106" s="119" t="e">
        <f>SUM(COUNTIFS(#REF!,$B$4,#REF!,J6,#REF!,"MEDIANA",#REF!,"PARTO",#REF!,"SI"),COUNTIFS(#REF!,$B$4,#REF!,J6,#REF!,"MEDIANA",#REF!,"CESAREA",#REF!,"SI"),COUNTIFS(#REF!,$B$4,#REF!,J6,#REF!,"ALTA",#REF!,"PARTO",#REF!,"SI"),COUNTIFS(#REF!,$B$4,#REF!,J6,#REF!,"ALTA",#REF!,"CESAREA",#REF!,"SI"))</f>
        <v>#REF!</v>
      </c>
      <c r="K106" s="119" t="e">
        <f>SUM(COUNTIFS(#REF!,$B$4,#REF!,K6,#REF!,"MEDIANA",#REF!,"PARTO",#REF!,"SI"),COUNTIFS(#REF!,$B$4,#REF!,K6,#REF!,"MEDIANA",#REF!,"CESAREA",#REF!,"SI"),COUNTIFS(#REF!,$B$4,#REF!,K6,#REF!,"ALTA",#REF!,"PARTO",#REF!,"SI"),COUNTIFS(#REF!,$B$4,#REF!,K6,#REF!,"ALTA",#REF!,"CESAREA",#REF!,"SI"))</f>
        <v>#REF!</v>
      </c>
      <c r="L106" s="119" t="e">
        <f>SUM(COUNTIFS(#REF!,$B$4,#REF!,L6,#REF!,"MEDIANA",#REF!,"PARTO",#REF!,"SI"),COUNTIFS(#REF!,$B$4,#REF!,L6,#REF!,"MEDIANA",#REF!,"CESAREA",#REF!,"SI"),COUNTIFS(#REF!,$B$4,#REF!,L6,#REF!,"ALTA",#REF!,"PARTO",#REF!,"SI"),COUNTIFS(#REF!,$B$4,#REF!,L6,#REF!,"ALTA",#REF!,"CESAREA",#REF!,"SI"))</f>
        <v>#REF!</v>
      </c>
      <c r="M106" s="119"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9" t="s">
        <v>710</v>
      </c>
      <c r="B107" s="119" t="e">
        <f>SUM(COUNTIFS(#REF!,$B$4,#REF!,B6,#REF!,"MEDIANA",#REF!,"PARTO"),COUNTIFS(#REF!,$B$4,#REF!,B6,#REF!,"MEDIANA",#REF!,"CESAREA"),COUNTIFS(#REF!,$B$4,#REF!,B6,#REF!,"ALTA",#REF!,"PARTO"),COUNTIFS(#REF!,$B$4,#REF!,B6,#REF!,"ALTA",#REF!,"CESAREA"))</f>
        <v>#REF!</v>
      </c>
      <c r="C107" s="119" t="e">
        <f>SUM(COUNTIFS(#REF!,$B$4,#REF!,C6,#REF!,"MEDIANA",#REF!,"PARTO"),COUNTIFS(#REF!,$B$4,#REF!,C6,#REF!,"MEDIANA",#REF!,"CESAREA"),COUNTIFS(#REF!,$B$4,#REF!,C6,#REF!,"ALTA",#REF!,"PARTO"),COUNTIFS(#REF!,$B$4,#REF!,C6,#REF!,"ALTA",#REF!,"CESAREA"))</f>
        <v>#REF!</v>
      </c>
      <c r="D107" s="119" t="e">
        <f>SUM(COUNTIFS(#REF!,$B$4,#REF!,D6,#REF!,"MEDIANA",#REF!,"PARTO"),COUNTIFS(#REF!,$B$4,#REF!,D6,#REF!,"MEDIANA",#REF!,"CESAREA"),COUNTIFS(#REF!,$B$4,#REF!,D6,#REF!,"ALTA",#REF!,"PARTO"),COUNTIFS(#REF!,$B$4,#REF!,D6,#REF!,"ALTA",#REF!,"CESAREA"))</f>
        <v>#REF!</v>
      </c>
      <c r="E107" s="119" t="e">
        <f>SUM(COUNTIFS(#REF!,$B$4,#REF!,E6,#REF!,"MEDIANA",#REF!,"PARTO"),COUNTIFS(#REF!,$B$4,#REF!,E6,#REF!,"MEDIANA",#REF!,"CESAREA"),COUNTIFS(#REF!,$B$4,#REF!,E6,#REF!,"ALTA",#REF!,"PARTO"),COUNTIFS(#REF!,$B$4,#REF!,E6,#REF!,"ALTA",#REF!,"CESAREA"))</f>
        <v>#REF!</v>
      </c>
      <c r="F107" s="119" t="e">
        <f>SUM(COUNTIFS(#REF!,$B$4,#REF!,F6,#REF!,"MEDIANA",#REF!,"PARTO"),COUNTIFS(#REF!,$B$4,#REF!,F6,#REF!,"MEDIANA",#REF!,"CESAREA"),COUNTIFS(#REF!,$B$4,#REF!,F6,#REF!,"ALTA",#REF!,"PARTO"),COUNTIFS(#REF!,$B$4,#REF!,F6,#REF!,"ALTA",#REF!,"CESAREA"))</f>
        <v>#REF!</v>
      </c>
      <c r="G107" s="119" t="e">
        <f>SUM(COUNTIFS(#REF!,$B$4,#REF!,G6,#REF!,"MEDIANA",#REF!,"PARTO"),COUNTIFS(#REF!,$B$4,#REF!,G6,#REF!,"MEDIANA",#REF!,"CESAREA"),COUNTIFS(#REF!,$B$4,#REF!,G6,#REF!,"ALTA",#REF!,"PARTO"),COUNTIFS(#REF!,$B$4,#REF!,G6,#REF!,"ALTA",#REF!,"CESAREA"))</f>
        <v>#REF!</v>
      </c>
      <c r="H107" s="119" t="e">
        <f>SUM(COUNTIFS(#REF!,$B$4,#REF!,H6,#REF!,"MEDIANA",#REF!,"PARTO"),COUNTIFS(#REF!,$B$4,#REF!,H6,#REF!,"MEDIANA",#REF!,"CESAREA"),COUNTIFS(#REF!,$B$4,#REF!,H6,#REF!,"ALTA",#REF!,"PARTO"),COUNTIFS(#REF!,$B$4,#REF!,H6,#REF!,"ALTA",#REF!,"CESAREA"))</f>
        <v>#REF!</v>
      </c>
      <c r="I107" s="119" t="e">
        <f>SUM(COUNTIFS(#REF!,$B$4,#REF!,I6,#REF!,"MEDIANA",#REF!,"PARTO"),COUNTIFS(#REF!,$B$4,#REF!,I6,#REF!,"MEDIANA",#REF!,"CESAREA"),COUNTIFS(#REF!,$B$4,#REF!,I6,#REF!,"ALTA",#REF!,"PARTO"),COUNTIFS(#REF!,$B$4,#REF!,I6,#REF!,"ALTA",#REF!,"CESAREA"))</f>
        <v>#REF!</v>
      </c>
      <c r="J107" s="119" t="e">
        <f>SUM(COUNTIFS(#REF!,$B$4,#REF!,J6,#REF!,"MEDIANA",#REF!,"PARTO"),COUNTIFS(#REF!,$B$4,#REF!,J6,#REF!,"MEDIANA",#REF!,"CESAREA"),COUNTIFS(#REF!,$B$4,#REF!,J6,#REF!,"ALTA",#REF!,"PARTO"),COUNTIFS(#REF!,$B$4,#REF!,J6,#REF!,"ALTA",#REF!,"CESAREA"))</f>
        <v>#REF!</v>
      </c>
      <c r="K107" s="119" t="e">
        <f>SUM(COUNTIFS(#REF!,$B$4,#REF!,K6,#REF!,"MEDIANA",#REF!,"PARTO"),COUNTIFS(#REF!,$B$4,#REF!,K6,#REF!,"MEDIANA",#REF!,"CESAREA"),COUNTIFS(#REF!,$B$4,#REF!,K6,#REF!,"ALTA",#REF!,"PARTO"),COUNTIFS(#REF!,$B$4,#REF!,K6,#REF!,"ALTA",#REF!,"CESAREA"))</f>
        <v>#REF!</v>
      </c>
      <c r="L107" s="119" t="e">
        <f>SUM(COUNTIFS(#REF!,$B$4,#REF!,L6,#REF!,"MEDIANA",#REF!,"PARTO"),COUNTIFS(#REF!,$B$4,#REF!,L6,#REF!,"MEDIANA",#REF!,"CESAREA"),COUNTIFS(#REF!,$B$4,#REF!,L6,#REF!,"ALTA",#REF!,"PARTO"),COUNTIFS(#REF!,$B$4,#REF!,L6,#REF!,"ALTA",#REF!,"CESAREA"))</f>
        <v>#REF!</v>
      </c>
      <c r="M107" s="119"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30"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9" t="e">
        <f>COUNTIFS(#REF!,$B$4,#REF!,B6,#REF!,"PARTO",#REF!,"SI",#REF!,"BAJA")</f>
        <v>#REF!</v>
      </c>
      <c r="C109" s="119" t="e">
        <f>COUNTIFS(#REF!,$B$4,#REF!,C6,#REF!,"PARTO",#REF!,"SI",#REF!,"BAJA")</f>
        <v>#REF!</v>
      </c>
      <c r="D109" s="119" t="e">
        <f>COUNTIFS(#REF!,$B$4,#REF!,D6,#REF!,"PARTO",#REF!,"SI",#REF!,"BAJA")</f>
        <v>#REF!</v>
      </c>
      <c r="E109" s="119" t="e">
        <f>COUNTIFS(#REF!,$B$4,#REF!,E6,#REF!,"PARTO",#REF!,"SI",#REF!,"BAJA")</f>
        <v>#REF!</v>
      </c>
      <c r="F109" s="119" t="e">
        <f>COUNTIFS(#REF!,$B$4,#REF!,F6,#REF!,"PARTO",#REF!,"SI",#REF!,"BAJA")</f>
        <v>#REF!</v>
      </c>
      <c r="G109" s="119" t="e">
        <f>COUNTIFS(#REF!,$B$4,#REF!,G6,#REF!,"PARTO",#REF!,"SI",#REF!,"BAJA")</f>
        <v>#REF!</v>
      </c>
      <c r="H109" s="119" t="e">
        <f>COUNTIFS(#REF!,$B$4,#REF!,H6,#REF!,"PARTO",#REF!,"SI",#REF!,"BAJA")</f>
        <v>#REF!</v>
      </c>
      <c r="I109" s="119" t="e">
        <f>COUNTIFS(#REF!,$B$4,#REF!,I6,#REF!,"PARTO",#REF!,"SI",#REF!,"BAJA")</f>
        <v>#REF!</v>
      </c>
      <c r="J109" s="119" t="e">
        <f>COUNTIFS(#REF!,$B$4,#REF!,J6,#REF!,"PARTO",#REF!,"SI",#REF!,"BAJA")</f>
        <v>#REF!</v>
      </c>
      <c r="K109" s="119" t="e">
        <f>COUNTIFS(#REF!,$B$4,#REF!,K6,#REF!,"PARTO",#REF!,"SI",#REF!,"BAJA")</f>
        <v>#REF!</v>
      </c>
      <c r="L109" s="119" t="e">
        <f>COUNTIFS(#REF!,$B$4,#REF!,L6,#REF!,"PARTO",#REF!,"SI",#REF!,"BAJA")</f>
        <v>#REF!</v>
      </c>
      <c r="M109" s="119" t="e">
        <f>COUNTIFS(#REF!,$B$4,#REF!,M6,#REF!,"PARTO",#REF!,"SI",#REF!,"BAJA")</f>
        <v>#REF!</v>
      </c>
      <c r="N109" s="58" t="e">
        <f t="shared" si="36"/>
        <v>#REF!</v>
      </c>
    </row>
    <row r="110" spans="1:14 16384:16384" ht="48" customHeight="1" thickBot="1" x14ac:dyDescent="0.3">
      <c r="A110" s="139" t="s">
        <v>701</v>
      </c>
      <c r="B110" s="119" t="e">
        <f>SUM(COUNTIFS(#REF!,$B$4,#REF!,B6,#REF!,"PARTO",#REF!,"BAJA")-COUNTIFS(#REF!,$B$4,#REF!,B6,#REF!,"PARTO",#REF!,"NO APLICA",#REF!,"BAJA"))</f>
        <v>#REF!</v>
      </c>
      <c r="C110" s="119" t="e">
        <f>SUM(COUNTIFS(#REF!,$B$4,#REF!,C6,#REF!,"PARTO",#REF!,"BAJA")-COUNTIFS(#REF!,$B$4,#REF!,C6,#REF!,"PARTO",#REF!,"NO APLICA",#REF!,"BAJA"))</f>
        <v>#REF!</v>
      </c>
      <c r="D110" s="119" t="e">
        <f>SUM(COUNTIFS(#REF!,$B$4,#REF!,D6,#REF!,"PARTO",#REF!,"BAJA")-COUNTIFS(#REF!,$B$4,#REF!,D6,#REF!,"PARTO",#REF!,"NO APLICA",#REF!,"BAJA"))</f>
        <v>#REF!</v>
      </c>
      <c r="E110" s="119" t="e">
        <f>SUM(COUNTIFS(#REF!,$B$4,#REF!,E6,#REF!,"PARTO",#REF!,"BAJA")-COUNTIFS(#REF!,$B$4,#REF!,E6,#REF!,"PARTO",#REF!,"NO APLICA",#REF!,"BAJA"))</f>
        <v>#REF!</v>
      </c>
      <c r="F110" s="119" t="e">
        <f>SUM(COUNTIFS(#REF!,$B$4,#REF!,F6,#REF!,"PARTO",#REF!,"BAJA")-COUNTIFS(#REF!,$B$4,#REF!,F6,#REF!,"PARTO",#REF!,"NO APLICA",#REF!,"BAJA"))</f>
        <v>#REF!</v>
      </c>
      <c r="G110" s="119" t="e">
        <f>SUM(COUNTIFS(#REF!,$B$4,#REF!,G6,#REF!,"PARTO",#REF!,"BAJA")-COUNTIFS(#REF!,$B$4,#REF!,G6,#REF!,"PARTO",#REF!,"NO APLICA",#REF!,"BAJA"))</f>
        <v>#REF!</v>
      </c>
      <c r="H110" s="119" t="e">
        <f>SUM(COUNTIFS(#REF!,$B$4,#REF!,H6,#REF!,"PARTO",#REF!,"BAJA")-COUNTIFS(#REF!,$B$4,#REF!,H6,#REF!,"PARTO",#REF!,"NO APLICA",#REF!,"BAJA"))</f>
        <v>#REF!</v>
      </c>
      <c r="I110" s="119" t="e">
        <f>SUM(COUNTIFS(#REF!,$B$4,#REF!,I6,#REF!,"PARTO",#REF!,"BAJA")-COUNTIFS(#REF!,$B$4,#REF!,I6,#REF!,"PARTO",#REF!,"NO APLICA",#REF!,"BAJA"))</f>
        <v>#REF!</v>
      </c>
      <c r="J110" s="119" t="e">
        <f>SUM(COUNTIFS(#REF!,$B$4,#REF!,J6,#REF!,"PARTO",#REF!,"BAJA")-COUNTIFS(#REF!,$B$4,#REF!,J6,#REF!,"PARTO",#REF!,"NO APLICA",#REF!,"BAJA"))</f>
        <v>#REF!</v>
      </c>
      <c r="K110" s="119" t="e">
        <f>SUM(COUNTIFS(#REF!,$B$4,#REF!,K6,#REF!,"PARTO",#REF!,"BAJA")-COUNTIFS(#REF!,$B$4,#REF!,K6,#REF!,"PARTO",#REF!,"NO APLICA",#REF!,"BAJA"))</f>
        <v>#REF!</v>
      </c>
      <c r="L110" s="119" t="e">
        <f>SUM(COUNTIFS(#REF!,$B$4,#REF!,L6,#REF!,"PARTO",#REF!,"BAJA")-COUNTIFS(#REF!,$B$4,#REF!,L6,#REF!,"PARTO",#REF!,"NO APLICA",#REF!,"BAJA"))</f>
        <v>#REF!</v>
      </c>
      <c r="M110" s="119" t="e">
        <f>SUM(COUNTIFS(#REF!,$B$4,#REF!,M6,#REF!,"PARTO",#REF!,"BAJA")-COUNTIFS(#REF!,$B$4,#REF!,M6,#REF!,"PARTO",#REF!,"NO APLICA",#REF!,"BAJA"))</f>
        <v>#REF!</v>
      </c>
      <c r="N110" s="58" t="e">
        <f t="shared" si="36"/>
        <v>#REF!</v>
      </c>
    </row>
    <row r="111" spans="1:14 16384:16384" ht="42.75" customHeight="1" thickBot="1" x14ac:dyDescent="0.3">
      <c r="A111" s="131"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9" t="e">
        <f>SUM(COUNTIFS(#REF!,$B$4,#REF!,B6,#REF!,"PARTO",#REF!,"SI",#REF!,"MEDIANA"),COUNTIFS(#REF!,$B$4,#REF!,B6,#REF!,"PARTO",#REF!,"SI",#REF!,"ALTA"),COUNTIFS(#REF!,$B$4,#REF!,B6,#REF!,"CESAREA",#REF!,"SI",#REF!,"MEDIANA"),COUNTIFS(#REF!,$B$4,#REF!,B6,#REF!,"CESAREA",#REF!,"SI",#REF!,"ALTA"))</f>
        <v>#REF!</v>
      </c>
      <c r="C112" s="119" t="e">
        <f>SUM(COUNTIFS(#REF!,$B$4,#REF!,C6,#REF!,"PARTO",#REF!,"SI",#REF!,"MEDIANA"),COUNTIFS(#REF!,$B$4,#REF!,C6,#REF!,"PARTO",#REF!,"SI",#REF!,"ALTA"),COUNTIFS(#REF!,$B$4,#REF!,C6,#REF!,"CESAREA",#REF!,"SI",#REF!,"MEDIANA"),COUNTIFS(#REF!,$B$4,#REF!,C6,#REF!,"CESAREA",#REF!,"SI",#REF!,"ALTA"))</f>
        <v>#REF!</v>
      </c>
      <c r="D112" s="119" t="e">
        <f>SUM(COUNTIFS(#REF!,$B$4,#REF!,D6,#REF!,"PARTO",#REF!,"SI",#REF!,"MEDIANA"),COUNTIFS(#REF!,$B$4,#REF!,D6,#REF!,"PARTO",#REF!,"SI",#REF!,"ALTA"),COUNTIFS(#REF!,$B$4,#REF!,D6,#REF!,"CESAREA",#REF!,"SI",#REF!,"MEDIANA"),COUNTIFS(#REF!,$B$4,#REF!,D6,#REF!,"CESAREA",#REF!,"SI",#REF!,"ALTA"))</f>
        <v>#REF!</v>
      </c>
      <c r="E112" s="119" t="e">
        <f>SUM(COUNTIFS(#REF!,$B$4,#REF!,E6,#REF!,"PARTO",#REF!,"SI",#REF!,"MEDIANA"),COUNTIFS(#REF!,$B$4,#REF!,E6,#REF!,"PARTO",#REF!,"SI",#REF!,"ALTA"),COUNTIFS(#REF!,$B$4,#REF!,E6,#REF!,"CESAREA",#REF!,"SI",#REF!,"MEDIANA"),COUNTIFS(#REF!,$B$4,#REF!,E6,#REF!,"CESAREA",#REF!,"SI",#REF!,"ALTA"))</f>
        <v>#REF!</v>
      </c>
      <c r="F112" s="119" t="e">
        <f>SUM(COUNTIFS(#REF!,$B$4,#REF!,F6,#REF!,"PARTO",#REF!,"SI",#REF!,"MEDIANA"),COUNTIFS(#REF!,$B$4,#REF!,F6,#REF!,"PARTO",#REF!,"SI",#REF!,"ALTA"),COUNTIFS(#REF!,$B$4,#REF!,F6,#REF!,"CESAREA",#REF!,"SI",#REF!,"MEDIANA"),COUNTIFS(#REF!,$B$4,#REF!,F6,#REF!,"CESAREA",#REF!,"SI",#REF!,"ALTA"))</f>
        <v>#REF!</v>
      </c>
      <c r="G112" s="119" t="e">
        <f>SUM(COUNTIFS(#REF!,$B$4,#REF!,G6,#REF!,"PARTO",#REF!,"SI",#REF!,"MEDIANA"),COUNTIFS(#REF!,$B$4,#REF!,G6,#REF!,"PARTO",#REF!,"SI",#REF!,"ALTA"),COUNTIFS(#REF!,$B$4,#REF!,G6,#REF!,"CESAREA",#REF!,"SI",#REF!,"MEDIANA"),COUNTIFS(#REF!,$B$4,#REF!,G6,#REF!,"CESAREA",#REF!,"SI",#REF!,"ALTA"))</f>
        <v>#REF!</v>
      </c>
      <c r="H112" s="119" t="e">
        <f>SUM(COUNTIFS(#REF!,$B$4,#REF!,H6,#REF!,"PARTO",#REF!,"SI",#REF!,"MEDIANA"),COUNTIFS(#REF!,$B$4,#REF!,H6,#REF!,"PARTO",#REF!,"SI",#REF!,"ALTA"),COUNTIFS(#REF!,$B$4,#REF!,H6,#REF!,"CESAREA",#REF!,"SI",#REF!,"MEDIANA"),COUNTIFS(#REF!,$B$4,#REF!,H6,#REF!,"CESAREA",#REF!,"SI",#REF!,"ALTA"))</f>
        <v>#REF!</v>
      </c>
      <c r="I112" s="119" t="e">
        <f>SUM(COUNTIFS(#REF!,$B$4,#REF!,I6,#REF!,"PARTO",#REF!,"SI",#REF!,"MEDIANA"),COUNTIFS(#REF!,$B$4,#REF!,I6,#REF!,"PARTO",#REF!,"SI",#REF!,"ALTA"),COUNTIFS(#REF!,$B$4,#REF!,I6,#REF!,"CESAREA",#REF!,"SI",#REF!,"MEDIANA"),COUNTIFS(#REF!,$B$4,#REF!,I6,#REF!,"CESAREA",#REF!,"SI",#REF!,"ALTA"))</f>
        <v>#REF!</v>
      </c>
      <c r="J112" s="119" t="e">
        <f>SUM(COUNTIFS(#REF!,$B$4,#REF!,J6,#REF!,"PARTO",#REF!,"SI",#REF!,"MEDIANA"),COUNTIFS(#REF!,$B$4,#REF!,J6,#REF!,"PARTO",#REF!,"SI",#REF!,"ALTA"),COUNTIFS(#REF!,$B$4,#REF!,J6,#REF!,"CESAREA",#REF!,"SI",#REF!,"MEDIANA"),COUNTIFS(#REF!,$B$4,#REF!,J6,#REF!,"CESAREA",#REF!,"SI",#REF!,"ALTA"))</f>
        <v>#REF!</v>
      </c>
      <c r="K112" s="119" t="e">
        <f>SUM(COUNTIFS(#REF!,$B$4,#REF!,K6,#REF!,"PARTO",#REF!,"SI",#REF!,"MEDIANA"),COUNTIFS(#REF!,$B$4,#REF!,K6,#REF!,"PARTO",#REF!,"SI",#REF!,"ALTA"),COUNTIFS(#REF!,$B$4,#REF!,K6,#REF!,"CESAREA",#REF!,"SI",#REF!,"MEDIANA"),COUNTIFS(#REF!,$B$4,#REF!,K6,#REF!,"CESAREA",#REF!,"SI",#REF!,"ALTA"))</f>
        <v>#REF!</v>
      </c>
      <c r="L112" s="119" t="e">
        <f>SUM(COUNTIFS(#REF!,$B$4,#REF!,L6,#REF!,"PARTO",#REF!,"SI",#REF!,"MEDIANA"),COUNTIFS(#REF!,$B$4,#REF!,L6,#REF!,"PARTO",#REF!,"SI",#REF!,"ALTA"),COUNTIFS(#REF!,$B$4,#REF!,L6,#REF!,"CESAREA",#REF!,"SI",#REF!,"MEDIANA"),COUNTIFS(#REF!,$B$4,#REF!,L6,#REF!,"CESAREA",#REF!,"SI",#REF!,"ALTA"))</f>
        <v>#REF!</v>
      </c>
      <c r="M112" s="119"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9" t="s">
        <v>704</v>
      </c>
      <c r="B113" s="119"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9"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9"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9"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9"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9"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9"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9"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9"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9"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9"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9"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3"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4" t="e">
        <f t="shared" si="37"/>
        <v>#REF!</v>
      </c>
    </row>
    <row r="115" spans="1:14" ht="42.75" customHeight="1" thickBot="1" x14ac:dyDescent="0.3">
      <c r="A115" s="108" t="s">
        <v>671</v>
      </c>
      <c r="B115" s="121" t="e">
        <f>COUNTIFS(#REF!,$B$4,#REF!,B6,#REF!,"PARTO",#REF!,"BAJA",#REF!,"SI")</f>
        <v>#REF!</v>
      </c>
      <c r="C115" s="109" t="e">
        <f>COUNTIFS(#REF!,$B$4,#REF!,C6,#REF!,"PARTO",#REF!,"BAJA",#REF!,"SI")</f>
        <v>#REF!</v>
      </c>
      <c r="D115" s="109" t="e">
        <f>COUNTIFS(#REF!,$B$4,#REF!,D6,#REF!,"PARTO",#REF!,"BAJA",#REF!,"SI")</f>
        <v>#REF!</v>
      </c>
      <c r="E115" s="109" t="e">
        <f>COUNTIFS(#REF!,$B$4,#REF!,E6,#REF!,"PARTO",#REF!,"BAJA",#REF!,"SI")</f>
        <v>#REF!</v>
      </c>
      <c r="F115" s="109" t="e">
        <f>COUNTIFS(#REF!,$B$4,#REF!,F6,#REF!,"PARTO",#REF!,"BAJA",#REF!,"SI")</f>
        <v>#REF!</v>
      </c>
      <c r="G115" s="109" t="e">
        <f>COUNTIFS(#REF!,$B$4,#REF!,G6,#REF!,"PARTO",#REF!,"BAJA",#REF!,"SI")</f>
        <v>#REF!</v>
      </c>
      <c r="H115" s="109" t="e">
        <f>COUNTIFS(#REF!,$B$4,#REF!,H6,#REF!,"PARTO",#REF!,"BAJA",#REF!,"SI")</f>
        <v>#REF!</v>
      </c>
      <c r="I115" s="109" t="e">
        <f>COUNTIFS(#REF!,$B$4,#REF!,I6,#REF!,"PARTO",#REF!,"BAJA",#REF!,"SI")</f>
        <v>#REF!</v>
      </c>
      <c r="J115" s="109" t="e">
        <f>COUNTIFS(#REF!,$B$4,#REF!,J6,#REF!,"PARTO",#REF!,"BAJA",#REF!,"SI")</f>
        <v>#REF!</v>
      </c>
      <c r="K115" s="109" t="e">
        <f>COUNTIFS(#REF!,$B$4,#REF!,K6,#REF!,"PARTO",#REF!,"BAJA",#REF!,"SI")</f>
        <v>#REF!</v>
      </c>
      <c r="L115" s="109" t="e">
        <f>COUNTIFS(#REF!,$B$4,#REF!,L6,#REF!,"PARTO",#REF!,"BAJA",#REF!,"SI")</f>
        <v>#REF!</v>
      </c>
      <c r="M115" s="109" t="e">
        <f>COUNTIFS(#REF!,$B$4,#REF!,M6,#REF!,"PARTO",#REF!,"BAJA",#REF!,"SI")</f>
        <v>#REF!</v>
      </c>
      <c r="N115" s="122" t="e">
        <f>SUM(B115:M115)</f>
        <v>#REF!</v>
      </c>
    </row>
    <row r="116" spans="1:14" ht="42.75" customHeight="1" thickBot="1" x14ac:dyDescent="0.3">
      <c r="A116" s="128" t="s">
        <v>683</v>
      </c>
      <c r="B116" s="121" t="e">
        <f>IF(B$102=0,"",SUM(B115/B$102))</f>
        <v>#REF!</v>
      </c>
      <c r="C116" s="109" t="e">
        <f t="shared" ref="C116:N116" si="38">IF(C$102=0,"",SUM(C115/C$102))</f>
        <v>#REF!</v>
      </c>
      <c r="D116" s="109" t="e">
        <f t="shared" si="38"/>
        <v>#REF!</v>
      </c>
      <c r="E116" s="109" t="e">
        <f t="shared" si="38"/>
        <v>#REF!</v>
      </c>
      <c r="F116" s="109" t="e">
        <f t="shared" si="38"/>
        <v>#REF!</v>
      </c>
      <c r="G116" s="109" t="e">
        <f t="shared" si="38"/>
        <v>#REF!</v>
      </c>
      <c r="H116" s="109" t="e">
        <f t="shared" si="38"/>
        <v>#REF!</v>
      </c>
      <c r="I116" s="109" t="e">
        <f t="shared" si="38"/>
        <v>#REF!</v>
      </c>
      <c r="J116" s="109" t="e">
        <f t="shared" si="38"/>
        <v>#REF!</v>
      </c>
      <c r="K116" s="109" t="e">
        <f t="shared" si="38"/>
        <v>#REF!</v>
      </c>
      <c r="L116" s="109" t="e">
        <f t="shared" si="38"/>
        <v>#REF!</v>
      </c>
      <c r="M116" s="109" t="e">
        <f t="shared" si="38"/>
        <v>#REF!</v>
      </c>
      <c r="N116" s="122" t="e">
        <f t="shared" si="38"/>
        <v>#REF!</v>
      </c>
    </row>
    <row r="117" spans="1:14" ht="42.75" customHeight="1" thickBot="1" x14ac:dyDescent="0.3">
      <c r="A117" s="108" t="s">
        <v>672</v>
      </c>
      <c r="B117" s="121" t="e">
        <f>SUM(COUNTIFS(#REF!,$B$4,#REF!,B6,#REF!,"MEDIANA",#REF!,"SI" ),COUNTIFS(#REF!,$B$4,#REF!,B6,#REF!,"ALTA",#REF!,"SI"))</f>
        <v>#REF!</v>
      </c>
      <c r="C117" s="125" t="e">
        <f>SUM(COUNTIFS(#REF!,$B$4,#REF!,C6,#REF!,"MEDIANA",#REF!,"SI" ),COUNTIFS(#REF!,$B$4,#REF!,C6,#REF!,"ALTA",#REF!,"SI"))</f>
        <v>#REF!</v>
      </c>
      <c r="D117" s="125" t="e">
        <f>SUM(COUNTIFS(#REF!,$B$4,#REF!,D6,#REF!,"MEDIANA",#REF!,"SI" ),COUNTIFS(#REF!,$B$4,#REF!,D6,#REF!,"ALTA",#REF!,"SI"))</f>
        <v>#REF!</v>
      </c>
      <c r="E117" s="125" t="e">
        <f>SUM(COUNTIFS(#REF!,$B$4,#REF!,E6,#REF!,"MEDIANA",#REF!,"SI" ),COUNTIFS(#REF!,$B$4,#REF!,E6,#REF!,"ALTA",#REF!,"SI"))</f>
        <v>#REF!</v>
      </c>
      <c r="F117" s="125" t="e">
        <f>SUM(COUNTIFS(#REF!,$B$4,#REF!,F6,#REF!,"MEDIANA",#REF!,"SI" ),COUNTIFS(#REF!,$B$4,#REF!,F6,#REF!,"ALTA",#REF!,"SI"))</f>
        <v>#REF!</v>
      </c>
      <c r="G117" s="125" t="e">
        <f>SUM(COUNTIFS(#REF!,$B$4,#REF!,G6,#REF!,"MEDIANA",#REF!,"SI" ),COUNTIFS(#REF!,$B$4,#REF!,G6,#REF!,"ALTA",#REF!,"SI"))</f>
        <v>#REF!</v>
      </c>
      <c r="H117" s="125" t="e">
        <f>SUM(COUNTIFS(#REF!,$B$4,#REF!,H6,#REF!,"MEDIANA",#REF!,"SI" ),COUNTIFS(#REF!,$B$4,#REF!,H6,#REF!,"ALTA",#REF!,"SI"))</f>
        <v>#REF!</v>
      </c>
      <c r="I117" s="125" t="e">
        <f>SUM(COUNTIFS(#REF!,$B$4,#REF!,I6,#REF!,"MEDIANA",#REF!,"SI" ),COUNTIFS(#REF!,$B$4,#REF!,I6,#REF!,"ALTA",#REF!,"SI"))</f>
        <v>#REF!</v>
      </c>
      <c r="J117" s="125" t="e">
        <f>SUM(COUNTIFS(#REF!,$B$4,#REF!,J6,#REF!,"MEDIANA",#REF!,"SI" ),COUNTIFS(#REF!,$B$4,#REF!,J6,#REF!,"ALTA",#REF!,"SI"))</f>
        <v>#REF!</v>
      </c>
      <c r="K117" s="125" t="e">
        <f>SUM(COUNTIFS(#REF!,$B$4,#REF!,K6,#REF!,"MEDIANA",#REF!,"SI" ),COUNTIFS(#REF!,$B$4,#REF!,K6,#REF!,"ALTA",#REF!,"SI"))</f>
        <v>#REF!</v>
      </c>
      <c r="L117" s="125" t="e">
        <f>SUM(COUNTIFS(#REF!,$B$4,#REF!,L6,#REF!,"MEDIANA",#REF!,"SI" ),COUNTIFS(#REF!,$B$4,#REF!,L6,#REF!,"ALTA",#REF!,"SI"))</f>
        <v>#REF!</v>
      </c>
      <c r="M117" s="125" t="e">
        <f>SUM(COUNTIFS(#REF!,$B$4,#REF!,M6,#REF!,"MEDIANA",#REF!,"SI" ),COUNTIFS(#REF!,$B$4,#REF!,M6,#REF!,"ALTA",#REF!,"SI"))</f>
        <v>#REF!</v>
      </c>
      <c r="N117" s="122" t="e">
        <f>SUM(B117:M117)</f>
        <v>#REF!</v>
      </c>
    </row>
    <row r="118" spans="1:14" ht="42.75" customHeight="1" thickBot="1" x14ac:dyDescent="0.3">
      <c r="A118" s="123" t="s">
        <v>673</v>
      </c>
      <c r="B118" s="121" t="e">
        <f t="shared" ref="B118:N118" si="39">IF(B$107=0,"",SUM(B117/B$107))</f>
        <v>#REF!</v>
      </c>
      <c r="C118" s="109" t="e">
        <f t="shared" si="39"/>
        <v>#REF!</v>
      </c>
      <c r="D118" s="109" t="e">
        <f t="shared" si="39"/>
        <v>#REF!</v>
      </c>
      <c r="E118" s="109" t="e">
        <f t="shared" si="39"/>
        <v>#REF!</v>
      </c>
      <c r="F118" s="109" t="e">
        <f t="shared" si="39"/>
        <v>#REF!</v>
      </c>
      <c r="G118" s="109" t="e">
        <f t="shared" si="39"/>
        <v>#REF!</v>
      </c>
      <c r="H118" s="109" t="e">
        <f t="shared" si="39"/>
        <v>#REF!</v>
      </c>
      <c r="I118" s="109" t="e">
        <f t="shared" si="39"/>
        <v>#REF!</v>
      </c>
      <c r="J118" s="109" t="e">
        <f t="shared" si="39"/>
        <v>#REF!</v>
      </c>
      <c r="K118" s="109" t="e">
        <f t="shared" si="39"/>
        <v>#REF!</v>
      </c>
      <c r="L118" s="109" t="e">
        <f t="shared" si="39"/>
        <v>#REF!</v>
      </c>
      <c r="M118" s="109" t="e">
        <f t="shared" si="39"/>
        <v>#REF!</v>
      </c>
      <c r="N118" s="122" t="e">
        <f t="shared" si="39"/>
        <v>#REF!</v>
      </c>
    </row>
    <row r="119" spans="1:14" ht="42.75" customHeight="1" thickBot="1" x14ac:dyDescent="0.3">
      <c r="A119" s="108" t="s">
        <v>734</v>
      </c>
      <c r="B119" s="121" t="e">
        <f>COUNTIFS(#REF!,$B$4,#REF!,B6,#REF!,"PARTO",#REF!,"BAJA",#REF!,"SI")</f>
        <v>#REF!</v>
      </c>
      <c r="C119" s="125" t="e">
        <f>COUNTIFS(#REF!,$B$4,#REF!,C6,#REF!,"PARTO",#REF!,"BAJA",#REF!,"SI")</f>
        <v>#REF!</v>
      </c>
      <c r="D119" s="125" t="e">
        <f>COUNTIFS(#REF!,$B$4,#REF!,D6,#REF!,"PARTO",#REF!,"BAJA",#REF!,"SI")</f>
        <v>#REF!</v>
      </c>
      <c r="E119" s="125" t="e">
        <f>COUNTIFS(#REF!,$B$4,#REF!,E6,#REF!,"PARTO",#REF!,"BAJA",#REF!,"SI")</f>
        <v>#REF!</v>
      </c>
      <c r="F119" s="125" t="e">
        <f>COUNTIFS(#REF!,$B$4,#REF!,F6,#REF!,"PARTO",#REF!,"BAJA",#REF!,"SI")</f>
        <v>#REF!</v>
      </c>
      <c r="G119" s="125" t="e">
        <f>COUNTIFS(#REF!,$B$4,#REF!,G6,#REF!,"PARTO",#REF!,"BAJA",#REF!,"SI")</f>
        <v>#REF!</v>
      </c>
      <c r="H119" s="125" t="e">
        <f>COUNTIFS(#REF!,$B$4,#REF!,H6,#REF!,"PARTO",#REF!,"BAJA",#REF!,"SI")</f>
        <v>#REF!</v>
      </c>
      <c r="I119" s="125" t="e">
        <f>COUNTIFS(#REF!,$B$4,#REF!,I6,#REF!,"PARTO",#REF!,"BAJA",#REF!,"SI")</f>
        <v>#REF!</v>
      </c>
      <c r="J119" s="125" t="e">
        <f>COUNTIFS(#REF!,$B$4,#REF!,J6,#REF!,"PARTO",#REF!,"BAJA",#REF!,"SI")</f>
        <v>#REF!</v>
      </c>
      <c r="K119" s="125" t="e">
        <f>COUNTIFS(#REF!,$B$4,#REF!,K6,#REF!,"PARTO",#REF!,"BAJA",#REF!,"SI")</f>
        <v>#REF!</v>
      </c>
      <c r="L119" s="125" t="e">
        <f>COUNTIFS(#REF!,$B$4,#REF!,L6,#REF!,"PARTO",#REF!,"BAJA",#REF!,"SI")</f>
        <v>#REF!</v>
      </c>
      <c r="M119" s="125" t="e">
        <f>COUNTIFS(#REF!,$B$4,#REF!,M6,#REF!,"PARTO",#REF!,"BAJA",#REF!,"SI")</f>
        <v>#REF!</v>
      </c>
      <c r="N119" s="122" t="e">
        <f>SUM(B119:M119)</f>
        <v>#REF!</v>
      </c>
    </row>
    <row r="120" spans="1:14" ht="42.75" customHeight="1" thickBot="1" x14ac:dyDescent="0.3">
      <c r="A120" s="128" t="s">
        <v>732</v>
      </c>
      <c r="B120" s="121" t="e">
        <f t="shared" ref="B120:N120" si="40">IF(B$102=0,"",SUM(B119/B$102))</f>
        <v>#REF!</v>
      </c>
      <c r="C120" s="109" t="e">
        <f t="shared" si="40"/>
        <v>#REF!</v>
      </c>
      <c r="D120" s="109" t="e">
        <f t="shared" si="40"/>
        <v>#REF!</v>
      </c>
      <c r="E120" s="109" t="e">
        <f t="shared" si="40"/>
        <v>#REF!</v>
      </c>
      <c r="F120" s="109" t="e">
        <f t="shared" si="40"/>
        <v>#REF!</v>
      </c>
      <c r="G120" s="109" t="e">
        <f t="shared" si="40"/>
        <v>#REF!</v>
      </c>
      <c r="H120" s="109" t="e">
        <f t="shared" si="40"/>
        <v>#REF!</v>
      </c>
      <c r="I120" s="109" t="e">
        <f t="shared" si="40"/>
        <v>#REF!</v>
      </c>
      <c r="J120" s="109" t="e">
        <f t="shared" si="40"/>
        <v>#REF!</v>
      </c>
      <c r="K120" s="109" t="e">
        <f t="shared" si="40"/>
        <v>#REF!</v>
      </c>
      <c r="L120" s="109" t="e">
        <f t="shared" si="40"/>
        <v>#REF!</v>
      </c>
      <c r="M120" s="109" t="e">
        <f t="shared" si="40"/>
        <v>#REF!</v>
      </c>
      <c r="N120" s="122" t="e">
        <f t="shared" si="40"/>
        <v>#REF!</v>
      </c>
    </row>
    <row r="121" spans="1:14" ht="42.75" customHeight="1" thickBot="1" x14ac:dyDescent="0.3">
      <c r="A121" s="108" t="s">
        <v>735</v>
      </c>
      <c r="B121" s="121" t="e">
        <f>SUM(COUNTIFS(#REF!,$B$4,#REF!,B6,#REF!,"MEDIANA",#REF!,"SI" ),COUNTIFS(#REF!,$B$4,#REF!,B6,#REF!,"ALTA",#REF!,"SI"))</f>
        <v>#REF!</v>
      </c>
      <c r="C121" s="110" t="e">
        <f>SUM(COUNTIFS(#REF!,$B$4,#REF!,B6,#REF!,"MEDIANA",#REF!,"SI" ),COUNTIFS(#REF!,$B$4,#REF!,B6,#REF!,"ALTA",#REF!,"SI"))</f>
        <v>#REF!</v>
      </c>
      <c r="D121" s="110" t="e">
        <f>SUM(COUNTIFS(#REF!,$B$4,#REF!,B6,#REF!,"MEDIANA",#REF!,"SI" ),COUNTIFS(#REF!,$B$4,#REF!,B6,#REF!,"ALTA",#REF!,"SI"))</f>
        <v>#REF!</v>
      </c>
      <c r="E121" s="110" t="e">
        <f>SUM(COUNTIFS(#REF!,$B$4,#REF!,B6,#REF!,"MEDIANA",#REF!,"SI" ),COUNTIFS(#REF!,$B$4,#REF!,B6,#REF!,"ALTA",#REF!,"SI"))</f>
        <v>#REF!</v>
      </c>
      <c r="F121" s="110" t="e">
        <f>SUM(COUNTIFS(#REF!,$B$4,#REF!,B6,#REF!,"MEDIANA",#REF!,"SI" ),COUNTIFS(#REF!,$B$4,#REF!,B6,#REF!,"ALTA",#REF!,"SI"))</f>
        <v>#REF!</v>
      </c>
      <c r="G121" s="110" t="e">
        <f>SUM(COUNTIFS(#REF!,$B$4,#REF!,B6,#REF!,"MEDIANA",#REF!,"SI" ),COUNTIFS(#REF!,$B$4,#REF!,B6,#REF!,"ALTA",#REF!,"SI"))</f>
        <v>#REF!</v>
      </c>
      <c r="H121" s="110" t="e">
        <f>SUM(COUNTIFS(#REF!,$B$4,#REF!,B6,#REF!,"MEDIANA",#REF!,"SI" ),COUNTIFS(#REF!,$B$4,#REF!,B6,#REF!,"ALTA",#REF!,"SI"))</f>
        <v>#REF!</v>
      </c>
      <c r="I121" s="110" t="e">
        <f>SUM(COUNTIFS(#REF!,$B$4,#REF!,B6,#REF!,"MEDIANA",#REF!,"SI" ),COUNTIFS(#REF!,$B$4,#REF!,B6,#REF!,"ALTA",#REF!,"SI"))</f>
        <v>#REF!</v>
      </c>
      <c r="J121" s="110" t="e">
        <f>SUM(COUNTIFS(#REF!,$B$4,#REF!,B6,#REF!,"MEDIANA",#REF!,"SI" ),COUNTIFS(#REF!,$B$4,#REF!,B6,#REF!,"ALTA",#REF!,"SI"))</f>
        <v>#REF!</v>
      </c>
      <c r="K121" s="110" t="e">
        <f>SUM(COUNTIFS(#REF!,$B$4,#REF!,B6,#REF!,"MEDIANA",#REF!,"SI" ),COUNTIFS(#REF!,$B$4,#REF!,B6,#REF!,"ALTA",#REF!,"SI"))</f>
        <v>#REF!</v>
      </c>
      <c r="L121" s="110" t="e">
        <f>SUM(COUNTIFS(#REF!,$B$4,#REF!,B6,#REF!,"MEDIANA",#REF!,"SI" ),COUNTIFS(#REF!,$B$4,#REF!,B6,#REF!,"ALTA",#REF!,"SI"))</f>
        <v>#REF!</v>
      </c>
      <c r="M121" s="110" t="e">
        <f>SUM(COUNTIFS(#REF!,$B$4,#REF!,B6,#REF!,"MEDIANA",#REF!,"SI" ),COUNTIFS(#REF!,$B$4,#REF!,B6,#REF!,"ALTA",#REF!,"SI"))</f>
        <v>#REF!</v>
      </c>
      <c r="N121" s="122" t="e">
        <f>SUM(B121:M121)</f>
        <v>#REF!</v>
      </c>
    </row>
    <row r="122" spans="1:14" ht="42.75" customHeight="1" thickBot="1" x14ac:dyDescent="0.3">
      <c r="A122" s="123" t="s">
        <v>733</v>
      </c>
      <c r="B122" s="121" t="e">
        <f t="shared" ref="B122:N122" si="41">IF(B$107=0,"",SUM(B121/B$107))</f>
        <v>#REF!</v>
      </c>
      <c r="C122" s="109" t="e">
        <f t="shared" si="41"/>
        <v>#REF!</v>
      </c>
      <c r="D122" s="109" t="e">
        <f t="shared" si="41"/>
        <v>#REF!</v>
      </c>
      <c r="E122" s="109" t="e">
        <f t="shared" si="41"/>
        <v>#REF!</v>
      </c>
      <c r="F122" s="109" t="e">
        <f t="shared" si="41"/>
        <v>#REF!</v>
      </c>
      <c r="G122" s="109" t="e">
        <f t="shared" si="41"/>
        <v>#REF!</v>
      </c>
      <c r="H122" s="109" t="e">
        <f t="shared" si="41"/>
        <v>#REF!</v>
      </c>
      <c r="I122" s="109" t="e">
        <f t="shared" si="41"/>
        <v>#REF!</v>
      </c>
      <c r="J122" s="109" t="e">
        <f t="shared" si="41"/>
        <v>#REF!</v>
      </c>
      <c r="K122" s="109" t="e">
        <f t="shared" si="41"/>
        <v>#REF!</v>
      </c>
      <c r="L122" s="109" t="e">
        <f t="shared" si="41"/>
        <v>#REF!</v>
      </c>
      <c r="M122" s="109" t="e">
        <f t="shared" si="41"/>
        <v>#REF!</v>
      </c>
      <c r="N122" s="122" t="e">
        <f t="shared" si="41"/>
        <v>#REF!</v>
      </c>
    </row>
    <row r="123" spans="1:14" ht="49.5" customHeight="1" thickBot="1" x14ac:dyDescent="0.3">
      <c r="A123" s="108" t="s">
        <v>660</v>
      </c>
      <c r="B123" s="110" t="e">
        <f>COUNTIFS(#REF!,B4,#REF!,B6,#REF!,"PARTO",#REF!,"BAJA",#REF!,"SI")</f>
        <v>#REF!</v>
      </c>
      <c r="C123" s="110" t="e">
        <f>COUNTIFS(#REF!,B4,#REF!,C6,#REF!,"PARTO",#REF!,"BAJA",#REF!,"SI")</f>
        <v>#REF!</v>
      </c>
      <c r="D123" s="110" t="e">
        <f>COUNTIFS(#REF!,B4,#REF!,D6,#REF!,"PARTO",#REF!,"BAJA",#REF!,"SI")</f>
        <v>#REF!</v>
      </c>
      <c r="E123" s="110" t="e">
        <f>COUNTIFS(#REF!,B4,#REF!,E6,#REF!,"PARTO",#REF!,"BAJA",#REF!,"SI")</f>
        <v>#REF!</v>
      </c>
      <c r="F123" s="110" t="e">
        <f>COUNTIFS(#REF!,B4,#REF!,F6,#REF!,"PARTO",#REF!,"BAJA",#REF!,"SI")</f>
        <v>#REF!</v>
      </c>
      <c r="G123" s="110" t="e">
        <f>COUNTIFS(#REF!,B4,#REF!,G6,#REF!,"PARTO",#REF!,"BAJA",#REF!,"SI")</f>
        <v>#REF!</v>
      </c>
      <c r="H123" s="110" t="e">
        <f>COUNTIFS(#REF!,B4,#REF!,H6,#REF!,"PARTO",#REF!,"BAJA",#REF!,"SI")</f>
        <v>#REF!</v>
      </c>
      <c r="I123" s="110" t="e">
        <f>COUNTIFS(#REF!,B4,#REF!,I6,#REF!,"PARTO",#REF!,"BAJA",#REF!,"SI")</f>
        <v>#REF!</v>
      </c>
      <c r="J123" s="110" t="e">
        <f>COUNTIFS(#REF!,B4,#REF!,J6,#REF!,"PARTO",#REF!,"BAJA",#REF!,"SI")</f>
        <v>#REF!</v>
      </c>
      <c r="K123" s="110" t="e">
        <f>COUNTIFS(#REF!,B4,#REF!,K6,#REF!,"PARTO",#REF!,"BAJA",#REF!,"SI")</f>
        <v>#REF!</v>
      </c>
      <c r="L123" s="110" t="e">
        <f>COUNTIFS(#REF!,B4,#REF!,L6,#REF!,"PARTO",#REF!,"BAJA",#REF!,"SI")</f>
        <v>#REF!</v>
      </c>
      <c r="M123" s="110" t="e">
        <f>COUNTIFS(#REF!,B4,#REF!,M6,#REF!,"PARTO",#REF!,"BAJA",#REF!,"SI")</f>
        <v>#REF!</v>
      </c>
      <c r="N123" s="111" t="e">
        <f>SUM(B123:M123)</f>
        <v>#REF!</v>
      </c>
    </row>
    <row r="124" spans="1:14" ht="42.75" customHeight="1" thickBot="1" x14ac:dyDescent="0.3">
      <c r="A124" s="128"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3" t="s">
        <v>688</v>
      </c>
      <c r="B125" s="112" t="e">
        <f>SUM(COUNTIFS(#REF!,B4,#REF!,B6,#REF!,"MEDIANA",#REF!,"SI" ),COUNTIFS(#REF!,B4,#REF!,B6,#REF!,"ALTA",#REF!,"SI"))</f>
        <v>#REF!</v>
      </c>
      <c r="C125" s="112" t="e">
        <f>SUM(COUNTIFS(#REF!,B4,#REF!,C6,#REF!,"MEDIANA",#REF!,"SI" ),COUNTIFS(#REF!,B4,#REF!,C6,#REF!,"ALTA",#REF!,"SI"))</f>
        <v>#REF!</v>
      </c>
      <c r="D125" s="112" t="e">
        <f>SUM(COUNTIFS(#REF!,B4,#REF!,D6,#REF!,"MEDIANA",#REF!,"SI" ),COUNTIFS(#REF!,B4,#REF!,D6,#REF!,"ALTA",#REF!,"SI"))</f>
        <v>#REF!</v>
      </c>
      <c r="E125" s="112" t="e">
        <f>SUM(COUNTIFS(#REF!,B4,#REF!,E6,#REF!,"MEDIANA",#REF!,"SI" ),COUNTIFS(#REF!,B4,#REF!,E6,#REF!,"ALTA",#REF!,"SI"))</f>
        <v>#REF!</v>
      </c>
      <c r="F125" s="112" t="e">
        <f>SUM(COUNTIFS(#REF!,B4,#REF!,F6,#REF!,"MEDIANA",#REF!,"SI" ),COUNTIFS(#REF!,B4,#REF!,F6,#REF!,"ALTA",#REF!,"SI"))</f>
        <v>#REF!</v>
      </c>
      <c r="G125" s="112" t="e">
        <f>SUM(COUNTIFS(#REF!,B4,#REF!,G6,#REF!,"MEDIANA",#REF!,"SI" ),COUNTIFS(#REF!,B4,#REF!,G6,#REF!,"ALTA",#REF!,"SI"))</f>
        <v>#REF!</v>
      </c>
      <c r="H125" s="112" t="e">
        <f>SUM(COUNTIFS(#REF!,B4,#REF!,H6,#REF!,"MEDIANA",#REF!,"SI" ),COUNTIFS(#REF!,B4,#REF!,H6,#REF!,"ALTA",#REF!,"SI"))</f>
        <v>#REF!</v>
      </c>
      <c r="I125" s="112" t="e">
        <f>SUM(COUNTIFS(#REF!,B4,#REF!,I6,#REF!,"MEDIANA",#REF!,"SI" ),COUNTIFS(#REF!,B4,#REF!,I6,#REF!,"ALTA",#REF!,"SI"))</f>
        <v>#REF!</v>
      </c>
      <c r="J125" s="112" t="e">
        <f>SUM(COUNTIFS(#REF!,B4,#REF!,J6,#REF!,"MEDIANA",#REF!,"SI" ),COUNTIFS(#REF!,B4,#REF!,J6,#REF!,"ALTA",#REF!,"SI"))</f>
        <v>#REF!</v>
      </c>
      <c r="K125" s="112" t="e">
        <f>SUM(COUNTIFS(#REF!,B4,#REF!,K6,#REF!,"MEDIANA",#REF!,"SI" ),COUNTIFS(#REF!,B4,#REF!,K6,#REF!,"ALTA",#REF!,"SI"))</f>
        <v>#REF!</v>
      </c>
      <c r="L125" s="112" t="e">
        <f>SUM(COUNTIFS(#REF!,B4,#REF!,L6,#REF!,"MEDIANA",#REF!,"SI" ),COUNTIFS(#REF!,B4,#REF!,L6,#REF!,"ALTA",#REF!,"SI"))</f>
        <v>#REF!</v>
      </c>
      <c r="M125" s="112" t="e">
        <f>SUM(COUNTIFS(#REF!,B4,#REF!,M6,#REF!,"MEDIANA",#REF!,"SI" ),COUNTIFS(#REF!,B4,#REF!,M6,#REF!,"ALTA",#REF!,"SI"))</f>
        <v>#REF!</v>
      </c>
      <c r="N125" s="111" t="e">
        <f>SUM(B125:M125)</f>
        <v>#REF!</v>
      </c>
    </row>
    <row r="126" spans="1:14" ht="42.75" customHeight="1" thickBot="1" x14ac:dyDescent="0.3">
      <c r="A126" s="104" t="s">
        <v>709</v>
      </c>
      <c r="B126" s="109" t="e">
        <f>SUM(COUNTIFS(#REF!,B4,#REF!,B6,#REF!,"MEDIANA"),COUNTIFS(#REF!,B4,#REF!,B6,#REF!,"ALTA"))</f>
        <v>#REF!</v>
      </c>
      <c r="C126" s="109" t="e">
        <f>SUM(COUNTIFS(#REF!,B4,#REF!,C6,#REF!,"MEDIANA"),COUNTIFS(#REF!,B4,#REF!,C6,#REF!,"ALTA"))</f>
        <v>#REF!</v>
      </c>
      <c r="D126" s="109" t="e">
        <f>SUM(COUNTIFS(#REF!,B4,#REF!,D6,#REF!,"MEDIANA"),COUNTIFS(#REF!,B4,#REF!,D6,#REF!,"ALTA"))</f>
        <v>#REF!</v>
      </c>
      <c r="E126" s="109" t="e">
        <f>SUM(COUNTIFS(#REF!,B4,#REF!,E6,#REF!,"MEDIANA"),COUNTIFS(#REF!,B4,#REF!,E6,#REF!,"ALTA"))</f>
        <v>#REF!</v>
      </c>
      <c r="F126" s="109" t="e">
        <f>SUM(COUNTIFS(#REF!,B4,#REF!,F6,#REF!,"MEDIANA"),COUNTIFS(#REF!,B4,#REF!,F6,#REF!,"ALTA"))</f>
        <v>#REF!</v>
      </c>
      <c r="G126" s="109" t="e">
        <f>SUM(COUNTIFS(#REF!,B4,#REF!,G6,#REF!,"MEDIANA"),COUNTIFS(#REF!,B4,#REF!,G6,#REF!,"ALTA"))</f>
        <v>#REF!</v>
      </c>
      <c r="H126" s="109" t="e">
        <f>SUM(COUNTIFS(#REF!,B4,#REF!,H6,#REF!,"MEDIANA"),COUNTIFS(#REF!,B4,#REF!,H6,#REF!,"ALTA"))</f>
        <v>#REF!</v>
      </c>
      <c r="I126" s="109" t="e">
        <f>SUM(COUNTIFS(#REF!,B4,#REF!,I6,#REF!,"MEDIANA"),COUNTIFS(#REF!,B4,#REF!,I6,#REF!,"ALTA"))</f>
        <v>#REF!</v>
      </c>
      <c r="J126" s="109" t="e">
        <f>SUM(COUNTIFS(#REF!,B4,#REF!,J6,#REF!,"MEDIANA"),COUNTIFS(#REF!,B4,#REF!,J6,#REF!,"ALTA"))</f>
        <v>#REF!</v>
      </c>
      <c r="K126" s="109" t="e">
        <f>SUM(COUNTIFS(#REF!,B4,#REF!,K6,#REF!,"MEDIANA"),COUNTIFS(#REF!,B4,#REF!,K6,#REF!,"ALTA"))</f>
        <v>#REF!</v>
      </c>
      <c r="L126" s="109" t="e">
        <f>SUM(COUNTIFS(#REF!,B4,#REF!,L6,#REF!,"MEDIANA"),COUNTIFS(#REF!,B4,#REF!,L6,#REF!,"ALTA"))</f>
        <v>#REF!</v>
      </c>
      <c r="M126" s="109" t="e">
        <f>SUM(COUNTIFS(#REF!,B4,#REF!,M6,#REF!,"MEDIANA"),COUNTIFS(#REF!,B4,#REF!,M6,#REF!,"ALTA"))</f>
        <v>#REF!</v>
      </c>
      <c r="N126" s="111" t="e">
        <f>SUM(B126:M126)</f>
        <v>#REF!</v>
      </c>
    </row>
    <row r="127" spans="1:14" ht="42.75" customHeight="1" thickBot="1" x14ac:dyDescent="0.3">
      <c r="A127" s="120"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2"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65"/>
      <c r="C133" s="166"/>
      <c r="D133" s="166"/>
      <c r="E133" s="166"/>
      <c r="F133" s="166"/>
      <c r="G133" s="166"/>
      <c r="H133" s="166"/>
      <c r="I133" s="166"/>
      <c r="J133" s="166"/>
      <c r="K133" s="166"/>
      <c r="L133" s="166"/>
      <c r="M133" s="166"/>
      <c r="N133" s="118"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65"/>
      <c r="C135" s="166"/>
      <c r="D135" s="166"/>
      <c r="E135" s="166"/>
      <c r="F135" s="166"/>
      <c r="G135" s="166"/>
      <c r="H135" s="166"/>
      <c r="I135" s="166"/>
      <c r="J135" s="166"/>
      <c r="K135" s="166"/>
      <c r="L135" s="166"/>
      <c r="M135" s="166"/>
      <c r="N135" s="118"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67"/>
      <c r="C137" s="168"/>
      <c r="D137" s="168"/>
      <c r="E137" s="168"/>
      <c r="F137" s="168"/>
      <c r="G137" s="168"/>
      <c r="H137" s="168"/>
      <c r="I137" s="168"/>
      <c r="J137" s="168"/>
      <c r="K137" s="168"/>
      <c r="L137" s="168"/>
      <c r="M137" s="168"/>
      <c r="N137" s="118" t="e">
        <f>IF(N$128=0,"",SUM((N136/N$128)*100000))</f>
        <v>#REF!</v>
      </c>
    </row>
    <row r="138" spans="1:14" ht="26.25" thickBot="1" x14ac:dyDescent="0.3">
      <c r="A138" s="114" t="s">
        <v>666</v>
      </c>
      <c r="B138" s="167" t="e">
        <f t="shared" ref="B138:N138" si="45">IF(B$136=0,"",SUM(B134/B136))</f>
        <v>#REF!</v>
      </c>
      <c r="C138" s="168" t="e">
        <f t="shared" si="45"/>
        <v>#REF!</v>
      </c>
      <c r="D138" s="168" t="e">
        <f t="shared" si="45"/>
        <v>#REF!</v>
      </c>
      <c r="E138" s="168" t="e">
        <f t="shared" si="45"/>
        <v>#REF!</v>
      </c>
      <c r="F138" s="168" t="e">
        <f t="shared" si="45"/>
        <v>#REF!</v>
      </c>
      <c r="G138" s="168" t="e">
        <f t="shared" si="45"/>
        <v>#REF!</v>
      </c>
      <c r="H138" s="168" t="e">
        <f t="shared" si="45"/>
        <v>#REF!</v>
      </c>
      <c r="I138" s="168" t="e">
        <f t="shared" si="45"/>
        <v>#REF!</v>
      </c>
      <c r="J138" s="168" t="e">
        <f t="shared" si="45"/>
        <v>#REF!</v>
      </c>
      <c r="K138" s="168" t="e">
        <f t="shared" si="45"/>
        <v>#REF!</v>
      </c>
      <c r="L138" s="168" t="e">
        <f t="shared" si="45"/>
        <v>#REF!</v>
      </c>
      <c r="M138" s="168" t="e">
        <f t="shared" si="45"/>
        <v>#REF!</v>
      </c>
      <c r="N138" s="117"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5" t="s">
        <v>667</v>
      </c>
      <c r="B140" s="161" t="e">
        <f>IF(B$139=0,"",SUM(B136/B139))</f>
        <v>#REF!</v>
      </c>
      <c r="C140" s="162"/>
      <c r="D140" s="162"/>
      <c r="E140" s="162"/>
      <c r="F140" s="162"/>
      <c r="G140" s="162"/>
      <c r="H140" s="162"/>
      <c r="I140" s="162"/>
      <c r="J140" s="162"/>
      <c r="K140" s="162"/>
      <c r="L140" s="162"/>
      <c r="M140" s="162"/>
      <c r="N140" s="116"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19" priority="45" operator="containsText" text="SE TRASLADO DE EPS">
      <formula>NOT(ISERROR(SEARCH("SE TRASLADO DE EPS",A33)))</formula>
    </cfRule>
    <cfRule type="containsText" dxfId="18" priority="46" operator="containsText" text="INMIGRANTE VENEZOLANA">
      <formula>NOT(ISERROR(SEARCH("INMIGRANTE VENEZOLANA",A33)))</formula>
    </cfRule>
    <cfRule type="containsText" dxfId="17" priority="47" operator="containsText" text="SIN AFILIACIÓN A EPS">
      <formula>NOT(ISERROR(SEARCH("SIN AFILIACIÓN A EPS",A33)))</formula>
    </cfRule>
    <cfRule type="containsText" dxfId="16" priority="48" operator="containsText" text="NOVEDAD">
      <formula>NOT(ISERROR(SEARCH("NOVEDAD",A33)))</formula>
    </cfRule>
    <cfRule type="containsText" dxfId="15" priority="49" operator="containsText" text="IDENTIDAD">
      <formula>NOT(ISERROR(SEARCH("IDENTIDAD",A33)))</formula>
    </cfRule>
    <cfRule type="containsText" dxfId="14" priority="50" operator="containsText" text="CPN">
      <formula>NOT(ISERROR(SEARCH("CPN",A33)))</formula>
    </cfRule>
    <cfRule type="containsText" dxfId="13" priority="51" operator="containsText" text="VIENE">
      <formula>NOT(ISERROR(SEARCH("VIENE",A33)))</formula>
    </cfRule>
    <cfRule type="cellIs" dxfId="12" priority="52" operator="equal">
      <formula>"TRAMITE DE PORTABILIDAD"</formula>
    </cfRule>
  </conditionalFormatting>
  <conditionalFormatting sqref="A39">
    <cfRule type="containsText" dxfId="11" priority="9" operator="containsText" text="SE TRASLADO DE EPS">
      <formula>NOT(ISERROR(SEARCH("SE TRASLADO DE EPS",A39)))</formula>
    </cfRule>
    <cfRule type="containsText" dxfId="10" priority="10" operator="containsText" text="INMIGRANTE VENEZOLANA">
      <formula>NOT(ISERROR(SEARCH("INMIGRANTE VENEZOLANA",A39)))</formula>
    </cfRule>
    <cfRule type="containsText" dxfId="9" priority="11" operator="containsText" text="SIN AFILIACIÓN A EPS">
      <formula>NOT(ISERROR(SEARCH("SIN AFILIACIÓN A EPS",A39)))</formula>
    </cfRule>
    <cfRule type="containsText" dxfId="8" priority="12" operator="containsText" text="NOVEDAD">
      <formula>NOT(ISERROR(SEARCH("NOVEDAD",A39)))</formula>
    </cfRule>
    <cfRule type="containsText" dxfId="7" priority="13" operator="containsText" text="IDENTIDAD">
      <formula>NOT(ISERROR(SEARCH("IDENTIDAD",A39)))</formula>
    </cfRule>
    <cfRule type="containsText" dxfId="6" priority="14" operator="containsText" text="CPN">
      <formula>NOT(ISERROR(SEARCH("CPN",A39)))</formula>
    </cfRule>
    <cfRule type="containsText" dxfId="5" priority="15" operator="containsText" text="VIENE">
      <formula>NOT(ISERROR(SEARCH("VIENE",A39)))</formula>
    </cfRule>
    <cfRule type="cellIs" dxfId="4"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G8"/>
  <sheetViews>
    <sheetView tabSelected="1" zoomScale="70" zoomScaleNormal="70" zoomScaleSheetLayoutView="76" workbookViewId="0">
      <pane ySplit="1" topLeftCell="A2" activePane="bottomLeft" state="frozen"/>
      <selection pane="bottomLeft" activeCell="O8" sqref="O8"/>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16384" width="11.42578125" style="1"/>
  </cols>
  <sheetData>
    <row r="1" spans="1:7" ht="93" customHeight="1" x14ac:dyDescent="0.25">
      <c r="A1" s="4" t="s">
        <v>589</v>
      </c>
      <c r="B1" s="3" t="s">
        <v>770</v>
      </c>
      <c r="C1" s="3" t="s">
        <v>31</v>
      </c>
      <c r="D1" s="2" t="s">
        <v>618</v>
      </c>
      <c r="E1" s="3" t="s">
        <v>101</v>
      </c>
      <c r="F1" s="3" t="s">
        <v>20</v>
      </c>
      <c r="G1" s="3" t="s">
        <v>0</v>
      </c>
    </row>
    <row r="2" spans="1:7" ht="42" customHeight="1" x14ac:dyDescent="0.25">
      <c r="A2" s="101" t="s">
        <v>755</v>
      </c>
      <c r="B2" s="16"/>
      <c r="C2" s="16"/>
      <c r="D2" s="101"/>
      <c r="E2" s="16"/>
      <c r="F2" s="16"/>
      <c r="G2" s="16"/>
    </row>
    <row r="3" spans="1:7" ht="39.950000000000003" customHeight="1" x14ac:dyDescent="0.25">
      <c r="A3" s="87" t="s">
        <v>756</v>
      </c>
      <c r="B3" s="16" t="s">
        <v>771</v>
      </c>
      <c r="C3" s="16" t="s">
        <v>758</v>
      </c>
      <c r="D3" s="101" t="s">
        <v>759</v>
      </c>
      <c r="E3" s="16" t="s">
        <v>760</v>
      </c>
      <c r="F3" s="16" t="s">
        <v>761</v>
      </c>
      <c r="G3" s="16" t="s">
        <v>762</v>
      </c>
    </row>
    <row r="4" spans="1:7" ht="39.950000000000003" customHeight="1" x14ac:dyDescent="0.25">
      <c r="A4" s="87" t="s">
        <v>756</v>
      </c>
      <c r="B4" s="16" t="s">
        <v>757</v>
      </c>
      <c r="C4" s="16" t="s">
        <v>758</v>
      </c>
      <c r="D4" s="101" t="s">
        <v>763</v>
      </c>
      <c r="E4" s="16" t="s">
        <v>764</v>
      </c>
      <c r="F4" s="16" t="s">
        <v>765</v>
      </c>
      <c r="G4" s="16" t="s">
        <v>766</v>
      </c>
    </row>
    <row r="5" spans="1:7" ht="39.950000000000003" customHeight="1" x14ac:dyDescent="0.25">
      <c r="A5" s="87" t="s">
        <v>756</v>
      </c>
      <c r="B5" s="16" t="s">
        <v>757</v>
      </c>
      <c r="C5" s="16" t="s">
        <v>758</v>
      </c>
      <c r="D5" s="101" t="s">
        <v>763</v>
      </c>
      <c r="E5" s="16" t="s">
        <v>767</v>
      </c>
      <c r="F5" s="16" t="s">
        <v>768</v>
      </c>
      <c r="G5" s="16" t="s">
        <v>769</v>
      </c>
    </row>
    <row r="6" spans="1:7" ht="39.950000000000003" customHeight="1" x14ac:dyDescent="0.25">
      <c r="A6" s="87" t="s">
        <v>756</v>
      </c>
      <c r="B6" s="16" t="s">
        <v>757</v>
      </c>
      <c r="C6" s="16" t="s">
        <v>758</v>
      </c>
      <c r="D6" s="101" t="s">
        <v>759</v>
      </c>
      <c r="E6" s="16" t="s">
        <v>760</v>
      </c>
      <c r="F6" s="16" t="s">
        <v>761</v>
      </c>
      <c r="G6" s="16" t="s">
        <v>762</v>
      </c>
    </row>
    <row r="7" spans="1:7" ht="39.950000000000003" customHeight="1" x14ac:dyDescent="0.25">
      <c r="A7" s="87" t="s">
        <v>756</v>
      </c>
      <c r="B7" s="16" t="s">
        <v>757</v>
      </c>
      <c r="C7" s="16" t="s">
        <v>758</v>
      </c>
      <c r="D7" s="101" t="s">
        <v>763</v>
      </c>
      <c r="E7" s="16" t="s">
        <v>764</v>
      </c>
      <c r="F7" s="16" t="s">
        <v>765</v>
      </c>
      <c r="G7" s="16" t="s">
        <v>766</v>
      </c>
    </row>
    <row r="8" spans="1:7" ht="39.950000000000003" customHeight="1" x14ac:dyDescent="0.25">
      <c r="A8" s="87" t="s">
        <v>756</v>
      </c>
      <c r="B8" s="16" t="s">
        <v>757</v>
      </c>
      <c r="C8" s="16" t="s">
        <v>758</v>
      </c>
      <c r="D8" s="101" t="s">
        <v>763</v>
      </c>
      <c r="E8" s="16" t="s">
        <v>767</v>
      </c>
      <c r="F8" s="16" t="s">
        <v>768</v>
      </c>
      <c r="G8" s="16" t="s">
        <v>769</v>
      </c>
    </row>
  </sheetData>
  <protectedRanges>
    <protectedRange algorithmName="SHA-512" hashValue="cAqnPN+UCIZzte8I1PR0A+E1NnkaKA1uIlTKaL2Ooq+bsEVoZy+3rFiHfZ83amseg3KrfSyT3g0I28v4fEOZZA==" saltValue="8U9Hp6LW9UleuWFcK7+zGw==" spinCount="100000" sqref="C1" name="Rango2_6"/>
    <protectedRange algorithmName="SHA-512" hashValue="EMMPgE8t/az1rHHzaZAQIhz+GQV0k2O/tQGA96sJqEEMzz1efIRa4CcLzC7iY9CCscto3g7dwz41haOE28iXYg==" saltValue="CVzFsG4X4LXUMo7796PiDQ==" spinCount="100000" sqref="B2257:G2305 B126:G142 B3419:B3443 B235:B250 D235:G256 B252:B264 D258:G264 D257:F257 B265:G318 B2759:G3418 B513:G513 B2320:G2362 D514:G552 B514:B552 C514:C562 B563:G670 E684:G684 E3428:G3443 B684:B707 E3445:G3450 F3444:G3444 D685:G707 D724:G730 B724:B730 C731:G731 B2363:B2379 D3419:G3422 D741:G742 D2363:G2379 B2381:B2384 D732:G738 B2386:B2389 C732:C756 D2381:G2384 D2386:G2389 B2390:G2390 B795:G951 C2363:C2389 E965:G968 C2391:G2514 B2391:B2422 B952:C1000 D952:G964 D970:G1000 D965:D969 B2424:B2514 D3427:G3427 A2715:G2715 G1813:G1823 G1825:G1831 D3423:D3426 B2755:B2758 B2716:B2752 D1811:D1812 D1813:F1831 D2753 D1739:G1810 B1739:C1872 D1833:G1872 D2755:G2758 B1873:G1889 C1890:G1905 B1905 B1890:B1903 D2716:G2752 B2:G55 B1906:G1996 D2108:G2122 B2108:B2122 C2716:C2758 B2156:B2229 G3426 E3423:G3425 B2123:G2155 B1001:G1738 D2183:G2229 B2230:G2230 F2232:G2232 B2515:G2714 D2231:G2231 B2231:C2256 D2234:G2256 D2232:D2233 B3445:B3450 D3428:D3450" name="Rango2_10"/>
    <protectedRange algorithmName="SHA-512" hashValue="9+DNppQbWrLYYUMoJ+lyQctV2bX3Vq9kZnegLbpjTLP49It2ovUbcartuoQTeXgP+TGpY//7mDH/UQlFCKDGiA==" saltValue="KUnni6YEm00anzSSvyLqQA==" spinCount="100000" sqref="B1 A1793 E1:WOS1 B3469 B3451:C3468" name="Rango2"/>
    <protectedRange algorithmName="SHA-512" hashValue="EMMPgE8t/az1rHHzaZAQIhz+GQV0k2O/tQGA96sJqEEMzz1efIRa4CcLzC7iY9CCscto3g7dwz41haOE28iXYg==" saltValue="CVzFsG4X4LXUMo7796PiDQ==" spinCount="100000" sqref="C57:C62 C56:G56" name="Rango2_10_1"/>
    <protectedRange algorithmName="SHA-512" hashValue="EMMPgE8t/az1rHHzaZAQIhz+GQV0k2O/tQGA96sJqEEMzz1efIRa4CcLzC7iY9CCscto3g7dwz41haOE28iXYg==" saltValue="CVzFsG4X4LXUMo7796PiDQ==" spinCount="100000" sqref="D57:G57" name="Rango2_10_2"/>
    <protectedRange algorithmName="SHA-512" hashValue="EMMPgE8t/az1rHHzaZAQIhz+GQV0k2O/tQGA96sJqEEMzz1efIRa4CcLzC7iY9CCscto3g7dwz41haOE28iXYg==" saltValue="CVzFsG4X4LXUMo7796PiDQ==" spinCount="100000" sqref="D58:G58" name="Rango2_10_3"/>
    <protectedRange algorithmName="SHA-512" hashValue="EMMPgE8t/az1rHHzaZAQIhz+GQV0k2O/tQGA96sJqEEMzz1efIRa4CcLzC7iY9CCscto3g7dwz41haOE28iXYg==" saltValue="CVzFsG4X4LXUMo7796PiDQ==" spinCount="100000" sqref="D59:G59" name="Rango2_10_4"/>
    <protectedRange algorithmName="SHA-512" hashValue="EMMPgE8t/az1rHHzaZAQIhz+GQV0k2O/tQGA96sJqEEMzz1efIRa4CcLzC7iY9CCscto3g7dwz41haOE28iXYg==" saltValue="CVzFsG4X4LXUMo7796PiDQ==" spinCount="100000" sqref="E60:G60" name="Rango2_10_5"/>
    <protectedRange algorithmName="SHA-512" hashValue="EMMPgE8t/az1rHHzaZAQIhz+GQV0k2O/tQGA96sJqEEMzz1efIRa4CcLzC7iY9CCscto3g7dwz41haOE28iXYg==" saltValue="CVzFsG4X4LXUMo7796PiDQ==" spinCount="100000" sqref="E61:G61" name="Rango2_10_6"/>
    <protectedRange algorithmName="SHA-512" hashValue="EMMPgE8t/az1rHHzaZAQIhz+GQV0k2O/tQGA96sJqEEMzz1efIRa4CcLzC7iY9CCscto3g7dwz41haOE28iXYg==" saltValue="CVzFsG4X4LXUMo7796PiDQ==" spinCount="100000" sqref="D62:G62" name="Rango2_10_7"/>
    <protectedRange algorithmName="SHA-512" hashValue="EMMPgE8t/az1rHHzaZAQIhz+GQV0k2O/tQGA96sJqEEMzz1efIRa4CcLzC7iY9CCscto3g7dwz41haOE28iXYg==" saltValue="CVzFsG4X4LXUMo7796PiDQ==" spinCount="100000" sqref="C64:C88 B63:G63" name="Rango2_10_4_1"/>
    <protectedRange algorithmName="SHA-512" hashValue="EMMPgE8t/az1rHHzaZAQIhz+GQV0k2O/tQGA96sJqEEMzz1efIRa4CcLzC7iY9CCscto3g7dwz41haOE28iXYg==" saltValue="CVzFsG4X4LXUMo7796PiDQ==" spinCount="100000" sqref="B64 D64:G64" name="Rango2_10_5_1"/>
    <protectedRange algorithmName="SHA-512" hashValue="EMMPgE8t/az1rHHzaZAQIhz+GQV0k2O/tQGA96sJqEEMzz1efIRa4CcLzC7iY9CCscto3g7dwz41haOE28iXYg==" saltValue="CVzFsG4X4LXUMo7796PiDQ==" spinCount="100000" sqref="B65:B67 D65:G67" name="Rango2_10_7_1"/>
    <protectedRange algorithmName="SHA-512" hashValue="EMMPgE8t/az1rHHzaZAQIhz+GQV0k2O/tQGA96sJqEEMzz1efIRa4CcLzC7iY9CCscto3g7dwz41haOE28iXYg==" saltValue="CVzFsG4X4LXUMo7796PiDQ==" spinCount="100000" sqref="B68 D68:G68" name="Rango2_10_8"/>
    <protectedRange algorithmName="SHA-512" hashValue="EMMPgE8t/az1rHHzaZAQIhz+GQV0k2O/tQGA96sJqEEMzz1efIRa4CcLzC7iY9CCscto3g7dwz41haOE28iXYg==" saltValue="CVzFsG4X4LXUMo7796PiDQ==" spinCount="100000" sqref="B69:B70 D69:G70" name="Rango2_10_9"/>
    <protectedRange algorithmName="SHA-512" hashValue="EMMPgE8t/az1rHHzaZAQIhz+GQV0k2O/tQGA96sJqEEMzz1efIRa4CcLzC7iY9CCscto3g7dwz41haOE28iXYg==" saltValue="CVzFsG4X4LXUMo7796PiDQ==" spinCount="100000" sqref="B71 D71:G71" name="Rango2_10_10"/>
    <protectedRange algorithmName="SHA-512" hashValue="EMMPgE8t/az1rHHzaZAQIhz+GQV0k2O/tQGA96sJqEEMzz1efIRa4CcLzC7iY9CCscto3g7dwz41haOE28iXYg==" saltValue="CVzFsG4X4LXUMo7796PiDQ==" spinCount="100000" sqref="B72 D72:G72" name="Rango2_10_11"/>
    <protectedRange algorithmName="SHA-512" hashValue="EMMPgE8t/az1rHHzaZAQIhz+GQV0k2O/tQGA96sJqEEMzz1efIRa4CcLzC7iY9CCscto3g7dwz41haOE28iXYg==" saltValue="CVzFsG4X4LXUMo7796PiDQ==" spinCount="100000" sqref="B73:B76 D73:G76" name="Rango2_10_23"/>
    <protectedRange algorithmName="SHA-512" hashValue="EMMPgE8t/az1rHHzaZAQIhz+GQV0k2O/tQGA96sJqEEMzz1efIRa4CcLzC7iY9CCscto3g7dwz41haOE28iXYg==" saltValue="CVzFsG4X4LXUMo7796PiDQ==" spinCount="100000" sqref="B77 D77:G77" name="Rango2_10_23_1"/>
    <protectedRange algorithmName="SHA-512" hashValue="EMMPgE8t/az1rHHzaZAQIhz+GQV0k2O/tQGA96sJqEEMzz1efIRa4CcLzC7iY9CCscto3g7dwz41haOE28iXYg==" saltValue="CVzFsG4X4LXUMo7796PiDQ==" spinCount="100000" sqref="B78:B79 D78:G79" name="Rango2_10_23_2"/>
    <protectedRange algorithmName="SHA-512" hashValue="EMMPgE8t/az1rHHzaZAQIhz+GQV0k2O/tQGA96sJqEEMzz1efIRa4CcLzC7iY9CCscto3g7dwz41haOE28iXYg==" saltValue="CVzFsG4X4LXUMo7796PiDQ==" spinCount="100000" sqref="B80:B81 D80:G81" name="Rango2_10_23_3"/>
    <protectedRange algorithmName="SHA-512" hashValue="EMMPgE8t/az1rHHzaZAQIhz+GQV0k2O/tQGA96sJqEEMzz1efIRa4CcLzC7iY9CCscto3g7dwz41haOE28iXYg==" saltValue="CVzFsG4X4LXUMo7796PiDQ==" spinCount="100000" sqref="B83:B84 D83:G84" name="Rango2_10_12"/>
    <protectedRange algorithmName="SHA-512" hashValue="EMMPgE8t/az1rHHzaZAQIhz+GQV0k2O/tQGA96sJqEEMzz1efIRa4CcLzC7iY9CCscto3g7dwz41haOE28iXYg==" saltValue="CVzFsG4X4LXUMo7796PiDQ==" spinCount="100000" sqref="B82 D82:G82" name="Rango2_10_23_4"/>
    <protectedRange algorithmName="SHA-512" hashValue="EMMPgE8t/az1rHHzaZAQIhz+GQV0k2O/tQGA96sJqEEMzz1efIRa4CcLzC7iY9CCscto3g7dwz41haOE28iXYg==" saltValue="CVzFsG4X4LXUMo7796PiDQ==" spinCount="100000" sqref="B85:B86 D85:G86" name="Rango2_10_13"/>
    <protectedRange algorithmName="SHA-512" hashValue="EMMPgE8t/az1rHHzaZAQIhz+GQV0k2O/tQGA96sJqEEMzz1efIRa4CcLzC7iY9CCscto3g7dwz41haOE28iXYg==" saltValue="CVzFsG4X4LXUMo7796PiDQ==" spinCount="100000" sqref="B87 D87:G87" name="Rango2_10_14"/>
    <protectedRange algorithmName="SHA-512" hashValue="EMMPgE8t/az1rHHzaZAQIhz+GQV0k2O/tQGA96sJqEEMzz1efIRa4CcLzC7iY9CCscto3g7dwz41haOE28iXYg==" saltValue="CVzFsG4X4LXUMo7796PiDQ==" spinCount="100000" sqref="B88 D88:G88" name="Rango2_10_15"/>
    <protectedRange algorithmName="SHA-512" hashValue="EMMPgE8t/az1rHHzaZAQIhz+GQV0k2O/tQGA96sJqEEMzz1efIRa4CcLzC7iY9CCscto3g7dwz41haOE28iXYg==" saltValue="CVzFsG4X4LXUMo7796PiDQ==" spinCount="100000" sqref="C90:C125 B89:G89 D90:G91 B90:B91" name="Rango2_10_16"/>
    <protectedRange algorithmName="SHA-512" hashValue="EMMPgE8t/az1rHHzaZAQIhz+GQV0k2O/tQGA96sJqEEMzz1efIRa4CcLzC7iY9CCscto3g7dwz41haOE28iXYg==" saltValue="CVzFsG4X4LXUMo7796PiDQ==" spinCount="100000" sqref="B92 D92:G92" name="Rango2_10_17"/>
    <protectedRange algorithmName="SHA-512" hashValue="EMMPgE8t/az1rHHzaZAQIhz+GQV0k2O/tQGA96sJqEEMzz1efIRa4CcLzC7iY9CCscto3g7dwz41haOE28iXYg==" saltValue="CVzFsG4X4LXUMo7796PiDQ==" spinCount="100000" sqref="B93:B94 D93:G94" name="Rango2_10_18"/>
    <protectedRange algorithmName="SHA-512" hashValue="EMMPgE8t/az1rHHzaZAQIhz+GQV0k2O/tQGA96sJqEEMzz1efIRa4CcLzC7iY9CCscto3g7dwz41haOE28iXYg==" saltValue="CVzFsG4X4LXUMo7796PiDQ==" spinCount="100000" sqref="B95 D95:G95" name="Rango2_10_19"/>
    <protectedRange algorithmName="SHA-512" hashValue="EMMPgE8t/az1rHHzaZAQIhz+GQV0k2O/tQGA96sJqEEMzz1efIRa4CcLzC7iY9CCscto3g7dwz41haOE28iXYg==" saltValue="CVzFsG4X4LXUMo7796PiDQ==" spinCount="100000" sqref="B96 D96:G96" name="Rango2_10_20"/>
    <protectedRange algorithmName="SHA-512" hashValue="EMMPgE8t/az1rHHzaZAQIhz+GQV0k2O/tQGA96sJqEEMzz1efIRa4CcLzC7iY9CCscto3g7dwz41haOE28iXYg==" saltValue="CVzFsG4X4LXUMo7796PiDQ==" spinCount="100000" sqref="B97 D97:G97" name="Rango2_10_21"/>
    <protectedRange algorithmName="SHA-512" hashValue="EMMPgE8t/az1rHHzaZAQIhz+GQV0k2O/tQGA96sJqEEMzz1efIRa4CcLzC7iY9CCscto3g7dwz41haOE28iXYg==" saltValue="CVzFsG4X4LXUMo7796PiDQ==" spinCount="100000" sqref="B98:B99 D98:G99" name="Rango2_10_22"/>
    <protectedRange algorithmName="SHA-512" hashValue="EMMPgE8t/az1rHHzaZAQIhz+GQV0k2O/tQGA96sJqEEMzz1efIRa4CcLzC7iY9CCscto3g7dwz41haOE28iXYg==" saltValue="CVzFsG4X4LXUMo7796PiDQ==" spinCount="100000" sqref="B100:B101 D100:G101" name="Rango2_10_24"/>
    <protectedRange algorithmName="SHA-512" hashValue="EMMPgE8t/az1rHHzaZAQIhz+GQV0k2O/tQGA96sJqEEMzz1efIRa4CcLzC7iY9CCscto3g7dwz41haOE28iXYg==" saltValue="CVzFsG4X4LXUMo7796PiDQ==" spinCount="100000" sqref="B102:B103 D102:G103" name="Rango2_10_25"/>
    <protectedRange algorithmName="SHA-512" hashValue="EMMPgE8t/az1rHHzaZAQIhz+GQV0k2O/tQGA96sJqEEMzz1efIRa4CcLzC7iY9CCscto3g7dwz41haOE28iXYg==" saltValue="CVzFsG4X4LXUMo7796PiDQ==" spinCount="100000" sqref="B104:B113 D104:G113" name="Rango2_10_26"/>
    <protectedRange algorithmName="SHA-512" hashValue="EMMPgE8t/az1rHHzaZAQIhz+GQV0k2O/tQGA96sJqEEMzz1efIRa4CcLzC7iY9CCscto3g7dwz41haOE28iXYg==" saltValue="CVzFsG4X4LXUMo7796PiDQ==" spinCount="100000" sqref="B114:B117 D114:G117" name="Rango2_10_27"/>
    <protectedRange algorithmName="SHA-512" hashValue="EMMPgE8t/az1rHHzaZAQIhz+GQV0k2O/tQGA96sJqEEMzz1efIRa4CcLzC7iY9CCscto3g7dwz41haOE28iXYg==" saltValue="CVzFsG4X4LXUMo7796PiDQ==" spinCount="100000" sqref="B118:B125 D118:G125" name="Rango2_10_28"/>
    <protectedRange algorithmName="SHA-512" hashValue="EMMPgE8t/az1rHHzaZAQIhz+GQV0k2O/tQGA96sJqEEMzz1efIRa4CcLzC7iY9CCscto3g7dwz41haOE28iXYg==" saltValue="CVzFsG4X4LXUMo7796PiDQ==" spinCount="100000" sqref="C144:C188 B143:G143 D144:G144 B144" name="Rango2_10_29"/>
    <protectedRange algorithmName="SHA-512" hashValue="EMMPgE8t/az1rHHzaZAQIhz+GQV0k2O/tQGA96sJqEEMzz1efIRa4CcLzC7iY9CCscto3g7dwz41haOE28iXYg==" saltValue="CVzFsG4X4LXUMo7796PiDQ==" spinCount="100000" sqref="B145 D145:G145" name="Rango2_10_30"/>
    <protectedRange algorithmName="SHA-512" hashValue="EMMPgE8t/az1rHHzaZAQIhz+GQV0k2O/tQGA96sJqEEMzz1efIRa4CcLzC7iY9CCscto3g7dwz41haOE28iXYg==" saltValue="CVzFsG4X4LXUMo7796PiDQ==" spinCount="100000" sqref="B146 D146:G146" name="Rango2_10_31"/>
    <protectedRange algorithmName="SHA-512" hashValue="EMMPgE8t/az1rHHzaZAQIhz+GQV0k2O/tQGA96sJqEEMzz1efIRa4CcLzC7iY9CCscto3g7dwz41haOE28iXYg==" saltValue="CVzFsG4X4LXUMo7796PiDQ==" spinCount="100000" sqref="B147:B148 D147:G148" name="Rango2_10_32"/>
    <protectedRange algorithmName="SHA-512" hashValue="EMMPgE8t/az1rHHzaZAQIhz+GQV0k2O/tQGA96sJqEEMzz1efIRa4CcLzC7iY9CCscto3g7dwz41haOE28iXYg==" saltValue="CVzFsG4X4LXUMo7796PiDQ==" spinCount="100000" sqref="B149:B150 D149:G150" name="Rango2_10_33"/>
    <protectedRange algorithmName="SHA-512" hashValue="EMMPgE8t/az1rHHzaZAQIhz+GQV0k2O/tQGA96sJqEEMzz1efIRa4CcLzC7iY9CCscto3g7dwz41haOE28iXYg==" saltValue="CVzFsG4X4LXUMo7796PiDQ==" spinCount="100000" sqref="B151 D151:G151" name="Rango2_10_34"/>
    <protectedRange algorithmName="SHA-512" hashValue="EMMPgE8t/az1rHHzaZAQIhz+GQV0k2O/tQGA96sJqEEMzz1efIRa4CcLzC7iY9CCscto3g7dwz41haOE28iXYg==" saltValue="CVzFsG4X4LXUMo7796PiDQ==" spinCount="100000" sqref="B152 D152:G152" name="Rango2_10_35"/>
    <protectedRange algorithmName="SHA-512" hashValue="EMMPgE8t/az1rHHzaZAQIhz+GQV0k2O/tQGA96sJqEEMzz1efIRa4CcLzC7iY9CCscto3g7dwz41haOE28iXYg==" saltValue="CVzFsG4X4LXUMo7796PiDQ==" spinCount="100000" sqref="B153 D153:G153" name="Rango2_10_36"/>
    <protectedRange algorithmName="SHA-512" hashValue="EMMPgE8t/az1rHHzaZAQIhz+GQV0k2O/tQGA96sJqEEMzz1efIRa4CcLzC7iY9CCscto3g7dwz41haOE28iXYg==" saltValue="CVzFsG4X4LXUMo7796PiDQ==" spinCount="100000" sqref="B154 D154:G154" name="Rango2_10_37"/>
    <protectedRange algorithmName="SHA-512" hashValue="EMMPgE8t/az1rHHzaZAQIhz+GQV0k2O/tQGA96sJqEEMzz1efIRa4CcLzC7iY9CCscto3g7dwz41haOE28iXYg==" saltValue="CVzFsG4X4LXUMo7796PiDQ==" spinCount="100000" sqref="B155 D155:G155" name="Rango2_10_38"/>
    <protectedRange algorithmName="SHA-512" hashValue="EMMPgE8t/az1rHHzaZAQIhz+GQV0k2O/tQGA96sJqEEMzz1efIRa4CcLzC7iY9CCscto3g7dwz41haOE28iXYg==" saltValue="CVzFsG4X4LXUMo7796PiDQ==" spinCount="100000" sqref="B156:B157 D156:G157" name="Rango2_10_39"/>
    <protectedRange algorithmName="SHA-512" hashValue="EMMPgE8t/az1rHHzaZAQIhz+GQV0k2O/tQGA96sJqEEMzz1efIRa4CcLzC7iY9CCscto3g7dwz41haOE28iXYg==" saltValue="CVzFsG4X4LXUMo7796PiDQ==" spinCount="100000" sqref="B158 D158:G158" name="Rango2_10_40"/>
    <protectedRange algorithmName="SHA-512" hashValue="EMMPgE8t/az1rHHzaZAQIhz+GQV0k2O/tQGA96sJqEEMzz1efIRa4CcLzC7iY9CCscto3g7dwz41haOE28iXYg==" saltValue="CVzFsG4X4LXUMo7796PiDQ==" spinCount="100000" sqref="B159:B162 D159:G162" name="Rango2_10_41"/>
    <protectedRange algorithmName="SHA-512" hashValue="EMMPgE8t/az1rHHzaZAQIhz+GQV0k2O/tQGA96sJqEEMzz1efIRa4CcLzC7iY9CCscto3g7dwz41haOE28iXYg==" saltValue="CVzFsG4X4LXUMo7796PiDQ==" spinCount="100000" sqref="B163 D163:G163" name="Rango2_10_42"/>
    <protectedRange algorithmName="SHA-512" hashValue="EMMPgE8t/az1rHHzaZAQIhz+GQV0k2O/tQGA96sJqEEMzz1efIRa4CcLzC7iY9CCscto3g7dwz41haOE28iXYg==" saltValue="CVzFsG4X4LXUMo7796PiDQ==" spinCount="100000" sqref="B164 D164:G164" name="Rango2_10_43"/>
    <protectedRange algorithmName="SHA-512" hashValue="EMMPgE8t/az1rHHzaZAQIhz+GQV0k2O/tQGA96sJqEEMzz1efIRa4CcLzC7iY9CCscto3g7dwz41haOE28iXYg==" saltValue="CVzFsG4X4LXUMo7796PiDQ==" spinCount="100000" sqref="B165:B166 D165:G166" name="Rango2_10_44"/>
    <protectedRange algorithmName="SHA-512" hashValue="EMMPgE8t/az1rHHzaZAQIhz+GQV0k2O/tQGA96sJqEEMzz1efIRa4CcLzC7iY9CCscto3g7dwz41haOE28iXYg==" saltValue="CVzFsG4X4LXUMo7796PiDQ==" spinCount="100000" sqref="B167 D167:G167" name="Rango2_10_45"/>
    <protectedRange algorithmName="SHA-512" hashValue="EMMPgE8t/az1rHHzaZAQIhz+GQV0k2O/tQGA96sJqEEMzz1efIRa4CcLzC7iY9CCscto3g7dwz41haOE28iXYg==" saltValue="CVzFsG4X4LXUMo7796PiDQ==" spinCount="100000" sqref="B168 D168:G168" name="Rango2_10_46"/>
    <protectedRange algorithmName="SHA-512" hashValue="EMMPgE8t/az1rHHzaZAQIhz+GQV0k2O/tQGA96sJqEEMzz1efIRa4CcLzC7iY9CCscto3g7dwz41haOE28iXYg==" saltValue="CVzFsG4X4LXUMo7796PiDQ==" spinCount="100000" sqref="B169 D169:G169" name="Rango2_10_47"/>
    <protectedRange algorithmName="SHA-512" hashValue="EMMPgE8t/az1rHHzaZAQIhz+GQV0k2O/tQGA96sJqEEMzz1efIRa4CcLzC7iY9CCscto3g7dwz41haOE28iXYg==" saltValue="CVzFsG4X4LXUMo7796PiDQ==" spinCount="100000" sqref="B170 D170:G170" name="Rango2_10_48"/>
    <protectedRange algorithmName="SHA-512" hashValue="EMMPgE8t/az1rHHzaZAQIhz+GQV0k2O/tQGA96sJqEEMzz1efIRa4CcLzC7iY9CCscto3g7dwz41haOE28iXYg==" saltValue="CVzFsG4X4LXUMo7796PiDQ==" spinCount="100000" sqref="B171 D171:G171" name="Rango2_10_49"/>
    <protectedRange algorithmName="SHA-512" hashValue="EMMPgE8t/az1rHHzaZAQIhz+GQV0k2O/tQGA96sJqEEMzz1efIRa4CcLzC7iY9CCscto3g7dwz41haOE28iXYg==" saltValue="CVzFsG4X4LXUMo7796PiDQ==" spinCount="100000" sqref="B172:B173 D172:G173" name="Rango2_10_50"/>
    <protectedRange algorithmName="SHA-512" hashValue="EMMPgE8t/az1rHHzaZAQIhz+GQV0k2O/tQGA96sJqEEMzz1efIRa4CcLzC7iY9CCscto3g7dwz41haOE28iXYg==" saltValue="CVzFsG4X4LXUMo7796PiDQ==" spinCount="100000" sqref="B174:B176 D174:G176" name="Rango2_10_51"/>
    <protectedRange algorithmName="SHA-512" hashValue="EMMPgE8t/az1rHHzaZAQIhz+GQV0k2O/tQGA96sJqEEMzz1efIRa4CcLzC7iY9CCscto3g7dwz41haOE28iXYg==" saltValue="CVzFsG4X4LXUMo7796PiDQ==" spinCount="100000" sqref="B177 D177:G177" name="Rango2_10_52"/>
    <protectedRange algorithmName="SHA-512" hashValue="EMMPgE8t/az1rHHzaZAQIhz+GQV0k2O/tQGA96sJqEEMzz1efIRa4CcLzC7iY9CCscto3g7dwz41haOE28iXYg==" saltValue="CVzFsG4X4LXUMo7796PiDQ==" spinCount="100000" sqref="B178:B179 D178:G179" name="Rango2_10_53"/>
    <protectedRange algorithmName="SHA-512" hashValue="EMMPgE8t/az1rHHzaZAQIhz+GQV0k2O/tQGA96sJqEEMzz1efIRa4CcLzC7iY9CCscto3g7dwz41haOE28iXYg==" saltValue="CVzFsG4X4LXUMo7796PiDQ==" spinCount="100000" sqref="B180 D180:G180" name="Rango2_10_54"/>
    <protectedRange algorithmName="SHA-512" hashValue="EMMPgE8t/az1rHHzaZAQIhz+GQV0k2O/tQGA96sJqEEMzz1efIRa4CcLzC7iY9CCscto3g7dwz41haOE28iXYg==" saltValue="CVzFsG4X4LXUMo7796PiDQ==" spinCount="100000" sqref="B181 D181:G181" name="Rango2_10_55"/>
    <protectedRange algorithmName="SHA-512" hashValue="EMMPgE8t/az1rHHzaZAQIhz+GQV0k2O/tQGA96sJqEEMzz1efIRa4CcLzC7iY9CCscto3g7dwz41haOE28iXYg==" saltValue="CVzFsG4X4LXUMo7796PiDQ==" spinCount="100000" sqref="B182 D182:G182" name="Rango2_10_56"/>
    <protectedRange algorithmName="SHA-512" hashValue="EMMPgE8t/az1rHHzaZAQIhz+GQV0k2O/tQGA96sJqEEMzz1efIRa4CcLzC7iY9CCscto3g7dwz41haOE28iXYg==" saltValue="CVzFsG4X4LXUMo7796PiDQ==" spinCount="100000" sqref="B183 D183:G183" name="Rango2_10_57"/>
    <protectedRange algorithmName="SHA-512" hashValue="EMMPgE8t/az1rHHzaZAQIhz+GQV0k2O/tQGA96sJqEEMzz1efIRa4CcLzC7iY9CCscto3g7dwz41haOE28iXYg==" saltValue="CVzFsG4X4LXUMo7796PiDQ==" spinCount="100000" sqref="B184 D184:G184" name="Rango2_10_58"/>
    <protectedRange algorithmName="SHA-512" hashValue="EMMPgE8t/az1rHHzaZAQIhz+GQV0k2O/tQGA96sJqEEMzz1efIRa4CcLzC7iY9CCscto3g7dwz41haOE28iXYg==" saltValue="CVzFsG4X4LXUMo7796PiDQ==" spinCount="100000" sqref="B185:B188 D185:G188" name="Rango2_10_59"/>
    <protectedRange algorithmName="SHA-512" hashValue="EMMPgE8t/az1rHHzaZAQIhz+GQV0k2O/tQGA96sJqEEMzz1efIRa4CcLzC7iY9CCscto3g7dwz41haOE28iXYg==" saltValue="CVzFsG4X4LXUMo7796PiDQ==" spinCount="100000" sqref="C190:C229 B189:G189" name="Rango2_10_60"/>
    <protectedRange algorithmName="SHA-512" hashValue="EMMPgE8t/az1rHHzaZAQIhz+GQV0k2O/tQGA96sJqEEMzz1efIRa4CcLzC7iY9CCscto3g7dwz41haOE28iXYg==" saltValue="CVzFsG4X4LXUMo7796PiDQ==" spinCount="100000" sqref="B190 D190:G190" name="Rango2_10_61"/>
    <protectedRange algorithmName="SHA-512" hashValue="EMMPgE8t/az1rHHzaZAQIhz+GQV0k2O/tQGA96sJqEEMzz1efIRa4CcLzC7iY9CCscto3g7dwz41haOE28iXYg==" saltValue="CVzFsG4X4LXUMo7796PiDQ==" spinCount="100000" sqref="B191 D191:G191" name="Rango2_10_62"/>
    <protectedRange algorithmName="SHA-512" hashValue="EMMPgE8t/az1rHHzaZAQIhz+GQV0k2O/tQGA96sJqEEMzz1efIRa4CcLzC7iY9CCscto3g7dwz41haOE28iXYg==" saltValue="CVzFsG4X4LXUMo7796PiDQ==" spinCount="100000" sqref="B192 D192:G192" name="Rango2_10_63"/>
    <protectedRange algorithmName="SHA-512" hashValue="EMMPgE8t/az1rHHzaZAQIhz+GQV0k2O/tQGA96sJqEEMzz1efIRa4CcLzC7iY9CCscto3g7dwz41haOE28iXYg==" saltValue="CVzFsG4X4LXUMo7796PiDQ==" spinCount="100000" sqref="B193 D193:G193" name="Rango2_10_64"/>
    <protectedRange algorithmName="SHA-512" hashValue="EMMPgE8t/az1rHHzaZAQIhz+GQV0k2O/tQGA96sJqEEMzz1efIRa4CcLzC7iY9CCscto3g7dwz41haOE28iXYg==" saltValue="CVzFsG4X4LXUMo7796PiDQ==" spinCount="100000" sqref="B194:B195 D194:G195" name="Rango2_10_65"/>
    <protectedRange algorithmName="SHA-512" hashValue="EMMPgE8t/az1rHHzaZAQIhz+GQV0k2O/tQGA96sJqEEMzz1efIRa4CcLzC7iY9CCscto3g7dwz41haOE28iXYg==" saltValue="CVzFsG4X4LXUMo7796PiDQ==" spinCount="100000" sqref="B196:B197 D196:G197" name="Rango2_10_66"/>
    <protectedRange algorithmName="SHA-512" hashValue="EMMPgE8t/az1rHHzaZAQIhz+GQV0k2O/tQGA96sJqEEMzz1efIRa4CcLzC7iY9CCscto3g7dwz41haOE28iXYg==" saltValue="CVzFsG4X4LXUMo7796PiDQ==" spinCount="100000" sqref="B198 D198:G198" name="Rango2_10_67"/>
    <protectedRange algorithmName="SHA-512" hashValue="EMMPgE8t/az1rHHzaZAQIhz+GQV0k2O/tQGA96sJqEEMzz1efIRa4CcLzC7iY9CCscto3g7dwz41haOE28iXYg==" saltValue="CVzFsG4X4LXUMo7796PiDQ==" spinCount="100000" sqref="B199 D199:G199" name="Rango2_10_68"/>
    <protectedRange algorithmName="SHA-512" hashValue="EMMPgE8t/az1rHHzaZAQIhz+GQV0k2O/tQGA96sJqEEMzz1efIRa4CcLzC7iY9CCscto3g7dwz41haOE28iXYg==" saltValue="CVzFsG4X4LXUMo7796PiDQ==" spinCount="100000" sqref="B200 D200:G200" name="Rango2_10_69"/>
    <protectedRange algorithmName="SHA-512" hashValue="EMMPgE8t/az1rHHzaZAQIhz+GQV0k2O/tQGA96sJqEEMzz1efIRa4CcLzC7iY9CCscto3g7dwz41haOE28iXYg==" saltValue="CVzFsG4X4LXUMo7796PiDQ==" spinCount="100000" sqref="B201 D201:G201" name="Rango2_10_70"/>
    <protectedRange algorithmName="SHA-512" hashValue="EMMPgE8t/az1rHHzaZAQIhz+GQV0k2O/tQGA96sJqEEMzz1efIRa4CcLzC7iY9CCscto3g7dwz41haOE28iXYg==" saltValue="CVzFsG4X4LXUMo7796PiDQ==" spinCount="100000" sqref="B202 D202:G202" name="Rango2_10_71"/>
    <protectedRange algorithmName="SHA-512" hashValue="EMMPgE8t/az1rHHzaZAQIhz+GQV0k2O/tQGA96sJqEEMzz1efIRa4CcLzC7iY9CCscto3g7dwz41haOE28iXYg==" saltValue="CVzFsG4X4LXUMo7796PiDQ==" spinCount="100000" sqref="B203 D203:G203" name="Rango2_10_72"/>
    <protectedRange algorithmName="SHA-512" hashValue="EMMPgE8t/az1rHHzaZAQIhz+GQV0k2O/tQGA96sJqEEMzz1efIRa4CcLzC7iY9CCscto3g7dwz41haOE28iXYg==" saltValue="CVzFsG4X4LXUMo7796PiDQ==" spinCount="100000" sqref="B204 D204:G204" name="Rango2_10_73"/>
    <protectedRange algorithmName="SHA-512" hashValue="EMMPgE8t/az1rHHzaZAQIhz+GQV0k2O/tQGA96sJqEEMzz1efIRa4CcLzC7iY9CCscto3g7dwz41haOE28iXYg==" saltValue="CVzFsG4X4LXUMo7796PiDQ==" spinCount="100000" sqref="B205:B206 D205:G206" name="Rango2_10_74"/>
    <protectedRange algorithmName="SHA-512" hashValue="EMMPgE8t/az1rHHzaZAQIhz+GQV0k2O/tQGA96sJqEEMzz1efIRa4CcLzC7iY9CCscto3g7dwz41haOE28iXYg==" saltValue="CVzFsG4X4LXUMo7796PiDQ==" spinCount="100000" sqref="B207 D207:G207" name="Rango2_10_75"/>
    <protectedRange algorithmName="SHA-512" hashValue="EMMPgE8t/az1rHHzaZAQIhz+GQV0k2O/tQGA96sJqEEMzz1efIRa4CcLzC7iY9CCscto3g7dwz41haOE28iXYg==" saltValue="CVzFsG4X4LXUMo7796PiDQ==" spinCount="100000" sqref="B208 D208:G208" name="Rango2_10_76"/>
    <protectedRange algorithmName="SHA-512" hashValue="EMMPgE8t/az1rHHzaZAQIhz+GQV0k2O/tQGA96sJqEEMzz1efIRa4CcLzC7iY9CCscto3g7dwz41haOE28iXYg==" saltValue="CVzFsG4X4LXUMo7796PiDQ==" spinCount="100000" sqref="B209 D209:G209" name="Rango2_10_77"/>
    <protectedRange algorithmName="SHA-512" hashValue="EMMPgE8t/az1rHHzaZAQIhz+GQV0k2O/tQGA96sJqEEMzz1efIRa4CcLzC7iY9CCscto3g7dwz41haOE28iXYg==" saltValue="CVzFsG4X4LXUMo7796PiDQ==" spinCount="100000" sqref="B210:B211 D210:G211" name="Rango2_10_78"/>
    <protectedRange algorithmName="SHA-512" hashValue="EMMPgE8t/az1rHHzaZAQIhz+GQV0k2O/tQGA96sJqEEMzz1efIRa4CcLzC7iY9CCscto3g7dwz41haOE28iXYg==" saltValue="CVzFsG4X4LXUMo7796PiDQ==" spinCount="100000" sqref="B212 D212:G212" name="Rango2_10_79"/>
    <protectedRange algorithmName="SHA-512" hashValue="EMMPgE8t/az1rHHzaZAQIhz+GQV0k2O/tQGA96sJqEEMzz1efIRa4CcLzC7iY9CCscto3g7dwz41haOE28iXYg==" saltValue="CVzFsG4X4LXUMo7796PiDQ==" spinCount="100000" sqref="B213 D213:G213" name="Rango2_10_80"/>
    <protectedRange algorithmName="SHA-512" hashValue="EMMPgE8t/az1rHHzaZAQIhz+GQV0k2O/tQGA96sJqEEMzz1efIRa4CcLzC7iY9CCscto3g7dwz41haOE28iXYg==" saltValue="CVzFsG4X4LXUMo7796PiDQ==" spinCount="100000" sqref="B214:B215 D214:G215" name="Rango2_10_81"/>
    <protectedRange algorithmName="SHA-512" hashValue="EMMPgE8t/az1rHHzaZAQIhz+GQV0k2O/tQGA96sJqEEMzz1efIRa4CcLzC7iY9CCscto3g7dwz41haOE28iXYg==" saltValue="CVzFsG4X4LXUMo7796PiDQ==" spinCount="100000" sqref="B216 D216:G216" name="Rango2_10_82"/>
    <protectedRange algorithmName="SHA-512" hashValue="EMMPgE8t/az1rHHzaZAQIhz+GQV0k2O/tQGA96sJqEEMzz1efIRa4CcLzC7iY9CCscto3g7dwz41haOE28iXYg==" saltValue="CVzFsG4X4LXUMo7796PiDQ==" spinCount="100000" sqref="B217 D217:G217" name="Rango2_10_83"/>
    <protectedRange algorithmName="SHA-512" hashValue="EMMPgE8t/az1rHHzaZAQIhz+GQV0k2O/tQGA96sJqEEMzz1efIRa4CcLzC7iY9CCscto3g7dwz41haOE28iXYg==" saltValue="CVzFsG4X4LXUMo7796PiDQ==" spinCount="100000" sqref="B218 D218:G218" name="Rango2_10_84"/>
    <protectedRange algorithmName="SHA-512" hashValue="EMMPgE8t/az1rHHzaZAQIhz+GQV0k2O/tQGA96sJqEEMzz1efIRa4CcLzC7iY9CCscto3g7dwz41haOE28iXYg==" saltValue="CVzFsG4X4LXUMo7796PiDQ==" spinCount="100000" sqref="B219 D219:G219" name="Rango2_10_85"/>
    <protectedRange algorithmName="SHA-512" hashValue="EMMPgE8t/az1rHHzaZAQIhz+GQV0k2O/tQGA96sJqEEMzz1efIRa4CcLzC7iY9CCscto3g7dwz41haOE28iXYg==" saltValue="CVzFsG4X4LXUMo7796PiDQ==" spinCount="100000" sqref="B220 D220:G220" name="Rango2_10_86"/>
    <protectedRange algorithmName="SHA-512" hashValue="EMMPgE8t/az1rHHzaZAQIhz+GQV0k2O/tQGA96sJqEEMzz1efIRa4CcLzC7iY9CCscto3g7dwz41haOE28iXYg==" saltValue="CVzFsG4X4LXUMo7796PiDQ==" spinCount="100000" sqref="B221 D221:G221" name="Rango2_10_87"/>
    <protectedRange algorithmName="SHA-512" hashValue="EMMPgE8t/az1rHHzaZAQIhz+GQV0k2O/tQGA96sJqEEMzz1efIRa4CcLzC7iY9CCscto3g7dwz41haOE28iXYg==" saltValue="CVzFsG4X4LXUMo7796PiDQ==" spinCount="100000" sqref="B222 D222:G222" name="Rango2_10_88"/>
    <protectedRange algorithmName="SHA-512" hashValue="EMMPgE8t/az1rHHzaZAQIhz+GQV0k2O/tQGA96sJqEEMzz1efIRa4CcLzC7iY9CCscto3g7dwz41haOE28iXYg==" saltValue="CVzFsG4X4LXUMo7796PiDQ==" spinCount="100000" sqref="B223 D223:G223" name="Rango2_10_89"/>
    <protectedRange algorithmName="SHA-512" hashValue="EMMPgE8t/az1rHHzaZAQIhz+GQV0k2O/tQGA96sJqEEMzz1efIRa4CcLzC7iY9CCscto3g7dwz41haOE28iXYg==" saltValue="CVzFsG4X4LXUMo7796PiDQ==" spinCount="100000" sqref="B224 D224:G224" name="Rango2_10_90"/>
    <protectedRange algorithmName="SHA-512" hashValue="EMMPgE8t/az1rHHzaZAQIhz+GQV0k2O/tQGA96sJqEEMzz1efIRa4CcLzC7iY9CCscto3g7dwz41haOE28iXYg==" saltValue="CVzFsG4X4LXUMo7796PiDQ==" spinCount="100000" sqref="B225 D225:G225" name="Rango2_10_91"/>
    <protectedRange algorithmName="SHA-512" hashValue="EMMPgE8t/az1rHHzaZAQIhz+GQV0k2O/tQGA96sJqEEMzz1efIRa4CcLzC7iY9CCscto3g7dwz41haOE28iXYg==" saltValue="CVzFsG4X4LXUMo7796PiDQ==" spinCount="100000" sqref="B226 D226:G226" name="Rango2_10_92"/>
    <protectedRange algorithmName="SHA-512" hashValue="EMMPgE8t/az1rHHzaZAQIhz+GQV0k2O/tQGA96sJqEEMzz1efIRa4CcLzC7iY9CCscto3g7dwz41haOE28iXYg==" saltValue="CVzFsG4X4LXUMo7796PiDQ==" spinCount="100000" sqref="B227 D227:G227" name="Rango2_10_93"/>
    <protectedRange algorithmName="SHA-512" hashValue="EMMPgE8t/az1rHHzaZAQIhz+GQV0k2O/tQGA96sJqEEMzz1efIRa4CcLzC7iY9CCscto3g7dwz41haOE28iXYg==" saltValue="CVzFsG4X4LXUMo7796PiDQ==" spinCount="100000" sqref="B228 D228:G228" name="Rango2_10_94"/>
    <protectedRange algorithmName="SHA-512" hashValue="EMMPgE8t/az1rHHzaZAQIhz+GQV0k2O/tQGA96sJqEEMzz1efIRa4CcLzC7iY9CCscto3g7dwz41haOE28iXYg==" saltValue="CVzFsG4X4LXUMo7796PiDQ==" spinCount="100000" sqref="B229 D229:G229" name="Rango2_10_95"/>
    <protectedRange algorithmName="SHA-512" hashValue="EMMPgE8t/az1rHHzaZAQIhz+GQV0k2O/tQGA96sJqEEMzz1efIRa4CcLzC7iY9CCscto3g7dwz41haOE28iXYg==" saltValue="CVzFsG4X4LXUMo7796PiDQ==" spinCount="100000" sqref="C231:C264 B230:G230" name="Rango2_10_96"/>
    <protectedRange algorithmName="SHA-512" hashValue="EMMPgE8t/az1rHHzaZAQIhz+GQV0k2O/tQGA96sJqEEMzz1efIRa4CcLzC7iY9CCscto3g7dwz41haOE28iXYg==" saltValue="CVzFsG4X4LXUMo7796PiDQ==" spinCount="100000" sqref="B231 D231:G231" name="Rango2_10_97"/>
    <protectedRange algorithmName="SHA-512" hashValue="EMMPgE8t/az1rHHzaZAQIhz+GQV0k2O/tQGA96sJqEEMzz1efIRa4CcLzC7iY9CCscto3g7dwz41haOE28iXYg==" saltValue="CVzFsG4X4LXUMo7796PiDQ==" spinCount="100000" sqref="B232 D232:G232" name="Rango2_10_98"/>
    <protectedRange algorithmName="SHA-512" hashValue="EMMPgE8t/az1rHHzaZAQIhz+GQV0k2O/tQGA96sJqEEMzz1efIRa4CcLzC7iY9CCscto3g7dwz41haOE28iXYg==" saltValue="CVzFsG4X4LXUMo7796PiDQ==" spinCount="100000" sqref="B233:B234 D233:G234" name="Rango2_10_99"/>
    <protectedRange sqref="B553:B554 D553:G554" name="Rango2_10_4_2"/>
    <protectedRange sqref="B555 D555:G555" name="Rango2_10_4_3"/>
    <protectedRange sqref="B556 D556:G556" name="Rango2_10_4_4"/>
    <protectedRange algorithmName="SHA-512" hashValue="EMMPgE8t/az1rHHzaZAQIhz+GQV0k2O/tQGA96sJqEEMzz1efIRa4CcLzC7iY9CCscto3g7dwz41haOE28iXYg==" saltValue="CVzFsG4X4LXUMo7796PiDQ==" spinCount="100000" sqref="B557 D557:G557" name="Rango2_10_6_1"/>
    <protectedRange algorithmName="SHA-512" hashValue="EMMPgE8t/az1rHHzaZAQIhz+GQV0k2O/tQGA96sJqEEMzz1efIRa4CcLzC7iY9CCscto3g7dwz41haOE28iXYg==" saltValue="CVzFsG4X4LXUMo7796PiDQ==" spinCount="100000" sqref="B558 D558:G558" name="Rango2_10_8_1"/>
    <protectedRange algorithmName="SHA-512" hashValue="EMMPgE8t/az1rHHzaZAQIhz+GQV0k2O/tQGA96sJqEEMzz1efIRa4CcLzC7iY9CCscto3g7dwz41haOE28iXYg==" saltValue="CVzFsG4X4LXUMo7796PiDQ==" spinCount="100000" sqref="B559 D559:G559" name="Rango2_10_9_1"/>
    <protectedRange algorithmName="SHA-512" hashValue="EMMPgE8t/az1rHHzaZAQIhz+GQV0k2O/tQGA96sJqEEMzz1efIRa4CcLzC7iY9CCscto3g7dwz41haOE28iXYg==" saltValue="CVzFsG4X4LXUMo7796PiDQ==" spinCount="100000" sqref="B560 D560:G560" name="Rango2_10_10_1"/>
    <protectedRange algorithmName="SHA-512" hashValue="EMMPgE8t/az1rHHzaZAQIhz+GQV0k2O/tQGA96sJqEEMzz1efIRa4CcLzC7iY9CCscto3g7dwz41haOE28iXYg==" saltValue="CVzFsG4X4LXUMo7796PiDQ==" spinCount="100000" sqref="B561 D561:G561" name="Rango2_10_10_2"/>
    <protectedRange algorithmName="SHA-512" hashValue="EMMPgE8t/az1rHHzaZAQIhz+GQV0k2O/tQGA96sJqEEMzz1efIRa4CcLzC7iY9CCscto3g7dwz41haOE28iXYg==" saltValue="CVzFsG4X4LXUMo7796PiDQ==" spinCount="100000" sqref="B562 D562:G562" name="Rango2_10_10_3"/>
    <protectedRange algorithmName="SHA-512" hashValue="EMMPgE8t/az1rHHzaZAQIhz+GQV0k2O/tQGA96sJqEEMzz1efIRa4CcLzC7iY9CCscto3g7dwz41haOE28iXYg==" saltValue="CVzFsG4X4LXUMo7796PiDQ==" spinCount="100000" sqref="B671:G671 C672:C707" name="Rango2_10_40_1"/>
    <protectedRange algorithmName="SHA-512" hashValue="EMMPgE8t/az1rHHzaZAQIhz+GQV0k2O/tQGA96sJqEEMzz1efIRa4CcLzC7iY9CCscto3g7dwz41haOE28iXYg==" saltValue="CVzFsG4X4LXUMo7796PiDQ==" spinCount="100000" sqref="D672:G672 B672" name="Rango2_10_42_1"/>
    <protectedRange algorithmName="SHA-512" hashValue="EMMPgE8t/az1rHHzaZAQIhz+GQV0k2O/tQGA96sJqEEMzz1efIRa4CcLzC7iY9CCscto3g7dwz41haOE28iXYg==" saltValue="CVzFsG4X4LXUMo7796PiDQ==" spinCount="100000" sqref="D673:G673 B673" name="Rango2_10_43_1"/>
    <protectedRange algorithmName="SHA-512" hashValue="EMMPgE8t/az1rHHzaZAQIhz+GQV0k2O/tQGA96sJqEEMzz1efIRa4CcLzC7iY9CCscto3g7dwz41haOE28iXYg==" saltValue="CVzFsG4X4LXUMo7796PiDQ==" spinCount="100000" sqref="D674:G675 B674:B675" name="Rango2_10_45_1"/>
    <protectedRange algorithmName="SHA-512" hashValue="EMMPgE8t/az1rHHzaZAQIhz+GQV0k2O/tQGA96sJqEEMzz1efIRa4CcLzC7iY9CCscto3g7dwz41haOE28iXYg==" saltValue="CVzFsG4X4LXUMo7796PiDQ==" spinCount="100000" sqref="D676:G677 B676:B677" name="Rango2_10_46_1"/>
    <protectedRange algorithmName="SHA-512" hashValue="EMMPgE8t/az1rHHzaZAQIhz+GQV0k2O/tQGA96sJqEEMzz1efIRa4CcLzC7iY9CCscto3g7dwz41haOE28iXYg==" saltValue="CVzFsG4X4LXUMo7796PiDQ==" spinCount="100000" sqref="D678:G678 B678" name="Rango2_10_47_1"/>
    <protectedRange algorithmName="SHA-512" hashValue="EMMPgE8t/az1rHHzaZAQIhz+GQV0k2O/tQGA96sJqEEMzz1efIRa4CcLzC7iY9CCscto3g7dwz41haOE28iXYg==" saltValue="CVzFsG4X4LXUMo7796PiDQ==" spinCount="100000" sqref="D679:G679 B679" name="Rango2_10_48_1"/>
    <protectedRange algorithmName="SHA-512" hashValue="EMMPgE8t/az1rHHzaZAQIhz+GQV0k2O/tQGA96sJqEEMzz1efIRa4CcLzC7iY9CCscto3g7dwz41haOE28iXYg==" saltValue="CVzFsG4X4LXUMo7796PiDQ==" spinCount="100000" sqref="D680:G680 B680" name="Rango2_10_50_1"/>
    <protectedRange algorithmName="SHA-512" hashValue="EMMPgE8t/az1rHHzaZAQIhz+GQV0k2O/tQGA96sJqEEMzz1efIRa4CcLzC7iY9CCscto3g7dwz41haOE28iXYg==" saltValue="CVzFsG4X4LXUMo7796PiDQ==" spinCount="100000" sqref="D681:G682 B681:B682" name="Rango2_10_51_1"/>
    <protectedRange algorithmName="SHA-512" hashValue="EMMPgE8t/az1rHHzaZAQIhz+GQV0k2O/tQGA96sJqEEMzz1efIRa4CcLzC7iY9CCscto3g7dwz41haOE28iXYg==" saltValue="CVzFsG4X4LXUMo7796PiDQ==" spinCount="100000" sqref="D684 B683 D683:G683" name="Rango2_10_52_1"/>
    <protectedRange algorithmName="SHA-512" hashValue="EMMPgE8t/az1rHHzaZAQIhz+GQV0k2O/tQGA96sJqEEMzz1efIRa4CcLzC7iY9CCscto3g7dwz41haOE28iXYg==" saltValue="CVzFsG4X4LXUMo7796PiDQ==" spinCount="100000" sqref="A693" name="Rango2_10_53_1"/>
    <protectedRange algorithmName="SHA-512" hashValue="EMMPgE8t/az1rHHzaZAQIhz+GQV0k2O/tQGA96sJqEEMzz1efIRa4CcLzC7iY9CCscto3g7dwz41haOE28iXYg==" saltValue="CVzFsG4X4LXUMo7796PiDQ==" spinCount="100000" sqref="C709:C730 B708:G708" name="Rango2_10_2_1"/>
    <protectedRange algorithmName="SHA-512" hashValue="EMMPgE8t/az1rHHzaZAQIhz+GQV0k2O/tQGA96sJqEEMzz1efIRa4CcLzC7iY9CCscto3g7dwz41haOE28iXYg==" saltValue="CVzFsG4X4LXUMo7796PiDQ==" spinCount="100000" sqref="B709 D709:G709" name="Rango2_10_4_5"/>
    <protectedRange algorithmName="SHA-512" hashValue="EMMPgE8t/az1rHHzaZAQIhz+GQV0k2O/tQGA96sJqEEMzz1efIRa4CcLzC7iY9CCscto3g7dwz41haOE28iXYg==" saltValue="CVzFsG4X4LXUMo7796PiDQ==" spinCount="100000" sqref="B710 D710:G710" name="Rango2_10_6_3"/>
    <protectedRange algorithmName="SHA-512" hashValue="EMMPgE8t/az1rHHzaZAQIhz+GQV0k2O/tQGA96sJqEEMzz1efIRa4CcLzC7iY9CCscto3g7dwz41haOE28iXYg==" saltValue="CVzFsG4X4LXUMo7796PiDQ==" spinCount="100000" sqref="B711 D711:G711" name="Rango2_10_9_2"/>
    <protectedRange algorithmName="SHA-512" hashValue="EMMPgE8t/az1rHHzaZAQIhz+GQV0k2O/tQGA96sJqEEMzz1efIRa4CcLzC7iY9CCscto3g7dwz41haOE28iXYg==" saltValue="CVzFsG4X4LXUMo7796PiDQ==" spinCount="100000" sqref="B712 D712:G712" name="Rango2_10_10_4"/>
    <protectedRange algorithmName="SHA-512" hashValue="EMMPgE8t/az1rHHzaZAQIhz+GQV0k2O/tQGA96sJqEEMzz1efIRa4CcLzC7iY9CCscto3g7dwz41haOE28iXYg==" saltValue="CVzFsG4X4LXUMo7796PiDQ==" spinCount="100000" sqref="B713 D713:G713" name="Rango2_10_10_5"/>
    <protectedRange algorithmName="SHA-512" hashValue="EMMPgE8t/az1rHHzaZAQIhz+GQV0k2O/tQGA96sJqEEMzz1efIRa4CcLzC7iY9CCscto3g7dwz41haOE28iXYg==" saltValue="CVzFsG4X4LXUMo7796PiDQ==" spinCount="100000" sqref="B714 D714:G714" name="Rango2_10_14_1"/>
    <protectedRange algorithmName="SHA-512" hashValue="EMMPgE8t/az1rHHzaZAQIhz+GQV0k2O/tQGA96sJqEEMzz1efIRa4CcLzC7iY9CCscto3g7dwz41haOE28iXYg==" saltValue="CVzFsG4X4LXUMo7796PiDQ==" spinCount="100000" sqref="B715:B716 D715:G716" name="Rango2_10_16_1"/>
    <protectedRange algorithmName="SHA-512" hashValue="EMMPgE8t/az1rHHzaZAQIhz+GQV0k2O/tQGA96sJqEEMzz1efIRa4CcLzC7iY9CCscto3g7dwz41haOE28iXYg==" saltValue="CVzFsG4X4LXUMo7796PiDQ==" spinCount="100000" sqref="B717 D717:G717" name="Rango2_10_16_2"/>
    <protectedRange algorithmName="SHA-512" hashValue="EMMPgE8t/az1rHHzaZAQIhz+GQV0k2O/tQGA96sJqEEMzz1efIRa4CcLzC7iY9CCscto3g7dwz41haOE28iXYg==" saltValue="CVzFsG4X4LXUMo7796PiDQ==" spinCount="100000" sqref="B718 D718:G718" name="Rango2_10_16_3"/>
    <protectedRange algorithmName="SHA-512" hashValue="EMMPgE8t/az1rHHzaZAQIhz+GQV0k2O/tQGA96sJqEEMzz1efIRa4CcLzC7iY9CCscto3g7dwz41haOE28iXYg==" saltValue="CVzFsG4X4LXUMo7796PiDQ==" spinCount="100000" sqref="B719 D719:G719" name="Rango2_10_17_1"/>
    <protectedRange algorithmName="SHA-512" hashValue="EMMPgE8t/az1rHHzaZAQIhz+GQV0k2O/tQGA96sJqEEMzz1efIRa4CcLzC7iY9CCscto3g7dwz41haOE28iXYg==" saltValue="CVzFsG4X4LXUMo7796PiDQ==" spinCount="100000" sqref="B720 D720:G720" name="Rango2_10_17_2"/>
    <protectedRange algorithmName="SHA-512" hashValue="EMMPgE8t/az1rHHzaZAQIhz+GQV0k2O/tQGA96sJqEEMzz1efIRa4CcLzC7iY9CCscto3g7dwz41haOE28iXYg==" saltValue="CVzFsG4X4LXUMo7796PiDQ==" spinCount="100000" sqref="B721 D721:G721" name="Rango2_10_17_3"/>
    <protectedRange algorithmName="SHA-512" hashValue="EMMPgE8t/az1rHHzaZAQIhz+GQV0k2O/tQGA96sJqEEMzz1efIRa4CcLzC7iY9CCscto3g7dwz41haOE28iXYg==" saltValue="CVzFsG4X4LXUMo7796PiDQ==" spinCount="100000" sqref="B722 D722:G722" name="Rango2_10_17_4"/>
    <protectedRange algorithmName="SHA-512" hashValue="EMMPgE8t/az1rHHzaZAQIhz+GQV0k2O/tQGA96sJqEEMzz1efIRa4CcLzC7iY9CCscto3g7dwz41haOE28iXYg==" saltValue="CVzFsG4X4LXUMo7796PiDQ==" spinCount="100000" sqref="B723 D723:G723" name="Rango2_10_17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EMMPgE8t/az1rHHzaZAQIhz+GQV0k2O/tQGA96sJqEEMzz1efIRa4CcLzC7iY9CCscto3g7dwz41haOE28iXYg==" saltValue="CVzFsG4X4LXUMo7796PiDQ==" spinCount="100000" sqref="B739 D739:G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EMMPgE8t/az1rHHzaZAQIhz+GQV0k2O/tQGA96sJqEEMzz1efIRa4CcLzC7iY9CCscto3g7dwz41haOE28iXYg==" saltValue="CVzFsG4X4LXUMo7796PiDQ==" spinCount="100000" sqref="D744:G744" name="Rango2_10_81_1"/>
    <protectedRange algorithmName="SHA-512" hashValue="EMMPgE8t/az1rHHzaZAQIhz+GQV0k2O/tQGA96sJqEEMzz1efIRa4CcLzC7iY9CCscto3g7dwz41haOE28iXYg==" saltValue="CVzFsG4X4LXUMo7796PiDQ==" spinCount="100000" sqref="B745" name="Rango2_10_51_2"/>
    <protectedRange algorithmName="SHA-512" hashValue="EMMPgE8t/az1rHHzaZAQIhz+GQV0k2O/tQGA96sJqEEMzz1efIRa4CcLzC7iY9CCscto3g7dwz41haOE28iXYg==" saltValue="CVzFsG4X4LXUMo7796PiDQ==" spinCount="100000" sqref="D745:G745" name="Rango2_10_81_2"/>
    <protectedRange algorithmName="SHA-512" hashValue="EMMPgE8t/az1rHHzaZAQIhz+GQV0k2O/tQGA96sJqEEMzz1efIRa4CcLzC7iY9CCscto3g7dwz41haOE28iXYg==" saltValue="CVzFsG4X4LXUMo7796PiDQ==" spinCount="100000" sqref="B746" name="Rango2_10_51_3"/>
    <protectedRange algorithmName="SHA-512" hashValue="EMMPgE8t/az1rHHzaZAQIhz+GQV0k2O/tQGA96sJqEEMzz1efIRa4CcLzC7iY9CCscto3g7dwz41haOE28iXYg==" saltValue="CVzFsG4X4LXUMo7796PiDQ==" spinCount="100000" sqref="D746:G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EMMPgE8t/az1rHHzaZAQIhz+GQV0k2O/tQGA96sJqEEMzz1efIRa4CcLzC7iY9CCscto3g7dwz41haOE28iXYg==" saltValue="CVzFsG4X4LXUMo7796PiDQ==" spinCount="100000" sqref="D748:G748" name="Rango2_10_1_1_3"/>
    <protectedRange algorithmName="SHA-512" hashValue="EMMPgE8t/az1rHHzaZAQIhz+GQV0k2O/tQGA96sJqEEMzz1efIRa4CcLzC7iY9CCscto3g7dwz41haOE28iXYg==" saltValue="CVzFsG4X4LXUMo7796PiDQ==" spinCount="100000" sqref="B749" name="Rango2_10_51_5"/>
    <protectedRange algorithmName="SHA-512" hashValue="EMMPgE8t/az1rHHzaZAQIhz+GQV0k2O/tQGA96sJqEEMzz1efIRa4CcLzC7iY9CCscto3g7dwz41haOE28iXYg==" saltValue="CVzFsG4X4LXUMo7796PiDQ==" spinCount="100000" sqref="D749:G749" name="Rango2_10_53_2"/>
    <protectedRange sqref="D750:G750" name="Rango2_10_1_4"/>
    <protectedRange algorithmName="SHA-512" hashValue="EMMPgE8t/az1rHHzaZAQIhz+GQV0k2O/tQGA96sJqEEMzz1efIRa4CcLzC7iY9CCscto3g7dwz41haOE28iXYg==" saltValue="CVzFsG4X4LXUMo7796PiDQ==" spinCount="100000" sqref="B750" name="Rango2_10_51_6"/>
    <protectedRange sqref="D751:G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D756:G756" name="Rango2_10_1_6"/>
    <protectedRange algorithmName="SHA-512" hashValue="EMMPgE8t/az1rHHzaZAQIhz+GQV0k2O/tQGA96sJqEEMzz1efIRa4CcLzC7iY9CCscto3g7dwz41haOE28iXYg==" saltValue="CVzFsG4X4LXUMo7796PiDQ==" spinCount="100000" sqref="B756" name="Rango2_10_51_8"/>
    <protectedRange sqref="D757" name="Rango2_10_4_6"/>
    <protectedRange sqref="B758" name="Rango2_71_3"/>
    <protectedRange sqref="D759" name="Rango2_10_6_4"/>
    <protectedRange sqref="B760" name="Rango2_10_1_7"/>
    <protectedRange sqref="E760:G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EMMPgE8t/az1rHHzaZAQIhz+GQV0k2O/tQGA96sJqEEMzz1efIRa4CcLzC7iY9CCscto3g7dwz41haOE28iXYg==" saltValue="CVzFsG4X4LXUMo7796PiDQ==" spinCount="100000" sqref="B767:B768 D767:G768" name="Rango2_10_17_6"/>
    <protectedRange algorithmName="SHA-512" hashValue="EMMPgE8t/az1rHHzaZAQIhz+GQV0k2O/tQGA96sJqEEMzz1efIRa4CcLzC7iY9CCscto3g7dwz41haOE28iXYg==" saltValue="CVzFsG4X4LXUMo7796PiDQ==" spinCount="100000" sqref="B769 D769:G769" name="Rango2_10_17_7"/>
    <protectedRange algorithmName="SHA-512" hashValue="EMMPgE8t/az1rHHzaZAQIhz+GQV0k2O/tQGA96sJqEEMzz1efIRa4CcLzC7iY9CCscto3g7dwz41haOE28iXYg==" saltValue="CVzFsG4X4LXUMo7796PiDQ==" spinCount="100000" sqref="B771 D771:G771" name="Rango2_10_20_1"/>
    <protectedRange algorithmName="SHA-512" hashValue="EMMPgE8t/az1rHHzaZAQIhz+GQV0k2O/tQGA96sJqEEMzz1efIRa4CcLzC7iY9CCscto3g7dwz41haOE28iXYg==" saltValue="CVzFsG4X4LXUMo7796PiDQ==" spinCount="100000" sqref="B772" name="Rango2_10_21_1"/>
    <protectedRange algorithmName="SHA-512" hashValue="EMMPgE8t/az1rHHzaZAQIhz+GQV0k2O/tQGA96sJqEEMzz1efIRa4CcLzC7iY9CCscto3g7dwz41haOE28iXYg==" saltValue="CVzFsG4X4LXUMo7796PiDQ==" spinCount="100000" sqref="B776 D776:G776" name="Rango2_10_22_1"/>
    <protectedRange algorithmName="SHA-512" hashValue="EMMPgE8t/az1rHHzaZAQIhz+GQV0k2O/tQGA96sJqEEMzz1efIRa4CcLzC7iY9CCscto3g7dwz41haOE28iXYg==" saltValue="CVzFsG4X4LXUMo7796PiDQ==" spinCount="100000" sqref="B780 D780:G780" name="Rango2_10_23_5"/>
    <protectedRange algorithmName="SHA-512" hashValue="EMMPgE8t/az1rHHzaZAQIhz+GQV0k2O/tQGA96sJqEEMzz1efIRa4CcLzC7iY9CCscto3g7dwz41haOE28iXYg==" saltValue="CVzFsG4X4LXUMo7796PiDQ==" spinCount="100000" sqref="B781" name="Rango2_10_24_1"/>
    <protectedRange algorithmName="SHA-512" hashValue="EMMPgE8t/az1rHHzaZAQIhz+GQV0k2O/tQGA96sJqEEMzz1efIRa4CcLzC7iY9CCscto3g7dwz41haOE28iXYg==" saltValue="CVzFsG4X4LXUMo7796PiDQ==" spinCount="100000" sqref="B784 D784:G784" name="Rango2_10_25_1"/>
    <protectedRange algorithmName="SHA-512" hashValue="EMMPgE8t/az1rHHzaZAQIhz+GQV0k2O/tQGA96sJqEEMzz1efIRa4CcLzC7iY9CCscto3g7dwz41haOE28iXYg==" saltValue="CVzFsG4X4LXUMo7796PiDQ==" spinCount="100000" sqref="B785:B786 D785:G786" name="Rango2_10_26_1"/>
    <protectedRange algorithmName="SHA-512" hashValue="EMMPgE8t/az1rHHzaZAQIhz+GQV0k2O/tQGA96sJqEEMzz1efIRa4CcLzC7iY9CCscto3g7dwz41haOE28iXYg==" saltValue="CVzFsG4X4LXUMo7796PiDQ==" spinCount="100000" sqref="B787" name="Rango2_10_28_1"/>
    <protectedRange sqref="B791" name="Rango2_86_15"/>
    <protectedRange sqref="B792" name="Rango2_87_2"/>
    <protectedRange sqref="B793" name="Rango2_90_4"/>
    <protectedRange sqref="B794" name="Rango2_91_3"/>
    <protectedRange algorithmName="SHA-512" hashValue="EMMPgE8t/az1rHHzaZAQIhz+GQV0k2O/tQGA96sJqEEMzz1efIRa4CcLzC7iY9CCscto3g7dwz41haOE28iXYg==" saltValue="CVzFsG4X4LXUMo7796PiDQ==" spinCount="100000" sqref="E1811:G1812" name="Rango2_10_1_9"/>
    <protectedRange algorithmName="SHA-512" hashValue="EMMPgE8t/az1rHHzaZAQIhz+GQV0k2O/tQGA96sJqEEMzz1efIRa4CcLzC7iY9CCscto3g7dwz41haOE28iXYg==" saltValue="CVzFsG4X4LXUMo7796PiDQ==" spinCount="100000" sqref="D1832:G1832" name="Rango2_10_2_2"/>
    <protectedRange algorithmName="SHA-512" hashValue="EMMPgE8t/az1rHHzaZAQIhz+GQV0k2O/tQGA96sJqEEMzz1efIRa4CcLzC7iY9CCscto3g7dwz41haOE28iXYg==" saltValue="CVzFsG4X4LXUMo7796PiDQ==" spinCount="100000" sqref="B1904" name="Rango2_10_1_10"/>
    <protectedRange algorithmName="SHA-512" hashValue="EMMPgE8t/az1rHHzaZAQIhz+GQV0k2O/tQGA96sJqEEMzz1efIRa4CcLzC7iY9CCscto3g7dwz41haOE28iXYg==" saltValue="CVzFsG4X4LXUMo7796PiDQ==" spinCount="100000" sqref="C1998:C2122 B1997:G1997" name="Rango2_10_1_1"/>
    <protectedRange algorithmName="SHA-512" hashValue="EMMPgE8t/az1rHHzaZAQIhz+GQV0k2O/tQGA96sJqEEMzz1efIRa4CcLzC7iY9CCscto3g7dwz41haOE28iXYg==" saltValue="CVzFsG4X4LXUMo7796PiDQ==" spinCount="100000" sqref="B1998 D1998:G1998" name="Rango2_10_1_2"/>
    <protectedRange algorithmName="SHA-512" hashValue="EMMPgE8t/az1rHHzaZAQIhz+GQV0k2O/tQGA96sJqEEMzz1efIRa4CcLzC7iY9CCscto3g7dwz41haOE28iXYg==" saltValue="CVzFsG4X4LXUMo7796PiDQ==" spinCount="100000" sqref="B1999 D1999:G1999" name="Rango2_10_1_3"/>
    <protectedRange algorithmName="SHA-512" hashValue="EMMPgE8t/az1rHHzaZAQIhz+GQV0k2O/tQGA96sJqEEMzz1efIRa4CcLzC7iY9CCscto3g7dwz41haOE28iXYg==" saltValue="CVzFsG4X4LXUMo7796PiDQ==" spinCount="100000" sqref="B2000 D2000:G2000" name="Rango2_10_1_11"/>
    <protectedRange algorithmName="SHA-512" hashValue="EMMPgE8t/az1rHHzaZAQIhz+GQV0k2O/tQGA96sJqEEMzz1efIRa4CcLzC7iY9CCscto3g7dwz41haOE28iXYg==" saltValue="CVzFsG4X4LXUMo7796PiDQ==" spinCount="100000" sqref="B2001 D2001:G2001" name="Rango2_10_1_12"/>
    <protectedRange algorithmName="SHA-512" hashValue="EMMPgE8t/az1rHHzaZAQIhz+GQV0k2O/tQGA96sJqEEMzz1efIRa4CcLzC7iY9CCscto3g7dwz41haOE28iXYg==" saltValue="CVzFsG4X4LXUMo7796PiDQ==" spinCount="100000" sqref="B2002 D2002:G2002" name="Rango2_10_1_13"/>
    <protectedRange algorithmName="SHA-512" hashValue="EMMPgE8t/az1rHHzaZAQIhz+GQV0k2O/tQGA96sJqEEMzz1efIRa4CcLzC7iY9CCscto3g7dwz41haOE28iXYg==" saltValue="CVzFsG4X4LXUMo7796PiDQ==" spinCount="100000" sqref="B2003 D2003:G2003" name="Rango2_10_1_14"/>
    <protectedRange algorithmName="SHA-512" hashValue="EMMPgE8t/az1rHHzaZAQIhz+GQV0k2O/tQGA96sJqEEMzz1efIRa4CcLzC7iY9CCscto3g7dwz41haOE28iXYg==" saltValue="CVzFsG4X4LXUMo7796PiDQ==" spinCount="100000" sqref="B2004 D2004:G2004" name="Rango2_10_1_15"/>
    <protectedRange algorithmName="SHA-512" hashValue="EMMPgE8t/az1rHHzaZAQIhz+GQV0k2O/tQGA96sJqEEMzz1efIRa4CcLzC7iY9CCscto3g7dwz41haOE28iXYg==" saltValue="CVzFsG4X4LXUMo7796PiDQ==" spinCount="100000" sqref="D2005:G2005 B2005" name="Rango2_10_1_16"/>
    <protectedRange algorithmName="SHA-512" hashValue="EMMPgE8t/az1rHHzaZAQIhz+GQV0k2O/tQGA96sJqEEMzz1efIRa4CcLzC7iY9CCscto3g7dwz41haOE28iXYg==" saltValue="CVzFsG4X4LXUMo7796PiDQ==" spinCount="100000" sqref="B2006 D2006:G2006" name="Rango2_10_1_17"/>
    <protectedRange algorithmName="SHA-512" hashValue="EMMPgE8t/az1rHHzaZAQIhz+GQV0k2O/tQGA96sJqEEMzz1efIRa4CcLzC7iY9CCscto3g7dwz41haOE28iXYg==" saltValue="CVzFsG4X4LXUMo7796PiDQ==" spinCount="100000" sqref="B2007 D2007:G2007" name="Rango2_10_1_18"/>
    <protectedRange algorithmName="SHA-512" hashValue="EMMPgE8t/az1rHHzaZAQIhz+GQV0k2O/tQGA96sJqEEMzz1efIRa4CcLzC7iY9CCscto3g7dwz41haOE28iXYg==" saltValue="CVzFsG4X4LXUMo7796PiDQ==" spinCount="100000" sqref="B2008:B2010 D2008:G2010" name="Rango2_10_1_19"/>
    <protectedRange algorithmName="SHA-512" hashValue="EMMPgE8t/az1rHHzaZAQIhz+GQV0k2O/tQGA96sJqEEMzz1efIRa4CcLzC7iY9CCscto3g7dwz41haOE28iXYg==" saltValue="CVzFsG4X4LXUMo7796PiDQ==" spinCount="100000" sqref="B2011 D2011:G2011" name="Rango2_10_1_20"/>
    <protectedRange algorithmName="SHA-512" hashValue="EMMPgE8t/az1rHHzaZAQIhz+GQV0k2O/tQGA96sJqEEMzz1efIRa4CcLzC7iY9CCscto3g7dwz41haOE28iXYg==" saltValue="CVzFsG4X4LXUMo7796PiDQ==" spinCount="100000" sqref="D2012:G2013 B2012:B2013" name="Rango2_10_1_21"/>
    <protectedRange algorithmName="SHA-512" hashValue="EMMPgE8t/az1rHHzaZAQIhz+GQV0k2O/tQGA96sJqEEMzz1efIRa4CcLzC7iY9CCscto3g7dwz41haOE28iXYg==" saltValue="CVzFsG4X4LXUMo7796PiDQ==" spinCount="100000" sqref="B2014 D2014:G2014" name="Rango2_10_1_22"/>
    <protectedRange algorithmName="SHA-512" hashValue="EMMPgE8t/az1rHHzaZAQIhz+GQV0k2O/tQGA96sJqEEMzz1efIRa4CcLzC7iY9CCscto3g7dwz41haOE28iXYg==" saltValue="CVzFsG4X4LXUMo7796PiDQ==" spinCount="100000" sqref="B2015 D2015:G2015" name="Rango2_10_1_23"/>
    <protectedRange algorithmName="SHA-512" hashValue="EMMPgE8t/az1rHHzaZAQIhz+GQV0k2O/tQGA96sJqEEMzz1efIRa4CcLzC7iY9CCscto3g7dwz41haOE28iXYg==" saltValue="CVzFsG4X4LXUMo7796PiDQ==" spinCount="100000" sqref="B2016 D2016:G2016" name="Rango2_10_1_24"/>
    <protectedRange algorithmName="SHA-512" hashValue="EMMPgE8t/az1rHHzaZAQIhz+GQV0k2O/tQGA96sJqEEMzz1efIRa4CcLzC7iY9CCscto3g7dwz41haOE28iXYg==" saltValue="CVzFsG4X4LXUMo7796PiDQ==" spinCount="100000" sqref="B2017 D2017:G2017" name="Rango2_10_1_25"/>
    <protectedRange algorithmName="SHA-512" hashValue="EMMPgE8t/az1rHHzaZAQIhz+GQV0k2O/tQGA96sJqEEMzz1efIRa4CcLzC7iY9CCscto3g7dwz41haOE28iXYg==" saltValue="CVzFsG4X4LXUMo7796PiDQ==" spinCount="100000" sqref="B2018 D2018:G2018" name="Rango2_10_1_26"/>
    <protectedRange algorithmName="SHA-512" hashValue="EMMPgE8t/az1rHHzaZAQIhz+GQV0k2O/tQGA96sJqEEMzz1efIRa4CcLzC7iY9CCscto3g7dwz41haOE28iXYg==" saltValue="CVzFsG4X4LXUMo7796PiDQ==" spinCount="100000" sqref="B2019 D2019:G2019" name="Rango2_10_1_27"/>
    <protectedRange algorithmName="SHA-512" hashValue="EMMPgE8t/az1rHHzaZAQIhz+GQV0k2O/tQGA96sJqEEMzz1efIRa4CcLzC7iY9CCscto3g7dwz41haOE28iXYg==" saltValue="CVzFsG4X4LXUMo7796PiDQ==" spinCount="100000" sqref="B2020:B2021 D2020:G2021" name="Rango2_10_1_28"/>
    <protectedRange algorithmName="SHA-512" hashValue="EMMPgE8t/az1rHHzaZAQIhz+GQV0k2O/tQGA96sJqEEMzz1efIRa4CcLzC7iY9CCscto3g7dwz41haOE28iXYg==" saltValue="CVzFsG4X4LXUMo7796PiDQ==" spinCount="100000" sqref="B2022:B2030 D2022:G2030" name="Rango2_10_1_29"/>
    <protectedRange algorithmName="SHA-512" hashValue="EMMPgE8t/az1rHHzaZAQIhz+GQV0k2O/tQGA96sJqEEMzz1efIRa4CcLzC7iY9CCscto3g7dwz41haOE28iXYg==" saltValue="CVzFsG4X4LXUMo7796PiDQ==" spinCount="100000" sqref="B2031:B2032 D2031:G2032" name="Rango2_10_1_30"/>
    <protectedRange algorithmName="SHA-512" hashValue="EMMPgE8t/az1rHHzaZAQIhz+GQV0k2O/tQGA96sJqEEMzz1efIRa4CcLzC7iY9CCscto3g7dwz41haOE28iXYg==" saltValue="CVzFsG4X4LXUMo7796PiDQ==" spinCount="100000" sqref="B2033 D2033:G2033" name="Rango2_10_1_31"/>
    <protectedRange algorithmName="SHA-512" hashValue="EMMPgE8t/az1rHHzaZAQIhz+GQV0k2O/tQGA96sJqEEMzz1efIRa4CcLzC7iY9CCscto3g7dwz41haOE28iXYg==" saltValue="CVzFsG4X4LXUMo7796PiDQ==" spinCount="100000" sqref="B2034:B2035 D2034:G2035" name="Rango2_10_1_32"/>
    <protectedRange algorithmName="SHA-512" hashValue="EMMPgE8t/az1rHHzaZAQIhz+GQV0k2O/tQGA96sJqEEMzz1efIRa4CcLzC7iY9CCscto3g7dwz41haOE28iXYg==" saltValue="CVzFsG4X4LXUMo7796PiDQ==" spinCount="100000" sqref="B2036:B2037 D2036:G2037" name="Rango2_10_1_33"/>
    <protectedRange algorithmName="SHA-512" hashValue="EMMPgE8t/az1rHHzaZAQIhz+GQV0k2O/tQGA96sJqEEMzz1efIRa4CcLzC7iY9CCscto3g7dwz41haOE28iXYg==" saltValue="CVzFsG4X4LXUMo7796PiDQ==" spinCount="100000" sqref="B2038 D2038:G2038" name="Rango2_10_1_34"/>
    <protectedRange algorithmName="SHA-512" hashValue="EMMPgE8t/az1rHHzaZAQIhz+GQV0k2O/tQGA96sJqEEMzz1efIRa4CcLzC7iY9CCscto3g7dwz41haOE28iXYg==" saltValue="CVzFsG4X4LXUMo7796PiDQ==" spinCount="100000" sqref="B2039 D2039:G2039" name="Rango2_10_1_35"/>
    <protectedRange algorithmName="SHA-512" hashValue="EMMPgE8t/az1rHHzaZAQIhz+GQV0k2O/tQGA96sJqEEMzz1efIRa4CcLzC7iY9CCscto3g7dwz41haOE28iXYg==" saltValue="CVzFsG4X4LXUMo7796PiDQ==" spinCount="100000" sqref="B2040 D2040:G2040" name="Rango2_10_1_36"/>
    <protectedRange algorithmName="SHA-512" hashValue="EMMPgE8t/az1rHHzaZAQIhz+GQV0k2O/tQGA96sJqEEMzz1efIRa4CcLzC7iY9CCscto3g7dwz41haOE28iXYg==" saltValue="CVzFsG4X4LXUMo7796PiDQ==" spinCount="100000" sqref="B2041 D2041:G2041" name="Rango2_10_1_37"/>
    <protectedRange algorithmName="SHA-512" hashValue="EMMPgE8t/az1rHHzaZAQIhz+GQV0k2O/tQGA96sJqEEMzz1efIRa4CcLzC7iY9CCscto3g7dwz41haOE28iXYg==" saltValue="CVzFsG4X4LXUMo7796PiDQ==" spinCount="100000" sqref="B2042:B2043 D2042:G2043" name="Rango2_10_1_38"/>
    <protectedRange algorithmName="SHA-512" hashValue="EMMPgE8t/az1rHHzaZAQIhz+GQV0k2O/tQGA96sJqEEMzz1efIRa4CcLzC7iY9CCscto3g7dwz41haOE28iXYg==" saltValue="CVzFsG4X4LXUMo7796PiDQ==" spinCount="100000" sqref="B2044:B2045 D2044:G2045" name="Rango2_10_1_39"/>
    <protectedRange algorithmName="SHA-512" hashValue="EMMPgE8t/az1rHHzaZAQIhz+GQV0k2O/tQGA96sJqEEMzz1efIRa4CcLzC7iY9CCscto3g7dwz41haOE28iXYg==" saltValue="CVzFsG4X4LXUMo7796PiDQ==" spinCount="100000" sqref="B2046:B2047 D2046:G2047" name="Rango2_10_1_40"/>
    <protectedRange algorithmName="SHA-512" hashValue="EMMPgE8t/az1rHHzaZAQIhz+GQV0k2O/tQGA96sJqEEMzz1efIRa4CcLzC7iY9CCscto3g7dwz41haOE28iXYg==" saltValue="CVzFsG4X4LXUMo7796PiDQ==" spinCount="100000" sqref="B2048 D2048:G2048" name="Rango2_10_1_41"/>
    <protectedRange algorithmName="SHA-512" hashValue="EMMPgE8t/az1rHHzaZAQIhz+GQV0k2O/tQGA96sJqEEMzz1efIRa4CcLzC7iY9CCscto3g7dwz41haOE28iXYg==" saltValue="CVzFsG4X4LXUMo7796PiDQ==" spinCount="100000" sqref="B2049:B2054 D2049:G2054" name="Rango2_10_1_42"/>
    <protectedRange algorithmName="SHA-512" hashValue="EMMPgE8t/az1rHHzaZAQIhz+GQV0k2O/tQGA96sJqEEMzz1efIRa4CcLzC7iY9CCscto3g7dwz41haOE28iXYg==" saltValue="CVzFsG4X4LXUMo7796PiDQ==" spinCount="100000" sqref="B2055:B2096 D2055:G2096" name="Rango2_10_1_43"/>
    <protectedRange algorithmName="SHA-512" hashValue="EMMPgE8t/az1rHHzaZAQIhz+GQV0k2O/tQGA96sJqEEMzz1efIRa4CcLzC7iY9CCscto3g7dwz41haOE28iXYg==" saltValue="CVzFsG4X4LXUMo7796PiDQ==" spinCount="100000" sqref="B2097:B2107 D2097:G2107" name="Rango2_10_1_44"/>
    <protectedRange algorithmName="SHA-512" hashValue="EMMPgE8t/az1rHHzaZAQIhz+GQV0k2O/tQGA96sJqEEMzz1efIRa4CcLzC7iY9CCscto3g7dwz41haOE28iXYg==" saltValue="CVzFsG4X4LXUMo7796PiDQ==" spinCount="100000" sqref="B2380 D2380:G2380" name="Rango2_10_1_45"/>
    <protectedRange algorithmName="SHA-512" hashValue="EMMPgE8t/az1rHHzaZAQIhz+GQV0k2O/tQGA96sJqEEMzz1efIRa4CcLzC7iY9CCscto3g7dwz41haOE28iXYg==" saltValue="CVzFsG4X4LXUMo7796PiDQ==" spinCount="100000" sqref="B2385 D2385:G2385" name="Rango2_10_2_3"/>
    <protectedRange algorithmName="SHA-512" hashValue="EMMPgE8t/az1rHHzaZAQIhz+GQV0k2O/tQGA96sJqEEMzz1efIRa4CcLzC7iY9CCscto3g7dwz41haOE28iXYg==" saltValue="CVzFsG4X4LXUMo7796PiDQ==" spinCount="100000" sqref="C3419:C3450" name="Rango2_10_2_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0AF2C1C-EB87-46A0-8D04-F37C9C730716}"/>
    </customSheetView>
  </customSheetViews>
  <phoneticPr fontId="22" type="noConversion"/>
  <conditionalFormatting sqref="D2:D8">
    <cfRule type="cellIs" dxfId="3" priority="26745" operator="equal">
      <formula>"SIN DATO"</formula>
    </cfRule>
    <cfRule type="cellIs" dxfId="2" priority="26746" operator="equal">
      <formula>"SIN ATENCIÓN"</formula>
    </cfRule>
    <cfRule type="cellIs" dxfId="1" priority="26747" operator="equal">
      <formula>"PROCESO PARCIAL DE ATENCIÓN"</formula>
    </cfRule>
    <cfRule type="cellIs" dxfId="0" priority="26748" operator="equal">
      <formula>"PROCESO COMPLETO DE ATENCIÓN"</formula>
    </cfRule>
  </conditionalFormatting>
  <dataValidations xWindow="988" yWindow="739" count="1">
    <dataValidation type="list" allowBlank="1" showInputMessage="1" showErrorMessage="1" sqref="D2:D8" xr:uid="{00000000-0002-0000-0200-000007000000}">
      <formula1>"PROCESO COMPLETO DE ATENCIÓN,PROCESO PARCIAL DE ATENCIÓN, SIN ATENCIÓN, SIN DATO"</formula1>
    </dataValidation>
  </dataValidations>
  <pageMargins left="0.7" right="0.7" top="0.75" bottom="0.75" header="0.3" footer="0.3"/>
  <pageSetup orientation="portrait" verticalDpi="300"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2023-10-31T17:16:41Z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