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40085D99-E1A5-497D-A62F-EEED470514F3}"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2022'!$D$1:$KN$5</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Q8" i="5" l="1"/>
  <c r="PO8" i="5"/>
  <c r="PP8" i="5" s="1"/>
  <c r="PM8" i="5"/>
  <c r="PL8" i="5"/>
  <c r="PN8" i="5" s="1"/>
  <c r="OH8" i="5"/>
  <c r="OF8" i="5"/>
  <c r="NZ8" i="5"/>
  <c r="NX8" i="5"/>
  <c r="NW8" i="5"/>
  <c r="NV8" i="5"/>
  <c r="NU8" i="5"/>
  <c r="NT8" i="5"/>
  <c r="NS8" i="5"/>
  <c r="NR8" i="5"/>
  <c r="DT8" i="5" s="1"/>
  <c r="NQ8" i="5"/>
  <c r="NP8" i="5"/>
  <c r="AK8" i="5" s="1"/>
  <c r="NO8" i="5"/>
  <c r="NL8" i="5"/>
  <c r="NK8" i="5"/>
  <c r="NJ8" i="5"/>
  <c r="NI8" i="5"/>
  <c r="NG8" i="5"/>
  <c r="NF8" i="5"/>
  <c r="NE8" i="5"/>
  <c r="ND8" i="5"/>
  <c r="NC8" i="5"/>
  <c r="MZ8" i="5"/>
  <c r="NB8" i="5" s="1"/>
  <c r="MX8" i="5"/>
  <c r="MW8" i="5"/>
  <c r="MY8" i="5" s="1"/>
  <c r="MV8" i="5"/>
  <c r="MU8" i="5"/>
  <c r="MT8" i="5"/>
  <c r="MR8" i="5"/>
  <c r="MQ8" i="5"/>
  <c r="KI8" i="5"/>
  <c r="KG8" i="5"/>
  <c r="IY8" i="5"/>
  <c r="JX8" i="5" s="1"/>
  <c r="IP8" i="5"/>
  <c r="HR8" i="5"/>
  <c r="HK8" i="5"/>
  <c r="HC8" i="5"/>
  <c r="HA8" i="5"/>
  <c r="HB8" i="5" s="1"/>
  <c r="GS8" i="5"/>
  <c r="FP8" i="5"/>
  <c r="EU8" i="5"/>
  <c r="EQ8" i="5"/>
  <c r="EL8" i="5"/>
  <c r="DW8" i="5"/>
  <c r="DX8" i="5" s="1"/>
  <c r="DU8" i="5"/>
  <c r="DV8" i="5" s="1"/>
  <c r="DS8" i="5"/>
  <c r="DR8" i="5"/>
  <c r="CZ8" i="5"/>
  <c r="CU8" i="5"/>
  <c r="CR8" i="5"/>
  <c r="CM8" i="5"/>
  <c r="CL8" i="5"/>
  <c r="CH8" i="5"/>
  <c r="CG8" i="5"/>
  <c r="CC8" i="5"/>
  <c r="CD8" i="5" s="1"/>
  <c r="BQ8" i="5"/>
  <c r="IN8" i="5" s="1"/>
  <c r="OG8" i="5" s="1"/>
  <c r="BO8" i="5"/>
  <c r="BN8" i="5"/>
  <c r="BM8" i="5"/>
  <c r="NN8" i="5" s="1"/>
  <c r="HO8" i="5" s="1"/>
  <c r="HM8" i="5" s="1"/>
  <c r="P8" i="5"/>
  <c r="N8" i="5"/>
  <c r="PQ7" i="5"/>
  <c r="PO7" i="5"/>
  <c r="PP7" i="5" s="1"/>
  <c r="PM7" i="5"/>
  <c r="PL7" i="5"/>
  <c r="PN7" i="5" s="1"/>
  <c r="OH7" i="5"/>
  <c r="OF7" i="5"/>
  <c r="NX7" i="5"/>
  <c r="NW7" i="5"/>
  <c r="NV7" i="5"/>
  <c r="NU7" i="5"/>
  <c r="NT7" i="5"/>
  <c r="NS7" i="5"/>
  <c r="NR7" i="5"/>
  <c r="DT7" i="5" s="1"/>
  <c r="NQ7" i="5"/>
  <c r="NP7" i="5"/>
  <c r="AK7" i="5" s="1"/>
  <c r="NO7" i="5"/>
  <c r="NL7" i="5"/>
  <c r="NK7" i="5"/>
  <c r="NJ7" i="5"/>
  <c r="NI7" i="5"/>
  <c r="NG7" i="5"/>
  <c r="NF7" i="5"/>
  <c r="NE7" i="5"/>
  <c r="ND7" i="5"/>
  <c r="NC7" i="5"/>
  <c r="MZ7" i="5"/>
  <c r="NB7" i="5" s="1"/>
  <c r="MX7" i="5"/>
  <c r="MW7" i="5"/>
  <c r="MY7" i="5" s="1"/>
  <c r="MV7" i="5"/>
  <c r="MU7" i="5"/>
  <c r="MT7" i="5"/>
  <c r="MR7" i="5"/>
  <c r="MQ7" i="5"/>
  <c r="KI7" i="5"/>
  <c r="KG7" i="5"/>
  <c r="IY7" i="5"/>
  <c r="JN7" i="5" s="1"/>
  <c r="IP7" i="5"/>
  <c r="HR7" i="5"/>
  <c r="HK7" i="5"/>
  <c r="HC7" i="5"/>
  <c r="HA7" i="5"/>
  <c r="HB7" i="5" s="1"/>
  <c r="GS7" i="5"/>
  <c r="FP7" i="5"/>
  <c r="EU7" i="5"/>
  <c r="EQ7" i="5"/>
  <c r="EL7" i="5"/>
  <c r="DW7" i="5"/>
  <c r="DX7" i="5" s="1"/>
  <c r="DU7" i="5"/>
  <c r="DV7" i="5" s="1"/>
  <c r="DS7" i="5"/>
  <c r="DR7" i="5"/>
  <c r="CZ7" i="5"/>
  <c r="CU7" i="5"/>
  <c r="CR7" i="5"/>
  <c r="HP7" i="5" s="1"/>
  <c r="CM7" i="5"/>
  <c r="CL7" i="5"/>
  <c r="CH7" i="5"/>
  <c r="CG7" i="5"/>
  <c r="CC7" i="5"/>
  <c r="CD7" i="5" s="1"/>
  <c r="BQ7" i="5"/>
  <c r="NH7" i="5" s="1"/>
  <c r="BO7" i="5"/>
  <c r="OA7" i="5" s="1"/>
  <c r="BN7" i="5"/>
  <c r="BM7" i="5"/>
  <c r="P7" i="5"/>
  <c r="N7" i="5"/>
  <c r="PQ6" i="5"/>
  <c r="PO6" i="5"/>
  <c r="PP6" i="5" s="1"/>
  <c r="PM6" i="5"/>
  <c r="IK6" i="5" s="1"/>
  <c r="PL6" i="5"/>
  <c r="PN6" i="5" s="1"/>
  <c r="OH6" i="5"/>
  <c r="OF6" i="5"/>
  <c r="NZ6" i="5"/>
  <c r="NX6" i="5"/>
  <c r="NW6" i="5"/>
  <c r="NV6" i="5"/>
  <c r="NU6" i="5"/>
  <c r="NT6" i="5"/>
  <c r="NS6" i="5"/>
  <c r="NR6" i="5"/>
  <c r="DT6" i="5" s="1"/>
  <c r="NQ6" i="5"/>
  <c r="NP6" i="5"/>
  <c r="AK6" i="5" s="1"/>
  <c r="NO6" i="5"/>
  <c r="NL6" i="5"/>
  <c r="NK6" i="5"/>
  <c r="NJ6" i="5"/>
  <c r="NI6" i="5"/>
  <c r="NG6" i="5"/>
  <c r="NF6" i="5"/>
  <c r="NE6" i="5"/>
  <c r="ND6" i="5"/>
  <c r="NC6" i="5"/>
  <c r="MZ6" i="5"/>
  <c r="NA6" i="5" s="1"/>
  <c r="MX6" i="5"/>
  <c r="MW6" i="5"/>
  <c r="MY6" i="5" s="1"/>
  <c r="MV6" i="5"/>
  <c r="MU6" i="5"/>
  <c r="MT6" i="5"/>
  <c r="MR6" i="5"/>
  <c r="MQ6" i="5"/>
  <c r="KI6" i="5"/>
  <c r="KG6" i="5"/>
  <c r="IY6" i="5"/>
  <c r="JN6" i="5" s="1"/>
  <c r="IP6" i="5"/>
  <c r="HR6" i="5"/>
  <c r="HK6" i="5"/>
  <c r="HC6" i="5"/>
  <c r="HA6" i="5"/>
  <c r="HB6" i="5" s="1"/>
  <c r="GS6" i="5"/>
  <c r="FP6" i="5"/>
  <c r="EU6" i="5"/>
  <c r="EQ6" i="5"/>
  <c r="EL6" i="5"/>
  <c r="DW6" i="5"/>
  <c r="DX6" i="5" s="1"/>
  <c r="DU6" i="5"/>
  <c r="DV6" i="5" s="1"/>
  <c r="DS6" i="5"/>
  <c r="DR6" i="5"/>
  <c r="CZ6" i="5"/>
  <c r="CU6" i="5"/>
  <c r="CR6" i="5"/>
  <c r="CM6" i="5"/>
  <c r="PD6" i="5" s="1"/>
  <c r="CL6" i="5"/>
  <c r="CH6" i="5"/>
  <c r="CG6" i="5"/>
  <c r="CC6" i="5"/>
  <c r="CD6" i="5" s="1"/>
  <c r="BQ6" i="5"/>
  <c r="NH6" i="5" s="1"/>
  <c r="BO6" i="5"/>
  <c r="BP6" i="5" s="1"/>
  <c r="BN6" i="5"/>
  <c r="BM6" i="5"/>
  <c r="P6" i="5"/>
  <c r="N6" i="5"/>
  <c r="KI3" i="5"/>
  <c r="KI4" i="5"/>
  <c r="KI5" i="5"/>
  <c r="KG3" i="5"/>
  <c r="KG4" i="5"/>
  <c r="KG5" i="5"/>
  <c r="IY3" i="5"/>
  <c r="IY4" i="5"/>
  <c r="IY5" i="5"/>
  <c r="IP3" i="5"/>
  <c r="IP4" i="5"/>
  <c r="IP5" i="5"/>
  <c r="HK3" i="5"/>
  <c r="HR3" i="5"/>
  <c r="HK4" i="5"/>
  <c r="HR4" i="5"/>
  <c r="HK5" i="5"/>
  <c r="HR5" i="5"/>
  <c r="HA3" i="5"/>
  <c r="HB3" i="5" s="1"/>
  <c r="HC3" i="5"/>
  <c r="HA4" i="5"/>
  <c r="HB4" i="5" s="1"/>
  <c r="HC4" i="5"/>
  <c r="HA5" i="5"/>
  <c r="HB5" i="5" s="1"/>
  <c r="HC5" i="5"/>
  <c r="GS3" i="5"/>
  <c r="GS4" i="5"/>
  <c r="GS5" i="5"/>
  <c r="FP3" i="5"/>
  <c r="FP4" i="5"/>
  <c r="FP5" i="5"/>
  <c r="EU3" i="5"/>
  <c r="EU4" i="5"/>
  <c r="EU5" i="5"/>
  <c r="EQ3" i="5"/>
  <c r="EQ4" i="5"/>
  <c r="EQ5" i="5"/>
  <c r="EL3" i="5"/>
  <c r="EL4" i="5"/>
  <c r="EL5" i="5"/>
  <c r="DU3" i="5"/>
  <c r="DV3" i="5" s="1"/>
  <c r="DW3" i="5"/>
  <c r="DX3" i="5" s="1"/>
  <c r="DU4" i="5"/>
  <c r="DV4" i="5" s="1"/>
  <c r="DW4" i="5"/>
  <c r="DX4" i="5" s="1"/>
  <c r="DU5" i="5"/>
  <c r="DV5" i="5" s="1"/>
  <c r="DW5" i="5"/>
  <c r="DX5" i="5" s="1"/>
  <c r="DR3" i="5"/>
  <c r="DR4" i="5"/>
  <c r="DR5" i="5"/>
  <c r="CZ3" i="5"/>
  <c r="CZ4" i="5"/>
  <c r="CZ5" i="5"/>
  <c r="CU3" i="5"/>
  <c r="CU4" i="5"/>
  <c r="CU5" i="5"/>
  <c r="CR3" i="5"/>
  <c r="CR4" i="5"/>
  <c r="CR5" i="5"/>
  <c r="HP5" i="5" s="1"/>
  <c r="CL3" i="5"/>
  <c r="CM3" i="5"/>
  <c r="CN3" i="5" s="1"/>
  <c r="CL4" i="5"/>
  <c r="CM4" i="5"/>
  <c r="CL5" i="5"/>
  <c r="CM5" i="5"/>
  <c r="CG3" i="5"/>
  <c r="CH3" i="5"/>
  <c r="CI3" i="5" s="1"/>
  <c r="CG4" i="5"/>
  <c r="CH4" i="5"/>
  <c r="CG5" i="5"/>
  <c r="CH5" i="5"/>
  <c r="CC3" i="5"/>
  <c r="CD3" i="5" s="1"/>
  <c r="CC4" i="5"/>
  <c r="CD4" i="5" s="1"/>
  <c r="CC5" i="5"/>
  <c r="CD5" i="5" s="1"/>
  <c r="BM3" i="5"/>
  <c r="BN3" i="5"/>
  <c r="BO3" i="5"/>
  <c r="DY3" i="5" s="1"/>
  <c r="BQ3" i="5"/>
  <c r="BM4" i="5"/>
  <c r="BO4" i="5"/>
  <c r="DY4" i="5" s="1"/>
  <c r="BQ4" i="5"/>
  <c r="BM5" i="5"/>
  <c r="BO5" i="5"/>
  <c r="DY5" i="5" s="1"/>
  <c r="BQ5" i="5"/>
  <c r="P3" i="5"/>
  <c r="P4" i="5"/>
  <c r="P5" i="5"/>
  <c r="N3" i="5"/>
  <c r="N4" i="5"/>
  <c r="N5" i="5"/>
  <c r="BP8" i="5" l="1"/>
  <c r="EX8" i="5" s="1"/>
  <c r="PK6" i="5"/>
  <c r="OT7" i="5"/>
  <c r="HP6" i="5"/>
  <c r="PK7" i="5"/>
  <c r="NZ7" i="5"/>
  <c r="HP8" i="5"/>
  <c r="IK7" i="5"/>
  <c r="OL6" i="5"/>
  <c r="NY6" i="5"/>
  <c r="PC7" i="5"/>
  <c r="OK8" i="5"/>
  <c r="JX6" i="5"/>
  <c r="DY7" i="5"/>
  <c r="DZ7" i="5" s="1"/>
  <c r="PA8" i="5"/>
  <c r="PC6" i="5"/>
  <c r="DY6" i="5"/>
  <c r="DZ6" i="5" s="1"/>
  <c r="IK8" i="5"/>
  <c r="JX7" i="5"/>
  <c r="PB6" i="5"/>
  <c r="DY8" i="5"/>
  <c r="DZ8" i="5" s="1"/>
  <c r="MS8" i="5"/>
  <c r="NN7" i="5"/>
  <c r="HO7" i="5" s="1"/>
  <c r="HM7" i="5" s="1"/>
  <c r="OU7" i="5"/>
  <c r="PJ7" i="5"/>
  <c r="NH8" i="5"/>
  <c r="IN7" i="5"/>
  <c r="OG7" i="5" s="1"/>
  <c r="HQ8" i="5"/>
  <c r="HQ7" i="5"/>
  <c r="HQ6" i="5"/>
  <c r="MS6" i="5"/>
  <c r="FG8" i="5"/>
  <c r="FD8" i="5"/>
  <c r="FB8" i="5" s="1"/>
  <c r="NM8" i="5" s="1"/>
  <c r="DQ8" i="5"/>
  <c r="IQ8" i="5"/>
  <c r="IR8" i="5" s="1"/>
  <c r="GU8" i="5"/>
  <c r="GV8" i="5" s="1"/>
  <c r="ET8" i="5"/>
  <c r="GP8" i="5"/>
  <c r="EP8" i="5"/>
  <c r="IC8" i="5"/>
  <c r="GG8" i="5"/>
  <c r="GD8" i="5"/>
  <c r="EK8" i="5"/>
  <c r="EM8" i="5" s="1"/>
  <c r="FV8" i="5"/>
  <c r="FS8" i="5"/>
  <c r="FM8" i="5"/>
  <c r="FJ8" i="5"/>
  <c r="FM6" i="5"/>
  <c r="FG6" i="5"/>
  <c r="EX6" i="5"/>
  <c r="ET6" i="5"/>
  <c r="FS6" i="5"/>
  <c r="FJ6" i="5"/>
  <c r="GU6" i="5"/>
  <c r="GV6" i="5" s="1"/>
  <c r="FD6" i="5"/>
  <c r="FB6" i="5" s="1"/>
  <c r="DQ6" i="5"/>
  <c r="GP6" i="5"/>
  <c r="EP6" i="5"/>
  <c r="IC6" i="5"/>
  <c r="GG6" i="5"/>
  <c r="GD6" i="5"/>
  <c r="GA6" i="5"/>
  <c r="EK6" i="5"/>
  <c r="EM6" i="5" s="1"/>
  <c r="FV6" i="5"/>
  <c r="IQ6" i="5"/>
  <c r="IR6" i="5" s="1"/>
  <c r="IN6" i="5" s="1"/>
  <c r="OG6" i="5" s="1"/>
  <c r="OV7" i="5"/>
  <c r="OL8" i="5"/>
  <c r="PB8" i="5"/>
  <c r="OO6" i="5"/>
  <c r="PE6" i="5"/>
  <c r="OP6" i="5"/>
  <c r="PF6" i="5"/>
  <c r="OA6" i="5"/>
  <c r="OQ6" i="5"/>
  <c r="PG6" i="5"/>
  <c r="NA7" i="5"/>
  <c r="OM8" i="5"/>
  <c r="PC8" i="5"/>
  <c r="CN6" i="5"/>
  <c r="OW7" i="5"/>
  <c r="OR6" i="5"/>
  <c r="PH6" i="5"/>
  <c r="BP7" i="5"/>
  <c r="MS7" i="5" s="1"/>
  <c r="OX7" i="5"/>
  <c r="CI8" i="5"/>
  <c r="ON8" i="5"/>
  <c r="PD8" i="5"/>
  <c r="OS6" i="5"/>
  <c r="PI6" i="5"/>
  <c r="OI7" i="5"/>
  <c r="OY7" i="5"/>
  <c r="NY8" i="5"/>
  <c r="OO8" i="5"/>
  <c r="PE8" i="5"/>
  <c r="NN6" i="5"/>
  <c r="HO6" i="5" s="1"/>
  <c r="HM6" i="5" s="1"/>
  <c r="OT6" i="5"/>
  <c r="PJ6" i="5"/>
  <c r="OJ7" i="5"/>
  <c r="OZ7" i="5"/>
  <c r="OP8" i="5"/>
  <c r="PF8" i="5"/>
  <c r="OK7" i="5"/>
  <c r="PA7" i="5"/>
  <c r="CN8" i="5"/>
  <c r="OA8" i="5"/>
  <c r="OQ8" i="5"/>
  <c r="PG8" i="5"/>
  <c r="OV6" i="5"/>
  <c r="OL7" i="5"/>
  <c r="PB7" i="5"/>
  <c r="OR8" i="5"/>
  <c r="PH8" i="5"/>
  <c r="OS8" i="5"/>
  <c r="PI8" i="5"/>
  <c r="OM7" i="5"/>
  <c r="NB6" i="5"/>
  <c r="OX6" i="5"/>
  <c r="CI7" i="5"/>
  <c r="ON7" i="5"/>
  <c r="PD7" i="5"/>
  <c r="OT8" i="5"/>
  <c r="PJ8" i="5"/>
  <c r="OI6" i="5"/>
  <c r="OY6" i="5"/>
  <c r="NY7" i="5"/>
  <c r="OO7" i="5"/>
  <c r="PE7" i="5"/>
  <c r="OU8" i="5"/>
  <c r="PK8" i="5"/>
  <c r="OM6" i="5"/>
  <c r="CI6" i="5"/>
  <c r="OZ6" i="5"/>
  <c r="OV8" i="5"/>
  <c r="OK6" i="5"/>
  <c r="PA6" i="5"/>
  <c r="CN7" i="5"/>
  <c r="OQ7" i="5"/>
  <c r="PG7" i="5"/>
  <c r="NA8" i="5"/>
  <c r="OW8" i="5"/>
  <c r="ON6" i="5"/>
  <c r="OU6" i="5"/>
  <c r="OW6" i="5"/>
  <c r="OJ6" i="5"/>
  <c r="OP7" i="5"/>
  <c r="PF7" i="5"/>
  <c r="OR7" i="5"/>
  <c r="PH7" i="5"/>
  <c r="OX8" i="5"/>
  <c r="OS7" i="5"/>
  <c r="PI7" i="5"/>
  <c r="JN8" i="5"/>
  <c r="OI8" i="5"/>
  <c r="OY8" i="5"/>
  <c r="OJ8" i="5"/>
  <c r="OZ8" i="5"/>
  <c r="HP4" i="5"/>
  <c r="HP3" i="5"/>
  <c r="DZ4" i="5"/>
  <c r="DZ3" i="5"/>
  <c r="JN5" i="5"/>
  <c r="JX5" i="5"/>
  <c r="JN4" i="5"/>
  <c r="JX4" i="5"/>
  <c r="JN3" i="5"/>
  <c r="JX3" i="5"/>
  <c r="DZ5" i="5"/>
  <c r="CO3" i="5"/>
  <c r="HL3" i="5" s="1"/>
  <c r="CO8" i="5" l="1"/>
  <c r="HL8" i="5" s="1"/>
  <c r="GA8" i="5"/>
  <c r="OC8" i="5" s="1"/>
  <c r="OE8" i="5" s="1"/>
  <c r="CO6" i="5"/>
  <c r="HL6" i="5" s="1"/>
  <c r="CO7" i="5"/>
  <c r="HL7" i="5" s="1"/>
  <c r="OC6" i="5"/>
  <c r="OB6" i="5"/>
  <c r="OB8" i="5"/>
  <c r="OD8" i="5" s="1"/>
  <c r="OE6" i="5"/>
  <c r="OD6" i="5"/>
  <c r="IQ7" i="5"/>
  <c r="IR7" i="5" s="1"/>
  <c r="HN8" i="5"/>
  <c r="IC7" i="5"/>
  <c r="GG7" i="5"/>
  <c r="GD7" i="5"/>
  <c r="GA7" i="5"/>
  <c r="EK7" i="5"/>
  <c r="EM7" i="5" s="1"/>
  <c r="FJ7" i="5"/>
  <c r="EP7" i="5"/>
  <c r="FV7" i="5"/>
  <c r="FS7" i="5"/>
  <c r="GP7" i="5"/>
  <c r="FM7" i="5"/>
  <c r="FG7" i="5"/>
  <c r="FD7" i="5"/>
  <c r="FB7" i="5" s="1"/>
  <c r="EX7" i="5"/>
  <c r="DQ7" i="5"/>
  <c r="GU7" i="5"/>
  <c r="GV7" i="5" s="1"/>
  <c r="ET7" i="5"/>
  <c r="HN6" i="5"/>
  <c r="NM6" i="5"/>
  <c r="HM2" i="5"/>
  <c r="KG2" i="5"/>
  <c r="KI2" i="5"/>
  <c r="BP3" i="5"/>
  <c r="BP4" i="5"/>
  <c r="BP5" i="5"/>
  <c r="OC7" i="5" l="1"/>
  <c r="OE7" i="5" s="1"/>
  <c r="NM7" i="5"/>
  <c r="HN7" i="5"/>
  <c r="OB7" i="5"/>
  <c r="OD7" i="5" s="1"/>
  <c r="IQ5" i="5"/>
  <c r="IR5" i="5" s="1"/>
  <c r="IC5" i="5"/>
  <c r="IC4" i="5"/>
  <c r="IQ4" i="5"/>
  <c r="IR4" i="5" s="1"/>
  <c r="IC3" i="5"/>
  <c r="IQ3" i="5"/>
  <c r="IR3" i="5" s="1"/>
  <c r="GU5" i="5"/>
  <c r="GV5" i="5" s="1"/>
  <c r="GP5" i="5"/>
  <c r="GU4" i="5"/>
  <c r="GV4" i="5" s="1"/>
  <c r="GP4" i="5"/>
  <c r="GU3" i="5"/>
  <c r="GV3" i="5" s="1"/>
  <c r="GP3" i="5"/>
  <c r="GD3" i="5"/>
  <c r="GG3" i="5"/>
  <c r="GD5" i="5"/>
  <c r="GG5" i="5"/>
  <c r="GG4" i="5"/>
  <c r="GD4" i="5"/>
  <c r="FV3" i="5"/>
  <c r="GA3" i="5"/>
  <c r="FV5" i="5"/>
  <c r="GA5" i="5"/>
  <c r="FV4" i="5"/>
  <c r="GA4" i="5"/>
  <c r="FS5" i="5"/>
  <c r="FS3" i="5"/>
  <c r="FS4" i="5"/>
  <c r="FJ5" i="5"/>
  <c r="FM5" i="5"/>
  <c r="FJ3" i="5"/>
  <c r="FM3" i="5"/>
  <c r="FJ4" i="5"/>
  <c r="FM4" i="5"/>
  <c r="FD5" i="5"/>
  <c r="FB5" i="5" s="1"/>
  <c r="EX5" i="5"/>
  <c r="FG5" i="5"/>
  <c r="FD4" i="5"/>
  <c r="FB4" i="5" s="1"/>
  <c r="EX4" i="5"/>
  <c r="FG4" i="5"/>
  <c r="FD3" i="5"/>
  <c r="FB3" i="5" s="1"/>
  <c r="EX3" i="5"/>
  <c r="FG3" i="5"/>
  <c r="EP5" i="5"/>
  <c r="ET5" i="5"/>
  <c r="EP4" i="5"/>
  <c r="ET4" i="5"/>
  <c r="EP3" i="5"/>
  <c r="ET3" i="5"/>
  <c r="DQ3" i="5"/>
  <c r="EK3" i="5"/>
  <c r="EM3" i="5" s="1"/>
  <c r="DQ4" i="5"/>
  <c r="EK4" i="5"/>
  <c r="EM4" i="5" s="1"/>
  <c r="DQ5" i="5"/>
  <c r="EK5" i="5"/>
  <c r="EM5" i="5" s="1"/>
  <c r="OG2" i="5"/>
  <c r="OF2" i="5" l="1"/>
  <c r="OF3" i="5"/>
  <c r="OF4" i="5"/>
  <c r="OF5" i="5"/>
  <c r="OA2" i="5"/>
  <c r="XFD105" i="30"/>
  <c r="IY2" i="5" l="1"/>
  <c r="OE2" i="5" l="1"/>
  <c r="OD2" i="5"/>
  <c r="NM2" i="5"/>
  <c r="HN2" i="5"/>
  <c r="NZ2" i="5" l="1"/>
  <c r="NZ3" i="5"/>
  <c r="NZ4" i="5"/>
  <c r="NZ5" i="5"/>
  <c r="NJ2" i="5" l="1"/>
  <c r="NJ3" i="5"/>
  <c r="NJ4" i="5"/>
  <c r="NJ5" i="5"/>
  <c r="NL2" i="5" l="1"/>
  <c r="NL3" i="5"/>
  <c r="NL4" i="5"/>
  <c r="NL5" i="5"/>
  <c r="NK2" i="5"/>
  <c r="NK3" i="5"/>
  <c r="NK4" i="5"/>
  <c r="NK5" i="5"/>
  <c r="FP2" i="5"/>
  <c r="DR2" i="5" l="1"/>
  <c r="PO2" i="5"/>
  <c r="PL3" i="5"/>
  <c r="PL4" i="5"/>
  <c r="PL5" i="5"/>
  <c r="PL2" i="5"/>
  <c r="PN2" i="5" s="1"/>
  <c r="PQ4" i="5"/>
  <c r="PQ5" i="5"/>
  <c r="NR2" i="5" l="1"/>
  <c r="DS3" i="5"/>
  <c r="DS4" i="5"/>
  <c r="DS5" i="5"/>
  <c r="B29" i="30" l="1"/>
  <c r="B18" i="30"/>
  <c r="D29" i="30"/>
  <c r="D30" i="30"/>
  <c r="B30" i="30"/>
  <c r="B27" i="30"/>
  <c r="D27" i="30"/>
  <c r="B26" i="30"/>
  <c r="D26" i="30"/>
  <c r="D24" i="30"/>
  <c r="B24" i="30"/>
  <c r="D21" i="30"/>
  <c r="B17" i="30"/>
  <c r="C17" i="30" s="1"/>
  <c r="D18" i="30"/>
  <c r="B21" i="30"/>
  <c r="D17" i="30"/>
  <c r="OA5" i="5"/>
  <c r="OA4" i="5"/>
  <c r="OA3" i="5"/>
  <c r="NR3" i="5"/>
  <c r="NR5" i="5"/>
  <c r="NR4" i="5"/>
  <c r="PN3" i="5"/>
  <c r="PM3" i="5"/>
  <c r="PO3" i="5"/>
  <c r="PP3" i="5" s="1"/>
  <c r="PQ3" i="5" s="1"/>
  <c r="PN4" i="5"/>
  <c r="PM4" i="5"/>
  <c r="PO4" i="5"/>
  <c r="PP4" i="5" s="1"/>
  <c r="PN5" i="5"/>
  <c r="PM5" i="5"/>
  <c r="PO5" i="5"/>
  <c r="PP5" i="5" s="1"/>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OH5" i="5"/>
  <c r="OI5" i="5"/>
  <c r="OJ5" i="5"/>
  <c r="OK5" i="5"/>
  <c r="OL5" i="5"/>
  <c r="OM5" i="5"/>
  <c r="ON5" i="5"/>
  <c r="OO5" i="5"/>
  <c r="OP5" i="5"/>
  <c r="OQ5" i="5"/>
  <c r="OR5" i="5"/>
  <c r="OS5" i="5"/>
  <c r="OT5" i="5"/>
  <c r="OU5" i="5"/>
  <c r="OV5" i="5"/>
  <c r="OW5" i="5"/>
  <c r="OX5" i="5"/>
  <c r="OY5" i="5"/>
  <c r="OZ5" i="5"/>
  <c r="PA5" i="5"/>
  <c r="PB5" i="5"/>
  <c r="PC5" i="5"/>
  <c r="PD5" i="5"/>
  <c r="PE5" i="5"/>
  <c r="PF5" i="5"/>
  <c r="PG5" i="5"/>
  <c r="PH5" i="5"/>
  <c r="PI5" i="5"/>
  <c r="PJ5" i="5"/>
  <c r="PK5" i="5"/>
  <c r="NV3" i="5"/>
  <c r="NW3" i="5"/>
  <c r="NX3" i="5"/>
  <c r="NY3" i="5"/>
  <c r="NV4" i="5"/>
  <c r="NW4" i="5"/>
  <c r="NX4" i="5"/>
  <c r="NY4" i="5"/>
  <c r="NV5" i="5"/>
  <c r="NW5" i="5"/>
  <c r="NX5" i="5"/>
  <c r="NY5" i="5"/>
  <c r="NS3" i="5"/>
  <c r="NT3" i="5"/>
  <c r="NU3" i="5"/>
  <c r="NS4" i="5"/>
  <c r="NT4" i="5"/>
  <c r="NU4" i="5"/>
  <c r="NS5" i="5"/>
  <c r="NT5" i="5"/>
  <c r="NU5" i="5"/>
  <c r="NO3" i="5"/>
  <c r="IN3" i="5" s="1"/>
  <c r="NP3" i="5"/>
  <c r="AK3" i="5" s="1"/>
  <c r="NQ3" i="5"/>
  <c r="NO4" i="5"/>
  <c r="IN4" i="5" s="1"/>
  <c r="NP4" i="5"/>
  <c r="AK4" i="5" s="1"/>
  <c r="NQ4" i="5"/>
  <c r="BN4" i="5" s="1"/>
  <c r="NO5" i="5"/>
  <c r="IN5" i="5" s="1"/>
  <c r="NP5" i="5"/>
  <c r="AK5" i="5" s="1"/>
  <c r="NQ5" i="5"/>
  <c r="BN5" i="5" s="1"/>
  <c r="NG3" i="5"/>
  <c r="NI3" i="5"/>
  <c r="NG4" i="5"/>
  <c r="NI4" i="5"/>
  <c r="NG5" i="5"/>
  <c r="NI5" i="5"/>
  <c r="NC3" i="5"/>
  <c r="ND3" i="5"/>
  <c r="NE3" i="5"/>
  <c r="NF3" i="5"/>
  <c r="NC4" i="5"/>
  <c r="ND4" i="5"/>
  <c r="NE4" i="5"/>
  <c r="NF4" i="5"/>
  <c r="NC5" i="5"/>
  <c r="ND5" i="5"/>
  <c r="NE5" i="5"/>
  <c r="NF5" i="5"/>
  <c r="MZ3" i="5"/>
  <c r="NA3" i="5" s="1"/>
  <c r="MZ4" i="5"/>
  <c r="NN4" i="5" s="1"/>
  <c r="HO4" i="5" s="1"/>
  <c r="MZ5" i="5"/>
  <c r="NN5" i="5" s="1"/>
  <c r="HO5" i="5" s="1"/>
  <c r="MU3" i="5"/>
  <c r="MV3" i="5"/>
  <c r="MW3" i="5"/>
  <c r="MY3" i="5" s="1"/>
  <c r="MX3" i="5"/>
  <c r="MU4" i="5"/>
  <c r="MV4" i="5"/>
  <c r="MW4" i="5"/>
  <c r="MY4" i="5" s="1"/>
  <c r="MX4" i="5"/>
  <c r="MU5" i="5"/>
  <c r="MV5" i="5"/>
  <c r="MW5" i="5"/>
  <c r="MY5" i="5" s="1"/>
  <c r="MX5" i="5"/>
  <c r="MQ3" i="5"/>
  <c r="MR3" i="5"/>
  <c r="MT3" i="5"/>
  <c r="MQ4" i="5"/>
  <c r="MR4" i="5"/>
  <c r="MT4" i="5"/>
  <c r="MQ5" i="5"/>
  <c r="MR5" i="5"/>
  <c r="MT5" i="5"/>
  <c r="NH3" i="5"/>
  <c r="NH4" i="5"/>
  <c r="NH5" i="5"/>
  <c r="IK4" i="5" l="1"/>
  <c r="HN3" i="5"/>
  <c r="CN5" i="5"/>
  <c r="IK5" i="5"/>
  <c r="IK3" i="5"/>
  <c r="DT3" i="5"/>
  <c r="HQ3" i="5"/>
  <c r="DT4" i="5"/>
  <c r="HQ4" i="5"/>
  <c r="DT5" i="5"/>
  <c r="HQ5" i="5"/>
  <c r="CN4" i="5"/>
  <c r="CI5" i="5"/>
  <c r="CI4" i="5"/>
  <c r="C29" i="30"/>
  <c r="E17" i="30"/>
  <c r="C26" i="30"/>
  <c r="E29" i="30"/>
  <c r="OG5" i="5"/>
  <c r="E26" i="30"/>
  <c r="OG4" i="5"/>
  <c r="OG3" i="5"/>
  <c r="OB4" i="5"/>
  <c r="OD4" i="5" s="1"/>
  <c r="OB5" i="5"/>
  <c r="OD5" i="5" s="1"/>
  <c r="OC4" i="5"/>
  <c r="OE4" i="5" s="1"/>
  <c r="NA5" i="5"/>
  <c r="HN5" i="5" s="1"/>
  <c r="NN3" i="5"/>
  <c r="HO3" i="5" s="1"/>
  <c r="NB5" i="5"/>
  <c r="NA4" i="5"/>
  <c r="NM4" i="5" s="1"/>
  <c r="NB4" i="5"/>
  <c r="NB3" i="5"/>
  <c r="PP2" i="5"/>
  <c r="PQ2" i="5" s="1"/>
  <c r="PM2" i="5"/>
  <c r="NO2" i="5"/>
  <c r="CO5" i="5" l="1"/>
  <c r="HL5" i="5" s="1"/>
  <c r="HN4" i="5"/>
  <c r="CO4" i="5"/>
  <c r="HL4" i="5" s="1"/>
  <c r="HM4" i="5" s="1"/>
  <c r="NM5" i="5"/>
  <c r="NM3" i="5"/>
  <c r="HM3" i="5" s="1"/>
  <c r="OC3" i="5"/>
  <c r="OE3" i="5" s="1"/>
  <c r="OC5" i="5"/>
  <c r="OE5" i="5" s="1"/>
  <c r="OB3" i="5"/>
  <c r="OD3" i="5" s="1"/>
  <c r="BO2" i="5"/>
  <c r="HM5" i="5" l="1"/>
  <c r="F10" i="30"/>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BQ2" i="5"/>
  <c r="IK2" i="5" l="1"/>
  <c r="MS4" i="5"/>
  <c r="MS5" i="5"/>
  <c r="MS3" i="5"/>
  <c r="N2" i="5"/>
  <c r="B14" i="30" l="1"/>
  <c r="B15" i="30"/>
  <c r="B23" i="30"/>
  <c r="C23" i="30" s="1"/>
  <c r="D14" i="30"/>
  <c r="D15" i="30"/>
  <c r="B20" i="30"/>
  <c r="C20" i="30" s="1"/>
  <c r="D23" i="30"/>
  <c r="E23" i="30" s="1"/>
  <c r="D20" i="30"/>
  <c r="E20" i="30" s="1"/>
  <c r="C14" i="30" l="1"/>
  <c r="E14" i="30"/>
  <c r="OH2" i="5"/>
  <c r="P2" i="5" l="1"/>
  <c r="BM2" i="5"/>
  <c r="BN2" i="5"/>
  <c r="CC2" i="5"/>
  <c r="CD2" i="5" s="1"/>
  <c r="CG2" i="5"/>
  <c r="CH2" i="5"/>
  <c r="CL2" i="5"/>
  <c r="CM2" i="5"/>
  <c r="CR2" i="5"/>
  <c r="CU2" i="5"/>
  <c r="CZ2" i="5"/>
  <c r="DU2" i="5"/>
  <c r="DW2" i="5"/>
  <c r="EL2" i="5"/>
  <c r="EQ2" i="5"/>
  <c r="EU2" i="5"/>
  <c r="GS2" i="5"/>
  <c r="HA2" i="5"/>
  <c r="HB2" i="5" s="1"/>
  <c r="HC2" i="5"/>
  <c r="HK2" i="5"/>
  <c r="HR2" i="5"/>
  <c r="IP2" i="5"/>
  <c r="JN2" i="5" l="1"/>
  <c r="HP2" i="5"/>
  <c r="BP2" i="5"/>
  <c r="NY2" i="5"/>
  <c r="B7" i="30"/>
  <c r="DX2" i="5"/>
  <c r="DV2" i="5"/>
  <c r="DS2" i="5" s="1"/>
  <c r="CN2" i="5"/>
  <c r="OX2" i="5"/>
  <c r="PB2" i="5"/>
  <c r="PF2" i="5"/>
  <c r="PJ2" i="5"/>
  <c r="OY2" i="5"/>
  <c r="PC2" i="5"/>
  <c r="PG2" i="5"/>
  <c r="PK2" i="5"/>
  <c r="OZ2" i="5"/>
  <c r="PD2" i="5"/>
  <c r="PH2" i="5"/>
  <c r="PA2" i="5"/>
  <c r="PE2" i="5"/>
  <c r="PI2" i="5"/>
  <c r="CI2" i="5"/>
  <c r="OL2" i="5"/>
  <c r="OP2" i="5"/>
  <c r="OT2" i="5"/>
  <c r="OI2" i="5"/>
  <c r="OM2" i="5"/>
  <c r="OQ2" i="5"/>
  <c r="OU2" i="5"/>
  <c r="OJ2" i="5"/>
  <c r="ON2" i="5"/>
  <c r="OR2" i="5"/>
  <c r="OV2" i="5"/>
  <c r="OK2" i="5"/>
  <c r="OO2" i="5"/>
  <c r="OS2" i="5"/>
  <c r="OW2" i="5"/>
  <c r="DY2" i="5"/>
  <c r="JX2" i="5"/>
  <c r="GG2" i="5" l="1"/>
  <c r="GA2" i="5"/>
  <c r="GD2" i="5"/>
  <c r="FM2" i="5"/>
  <c r="FJ2" i="5"/>
  <c r="FG2" i="5"/>
  <c r="DQ2" i="5"/>
  <c r="GP2" i="5"/>
  <c r="IC2" i="5"/>
  <c r="EX2" i="5"/>
  <c r="FS2" i="5"/>
  <c r="GU2" i="5"/>
  <c r="GV2" i="5" s="1"/>
  <c r="FD2" i="5"/>
  <c r="FB2" i="5" s="1"/>
  <c r="ET2" i="5"/>
  <c r="EP2" i="5"/>
  <c r="FV2" i="5"/>
  <c r="EK2" i="5"/>
  <c r="EM2" i="5" s="1"/>
  <c r="IQ2" i="5"/>
  <c r="DZ2" i="5"/>
  <c r="CO2" i="5"/>
  <c r="HL2" i="5" s="1"/>
  <c r="OC2" i="5" l="1"/>
  <c r="OB2" i="5"/>
  <c r="IR2" i="5"/>
  <c r="IN2" i="5" s="1"/>
  <c r="NP2" i="5"/>
  <c r="AK2" i="5" s="1"/>
  <c r="NQ2" i="5" l="1"/>
  <c r="NT2" i="5" l="1"/>
  <c r="B126" i="30" s="1"/>
  <c r="NS2" i="5"/>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MQ2" i="5" l="1"/>
  <c r="MR2" i="5"/>
  <c r="MT2" i="5"/>
  <c r="MU2" i="5"/>
  <c r="MV2" i="5"/>
  <c r="MW2" i="5"/>
  <c r="MY2" i="5" s="1"/>
  <c r="MX2" i="5"/>
  <c r="MZ2" i="5"/>
  <c r="NN2" i="5" s="1"/>
  <c r="HO2" i="5" s="1"/>
  <c r="NC2" i="5"/>
  <c r="ND2" i="5"/>
  <c r="NE2" i="5"/>
  <c r="NF2" i="5"/>
  <c r="NG2" i="5"/>
  <c r="NI2" i="5"/>
  <c r="NU2" i="5"/>
  <c r="NV2" i="5"/>
  <c r="NW2" i="5"/>
  <c r="NX2" i="5"/>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NA2" i="5"/>
  <c r="NB2" i="5"/>
  <c r="F52" i="30" l="1"/>
  <c r="E52" i="30"/>
  <c r="G52" i="30"/>
  <c r="H52" i="30"/>
  <c r="K52" i="30"/>
  <c r="L52" i="30"/>
  <c r="I52" i="30"/>
  <c r="M52" i="30"/>
  <c r="J52" i="30"/>
  <c r="N48" i="30"/>
  <c r="B49" i="30"/>
  <c r="B52" i="30"/>
  <c r="D52" i="30"/>
  <c r="C52" i="30"/>
  <c r="N50" i="30"/>
  <c r="N51" i="30"/>
  <c r="B42" i="30"/>
  <c r="C44" i="30"/>
  <c r="B44" i="30"/>
  <c r="NH2" i="5"/>
  <c r="N52" i="30" l="1"/>
  <c r="DT2" i="5"/>
  <c r="HQ2" i="5"/>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S2" i="5"/>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<sst xmlns="http://schemas.openxmlformats.org/spreadsheetml/2006/main" count="1800" uniqueCount="923">
  <si>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</si>
  <si>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</si>
  <si>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</si>
  <si>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</si>
  <si>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</si>
  <si>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</si>
  <si>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</si>
  <si>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</si>
  <si>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</si>
  <si>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</si>
  <si>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</si>
  <si>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</si>
  <si>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</si>
  <si>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</si>
  <si>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</si>
  <si>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</si>
  <si>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</si>
  <si>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</si>
  <si>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</si>
  <si>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</si>
  <si>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</si>
  <si>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</si>
  <si>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</si>
  <si>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</si>
  <si>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</si>
  <si>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</si>
  <si>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</si>
  <si>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</si>
  <si>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</si>
  <si>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</si>
  <si>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</si>
  <si>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</si>
  <si>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</si>
  <si>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</si>
  <si>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</si>
  <si>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</si>
  <si>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</si>
  <si>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</si>
  <si>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</si>
  <si>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</si>
  <si>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</si>
  <si>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</si>
  <si>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</si>
  <si>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</si>
  <si>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</si>
  <si>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</si>
  <si>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</si>
  <si>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</si>
  <si>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</si>
  <si>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</si>
  <si>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</si>
  <si>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</si>
  <si>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</si>
  <si>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</si>
  <si>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</si>
  <si>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</si>
  <si>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</si>
  <si>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</si>
  <si>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</si>
  <si>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</si>
  <si>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</si>
  <si>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</si>
  <si>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</si>
  <si>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</si>
  <si>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</si>
  <si>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</si>
  <si>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</si>
  <si>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</si>
  <si>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</si>
  <si>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</si>
  <si>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</si>
  <si>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</si>
  <si>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</si>
  <si>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</si>
  <si>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</si>
  <si>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</si>
  <si>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</si>
  <si>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</si>
  <si>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</si>
  <si>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</si>
  <si>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</si>
  <si>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</si>
  <si>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</si>
  <si>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</si>
  <si>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</si>
  <si>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</si>
  <si>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</si>
  <si>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</si>
  <si>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</si>
  <si>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</si>
  <si>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</si>
  <si>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</si>
  <si>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</si>
  <si>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</si>
  <si>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</si>
  <si>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</si>
  <si>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</si>
  <si>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</si>
  <si>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</si>
  <si>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</si>
  <si>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</si>
  <si>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</si>
  <si>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</si>
  <si>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</si>
  <si>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</si>
  <si>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</si>
  <si>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</si>
  <si>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</si>
  <si>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</si>
  <si>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</si>
  <si>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</si>
  <si>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</si>
  <si>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</si>
  <si>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</si>
  <si>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</si>
  <si>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</si>
  <si>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</si>
  <si>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</si>
  <si>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</si>
  <si>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</si>
  <si>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</si>
  <si>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</si>
  <si>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</si>
  <si>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</si>
  <si>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</si>
  <si>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</si>
  <si>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</si>
  <si>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</si>
  <si>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</si>
  <si>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</si>
  <si>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</si>
  <si>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</si>
  <si>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</si>
  <si>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</si>
  <si>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</si>
  <si>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</si>
  <si>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</si>
  <si>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</si>
  <si>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</si>
  <si>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</si>
  <si>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</si>
  <si>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</si>
  <si>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</si>
  <si>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</si>
  <si>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</si>
  <si>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</si>
  <si>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</si>
  <si>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</si>
  <si>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</si>
  <si>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</si>
  <si>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</si>
  <si>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</si>
  <si>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</si>
  <si>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</si>
  <si>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</si>
  <si>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</si>
  <si>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</si>
  <si>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</si>
  <si>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</si>
  <si>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</si>
  <si>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</si>
  <si>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</si>
  <si>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</si>
  <si>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</si>
  <si>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</si>
  <si>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</si>
  <si>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</si>
  <si>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</si>
  <si>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</si>
  <si>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</si>
  <si>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</si>
  <si>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</si>
  <si>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</si>
  <si>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</si>
  <si>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</si>
  <si>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</si>
  <si>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</si>
  <si>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</si>
  <si>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</si>
  <si>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</si>
  <si>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</si>
  <si>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</si>
  <si>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</si>
  <si>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</si>
  <si>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</si>
  <si>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</si>
  <si>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</si>
  <si>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</si>
  <si>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</si>
  <si>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</si>
  <si>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</si>
  <si>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</si>
  <si>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</si>
  <si>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</si>
  <si>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</si>
  <si>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</si>
  <si>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</si>
  <si>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</si>
  <si>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</si>
  <si>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</si>
  <si>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</si>
  <si>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</si>
  <si>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</si>
  <si>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</si>
  <si>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</si>
  <si>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</si>
  <si>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</si>
  <si>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</si>
  <si>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</si>
  <si>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</si>
  <si>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</si>
  <si>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</si>
  <si>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</si>
  <si>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</si>
  <si>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</si>
  <si>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</si>
  <si>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</si>
  <si>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</si>
  <si>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</si>
  <si>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</si>
  <si>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</si>
  <si>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</si>
  <si>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</si>
  <si>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</si>
  <si>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</si>
  <si>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</si>
  <si>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</si>
  <si>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</si>
  <si>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</si>
  <si>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</si>
  <si>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</si>
  <si>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</si>
  <si>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</si>
  <si>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</si>
  <si>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</si>
  <si>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</si>
  <si>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</si>
  <si>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</si>
  <si>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</si>
  <si>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</si>
  <si>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</si>
  <si>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</si>
  <si>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</si>
  <si>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</si>
  <si>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</si>
  <si>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</si>
  <si>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</si>
  <si>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</si>
  <si>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</si>
  <si>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</si>
  <si>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</si>
  <si>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</si>
  <si>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</si>
  <si>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</si>
  <si>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</si>
  <si>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</si>
  <si>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</si>
  <si>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</si>
  <si>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</si>
  <si>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</si>
  <si>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</si>
  <si>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</si>
  <si>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</si>
  <si>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</si>
  <si>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</si>
  <si>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</si>
  <si>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</si>
  <si>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</si>
  <si>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</si>
  <si>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</si>
  <si>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</si>
  <si>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</si>
  <si>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</si>
  <si>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</si>
  <si>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</si>
  <si>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</si>
  <si>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</si>
  <si>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</si>
  <si>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</si>
  <si>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</si>
  <si>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</si>
  <si>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</si>
  <si>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</si>
  <si>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</si>
  <si>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</si>
  <si>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</si>
  <si>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</si>
  <si>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</si>
  <si>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</si>
  <si>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</si>
  <si>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</si>
  <si>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</si>
  <si>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</si>
  <si>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</si>
  <si>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</si>
  <si>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</si>
  <si>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</si>
  <si>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</si>
  <si>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</si>
  <si>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</si>
  <si>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</si>
  <si>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</si>
  <si>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</si>
  <si>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</si>
  <si>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</si>
  <si>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</si>
  <si>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</si>
  <si>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</si>
  <si>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</si>
  <si>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</si>
  <si>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</si>
  <si>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</si>
  <si>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</si>
  <si>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</si>
  <si>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</si>
  <si>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</si>
  <si>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</si>
  <si>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</si>
  <si>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</si>
  <si>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</si>
  <si>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</si>
  <si>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</si>
  <si>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</si>
  <si>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</si>
  <si>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</si>
  <si>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</si>
  <si>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</si>
  <si>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</si>
  <si>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</si>
  <si>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</si>
  <si>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</si>
  <si>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</si>
  <si>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</si>
  <si>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</si>
  <si>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</si>
  <si>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</si>
  <si>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</si>
  <si>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</si>
  <si>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</si>
  <si>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</si>
  <si>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</si>
  <si>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</si>
  <si>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</si>
  <si>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</si>
  <si>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</si>
  <si>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</si>
  <si>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</si>
  <si>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</si>
  <si>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</si>
  <si>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</si>
  <si>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</si>
  <si>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</si>
  <si>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</si>
  <si>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</si>
  <si>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</si>
  <si>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</si>
  <si>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</si>
  <si>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</si>
  <si>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</si>
  <si>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</si>
  <si>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</si>
  <si>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</si>
  <si>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</si>
  <si>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</si>
  <si>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</si>
  <si>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</si>
  <si>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</si>
  <si>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</si>
  <si>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</si>
  <si>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</si>
  <si>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</si>
  <si>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</si>
  <si>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</si>
  <si>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</si>
  <si>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</si>
  <si>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</si>
  <si>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</si>
  <si>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</si>
  <si>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</si>
  <si>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</si>
  <si>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</si>
  <si>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</si>
  <si>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</si>
  <si>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</si>
  <si>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</si>
  <si>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</si>
  <si>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</si>
  <si>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</si>
  <si>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</si>
  <si>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</si>
  <si>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</si>
  <si>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</si>
  <si>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</si>
  <si>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</si>
  <si>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</si>
  <si>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</si>
  <si>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</si>
  <si>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</si>
  <si>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</si>
  <si>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</si>
  <si>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</si>
  <si>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</si>
  <si>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</si>
  <si>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</si>
  <si>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</si>
  <si>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</si>
  <si>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</si>
  <si>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</si>
  <si>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</si>
  <si>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</si>
  <si>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</si>
  <si>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</si>
  <si>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</si>
  <si>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</si>
  <si>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</si>
  <si>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</si>
  <si>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</si>
  <si>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</si>
  <si>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</si>
  <si>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</si>
  <si>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</si>
  <si>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</si>
  <si>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</si>
  <si>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</si>
  <si>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</si>
  <si>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</si>
  <si>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</si>
  <si>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</si>
  <si>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</si>
  <si>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</si>
  <si>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</si>
  <si>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</si>
  <si>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</si>
  <si>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</si>
  <si>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</si>
  <si>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</si>
  <si>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</si>
  <si>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</si>
  <si>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</si>
  <si>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</si>
  <si>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</si>
  <si>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</si>
  <si>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</si>
  <si>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</si>
  <si>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</si>
  <si>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</si>
  <si>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</si>
  <si>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</si>
  <si>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</si>
  <si>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</si>
  <si>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</si>
  <si>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</si>
  <si>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</si>
  <si>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</si>
  <si>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</si>
  <si>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</si>
  <si>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</si>
  <si>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</si>
  <si>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</si>
  <si>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</si>
  <si>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</si>
  <si>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</si>
  <si>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</si>
  <si>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</si>
  <si>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</si>
  <si>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</si>
  <si>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</si>
  <si>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</si>
  <si>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</si>
  <si>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</si>
  <si>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</si>
  <si>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</si>
  <si>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</si>
  <si>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</si>
  <si>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</si>
  <si>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</si>
  <si>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</si>
  <si>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</si>
  <si>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</si>
  <si>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</si>
  <si>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</si>
  <si>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</si>
  <si>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</si>
  <si>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</si>
  <si>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</si>
  <si>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</si>
  <si>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</si>
  <si>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</si>
  <si>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</si>
  <si>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</si>
  <si>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</si>
  <si>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</si>
  <si>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</si>
  <si>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</si>
  <si>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</si>
  <si>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</si>
  <si>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</si>
  <si>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</si>
  <si>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</si>
  <si>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</si>
  <si>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</si>
  <si>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</si>
  <si>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</si>
  <si>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</si>
  <si>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</si>
  <si>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</si>
  <si>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</si>
  <si>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</si>
  <si>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</si>
  <si>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</si>
  <si>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</si>
  <si>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</si>
  <si>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</si>
  <si>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</si>
  <si>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</si>
  <si>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</si>
  <si>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</si>
  <si>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</si>
  <si>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</si>
  <si>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</si>
  <si>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</si>
  <si>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</si>
  <si>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</si>
  <si>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</si>
  <si>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</si>
  <si>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</si>
  <si>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</si>
  <si>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</si>
  <si>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</si>
  <si>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</si>
  <si>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</si>
  <si>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</si>
  <si>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</si>
  <si>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</si>
  <si>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</si>
  <si>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</si>
  <si>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</si>
  <si>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</si>
  <si>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</si>
  <si>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</si>
  <si>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</si>
  <si>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</si>
  <si>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</si>
  <si>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</si>
  <si>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</si>
  <si>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</si>
  <si>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</si>
  <si>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</si>
  <si>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</si>
  <si>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</si>
  <si>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</si>
  <si>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</si>
  <si>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</si>
  <si>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</si>
  <si>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</si>
  <si>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</si>
  <si>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</si>
  <si>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</si>
  <si>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</si>
  <si>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</si>
  <si>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</si>
  <si>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</si>
  <si>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</si>
  <si>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</si>
  <si>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</si>
  <si>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</si>
  <si>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</si>
  <si>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</si>
  <si>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</si>
  <si>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</si>
  <si>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</si>
  <si>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</si>
  <si>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</si>
  <si>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</si>
  <si>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</si>
  <si>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</si>
  <si>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</si>
  <si>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</si>
  <si>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</si>
  <si>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</si>
  <si>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</si>
  <si>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</si>
  <si>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</si>
  <si>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</si>
  <si>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</si>
  <si>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</si>
  <si>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</si>
  <si>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</si>
  <si>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</si>
  <si>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</si>
  <si>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</si>
  <si>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</si>
  <si>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</si>
  <si>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</si>
  <si>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</si>
  <si>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</si>
  <si>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</si>
  <si>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</si>
  <si>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</si>
  <si>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</si>
  <si>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</si>
  <si>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</si>
  <si>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</si>
  <si>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</si>
  <si>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</si>
  <si>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</si>
  <si>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</si>
  <si>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</si>
  <si>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</si>
  <si>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</si>
  <si>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</si>
  <si>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</si>
  <si>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</si>
  <si>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</si>
  <si>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</si>
  <si>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</si>
  <si>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</si>
  <si>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</si>
  <si>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</si>
  <si>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</si>
  <si>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</si>
  <si>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</si>
  <si>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</si>
  <si>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</si>
  <si>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</si>
  <si>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</si>
  <si>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</si>
  <si>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</si>
  <si>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</si>
  <si>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</si>
  <si>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</si>
  <si>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</si>
  <si>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</si>
  <si>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</si>
  <si>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</si>
  <si>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</si>
  <si>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</si>
  <si>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</si>
  <si>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</si>
  <si>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</si>
  <si>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</si>
  <si>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</si>
  <si>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</si>
  <si>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</si>
  <si>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</si>
  <si>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</si>
  <si>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</si>
  <si>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</si>
  <si>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</si>
  <si>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</si>
  <si>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</si>
  <si>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</si>
  <si>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</si>
  <si>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</si>
  <si>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</si>
  <si>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</si>
  <si>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</si>
  <si>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</si>
  <si>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</si>
  <si>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</si>
  <si>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</si>
  <si>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</si>
  <si>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</si>
  <si>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</si>
  <si>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</si>
  <si>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</si>
  <si>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</si>
  <si>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</si>
  <si>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</si>
  <si>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</si>
  <si>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</si>
  <si>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</si>
  <si>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</si>
  <si>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</si>
  <si>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</si>
  <si>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</si>
  <si>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</si>
  <si>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</si>
  <si>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</si>
  <si>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</si>
  <si>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</si>
  <si>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</si>
  <si>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</si>
  <si>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</si>
  <si>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</si>
  <si>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</si>
  <si>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</si>
  <si>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</si>
  <si>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</si>
  <si>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</si>
  <si>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</si>
  <si>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</si>
  <si>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</si>
  <si>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</si>
  <si>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</si>
  <si>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</si>
  <si>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</si>
  <si>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</si>
  <si>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</si>
  <si>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</si>
  <si>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</si>
  <si>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</si>
  <si>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</si>
  <si>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</si>
  <si>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</si>
  <si>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</si>
  <si>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</si>
  <si>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</si>
  <si>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</si>
  <si>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</si>
  <si>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</si>
  <si>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</si>
  <si>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</si>
  <si>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</si>
  <si>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</si>
  <si>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</si>
  <si>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</si>
  <si>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</si>
  <si>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</si>
  <si>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</si>
  <si>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</si>
  <si>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</si>
  <si>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</si>
  <si>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</si>
  <si>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</si>
  <si>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</si>
  <si>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</si>
  <si>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</si>
  <si>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</si>
  <si>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</si>
  <si>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</si>
  <si>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</si>
  <si>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</si>
  <si>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</si>
  <si>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</si>
  <si>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</si>
  <si>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</si>
  <si>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</si>
  <si>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</si>
  <si>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</si>
  <si>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</si>
  <si>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</si>
  <si>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</si>
  <si>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</si>
  <si>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</si>
  <si>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</si>
  <si>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</si>
  <si>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</si>
  <si>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</si>
  <si>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</si>
  <si>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</si>
  <si>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</si>
  <si>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</si>
  <si>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</si>
  <si>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</si>
  <si>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</si>
  <si>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</si>
  <si>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</si>
  <si>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</si>
  <si>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</si>
  <si>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</si>
  <si>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</si>
  <si>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</si>
  <si>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</si>
  <si>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</si>
  <si>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</si>
  <si>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</si>
  <si>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</si>
  <si>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</si>
  <si>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</si>
  <si>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</si>
  <si>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</si>
  <si>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</si>
  <si>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</si>
  <si>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</si>
  <si>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</si>
  <si>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</si>
  <si>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</si>
  <si>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</si>
  <si>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</si>
  <si>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</si>
  <si>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</si>
  <si>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</si>
  <si>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</si>
  <si>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</si>
  <si>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</si>
  <si>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</si>
  <si>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</si>
  <si>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</si>
  <si>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</si>
  <si>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</si>
  <si>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</si>
  <si>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</si>
  <si>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</si>
  <si>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</si>
  <si>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</si>
  <si>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</si>
  <si>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</si>
  <si>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</si>
  <si>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</si>
  <si>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</si>
  <si>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</si>
  <si>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</si>
  <si>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</si>
  <si>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</si>
  <si>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</si>
  <si>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</si>
  <si>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</si>
  <si>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</si>
  <si>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</si>
  <si>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</si>
  <si>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</si>
  <si>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</si>
  <si>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</si>
  <si>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</si>
  <si>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</si>
  <si>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</si>
  <si>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</si>
  <si>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</si>
  <si>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</si>
  <si>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</si>
  <si>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</si>
  <si>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</si>
  <si>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</si>
  <si>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</si>
  <si>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</si>
  <si>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</si>
  <si>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</si>
  <si>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</si>
  <si>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</si>
  <si>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</si>
  <si>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</si>
  <si>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</si>
  <si>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</si>
  <si>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</si>
  <si>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</si>
  <si>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</si>
  <si>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</si>
  <si>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</si>
  <si>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</si>
  <si>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</si>
  <si>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</si>
  <si>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</si>
  <si>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</si>
  <si>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</si>
  <si>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</si>
  <si>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</si>
  <si>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</si>
  <si>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</si>
  <si>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</si>
  <si>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</si>
  <si>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NO USAR FILA 2</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</si>
  <si>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</si>
  <si>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</si>
  <si>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</si>
  <si>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</si>
  <si>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</si>
  <si>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</si>
  <si>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</si>
  <si>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</si>
  <si>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</si>
  <si>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</si>
  <si>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</si>
  <si>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</si>
  <si>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</si>
  <si>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</si>
  <si>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</si>
  <si>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</si>
  <si>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</si>
  <si>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</si>
  <si>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</si>
  <si>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</si>
  <si>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</si>
  <si>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</si>
  <si>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</si>
  <si>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</si>
  <si>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</si>
  <si>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</si>
  <si>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</si>
  <si>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</si>
  <si>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</si>
  <si>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</si>
  <si>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</si>
  <si>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</si>
  <si>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</si>
  <si>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</si>
  <si>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</si>
  <si>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</si>
  <si>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</si>
  <si>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</si>
  <si>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</si>
  <si>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</si>
  <si>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</si>
  <si>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</si>
  <si>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</si>
  <si>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</si>
  <si>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</si>
  <si>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</si>
  <si>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</si>
  <si>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</si>
  <si>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</si>
  <si>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</si>
  <si>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</si>
  <si>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</si>
  <si>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</si>
  <si>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</si>
  <si>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</si>
  <si>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</si>
  <si>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</si>
  <si>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</si>
  <si>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</si>
  <si>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</si>
  <si>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</si>
  <si>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</si>
  <si>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</si>
  <si>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</si>
  <si>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</si>
  <si>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</si>
  <si>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</si>
  <si>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</si>
  <si>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</si>
  <si>
    <t>ARNOL</t>
  </si>
  <si>
    <t>hola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</si>
</sst>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4">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164" fontId="5" fillId="33" borderId="20" xfId="1" applyNumberFormat="1" applyFont="1" applyFill="1" applyBorder="1" applyAlignment="1">
      <alignment horizontal="center" vertical="center" wrapText="1"/>
    </xf>
    <xf numFmtId="14" fontId="5" fillId="33" borderId="20" xfId="1" applyNumberFormat="1" applyFont="1" applyFill="1" applyBorder="1" applyAlignment="1">
      <alignment horizontal="center" vertical="center" wrapText="1"/>
    </xf>
    <xf numFmtId="0" fontId="5" fillId="33" borderId="20"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733">
    <dxf>
      <fill>
        <patternFill>
          <bgColor theme="7"/>
        </patternFill>
      </fill>
    </dxf>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rgb="FFFFC000"/>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3" tint="0.59996337778862885"/>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ont>
        <color rgb="FF9C0006"/>
      </font>
      <fill>
        <patternFill>
          <bgColor rgb="FFFFC7CE"/>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b/>
        <i val="0"/>
      </font>
      <fill>
        <patternFill>
          <bgColor rgb="FF92D050"/>
        </patternFill>
      </fill>
    </dxf>
    <dxf>
      <font>
        <b/>
        <i val="0"/>
      </font>
      <fill>
        <patternFill>
          <bgColor rgb="FFFF0000"/>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732"/>
      <tableStyleElement type="firstRowStripe" dxfId="731"/>
      <tableStyleElement type="secondRowStripe" dxfId="730"/>
      <tableStyleElement type="firstColumnStripe" dxfId="729"/>
    </tableStyle>
    <tableStyle name="Estilo de tabla 2" pivot="0" count="3" xr9:uid="{00000000-0011-0000-FFFF-FFFF01000000}">
      <tableStyleElement type="headerRow" dxfId="728"/>
      <tableStyleElement type="firstRowStripe" dxfId="727"/>
      <tableStyleElement type="secondRowStripe" dxfId="726"/>
    </tableStyle>
    <tableStyle name="Estilo de tabla 3" pivot="0" count="2" xr9:uid="{00000000-0011-0000-FFFF-FFFF02000000}">
      <tableStyleElement type="headerRow" dxfId="725"/>
      <tableStyleElement type="firstRowStripe" dxfId="724"/>
    </tableStyle>
    <tableStyle name="Estilo de tabla 4" pivot="0" count="0" xr9:uid="{00000000-0011-0000-FFFF-FFFF03000000}"/>
    <tableStyle name="Estilo de tabla 5" pivot="0" count="2" xr9:uid="{00000000-0011-0000-FFFF-FFFF04000000}">
      <tableStyleElement type="wholeTable" dxfId="723"/>
      <tableStyleElement type="headerRow" dxfId="722"/>
    </tableStyle>
    <tableStyle name="Estilo de tabla 6" pivot="0" count="3" xr9:uid="{00000000-0011-0000-FFFF-FFFF05000000}">
      <tableStyleElement type="headerRow" dxfId="721"/>
      <tableStyleElement type="firstRowStripe" dxfId="720"/>
      <tableStyleElement type="secondRowStripe" dxfId="719"/>
    </tableStyle>
    <tableStyle name="Estilo de tabla 7" pivot="0" count="3" xr9:uid="{00000000-0011-0000-FFFF-FFFF06000000}">
      <tableStyleElement type="headerRow" dxfId="718"/>
      <tableStyleElement type="firstRowStripe" dxfId="717"/>
      <tableStyleElement type="secondRowStripe" dxfId="716"/>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5" totalsRowShown="0" headerRowDxfId="715" dataDxfId="714" headerRowCellStyle="Énfasis5" dataCellStyle="Normal 2">
  <autoFilter ref="A1:OG5" xr:uid="{00000000-0009-0000-0100-000001000000}"/>
  <tableColumns count="397">
    <tableColumn id="101" xr3:uid="{00000000-0010-0000-0000-000065000000}" name="OBSERVACIONES PARA SEGUIMIENTO" dataDxfId="713"/>
    <tableColumn id="1" xr3:uid="{00000000-0010-0000-0000-000001000000}" name="RESPONSABLE DE LA ZONA" dataDxfId="712"/>
    <tableColumn id="77" xr3:uid="{00000000-0010-0000-0000-00004D000000}" name="PUNTO O CENTRO DE ATENCION" dataDxfId="711"/>
    <tableColumn id="2" xr3:uid="{00000000-0010-0000-0000-000002000000}" name="ATENCIÓN PRECONCEPCIONAL" dataDxfId="710"/>
    <tableColumn id="3" xr3:uid="{00000000-0010-0000-0000-000003000000}" name="APELLIDO" dataDxfId="709"/>
    <tableColumn id="4" xr3:uid="{00000000-0010-0000-0000-000004000000}" name="APELLIDO 2" dataDxfId="708"/>
    <tableColumn id="5" xr3:uid="{00000000-0010-0000-0000-000005000000}" name="NOMBRE 1" dataDxfId="707"/>
    <tableColumn id="6" xr3:uid="{00000000-0010-0000-0000-000006000000}" name="NOMBRE 2" dataDxfId="706"/>
    <tableColumn id="7" xr3:uid="{00000000-0010-0000-0000-000007000000}" name="TIPO DE DOCUMENTO" dataDxfId="705"/>
    <tableColumn id="8" xr3:uid="{00000000-0010-0000-0000-000008000000}" name="No DE IDENTIFICACION" dataDxfId="704"/>
    <tableColumn id="9" xr3:uid="{00000000-0010-0000-0000-000009000000}" name="ESTADO CIVIL" dataDxfId="703"/>
    <tableColumn id="10" xr3:uid="{00000000-0010-0000-0000-00000A000000}" name="OCUPACION" dataDxfId="702"/>
    <tableColumn id="11" xr3:uid="{00000000-0010-0000-0000-00000B000000}" name="FECHA DE NACIMIENTO" dataDxfId="701" dataCellStyle="Normal 2"/>
    <tableColumn id="12" xr3:uid="{00000000-0010-0000-0000-00000C000000}" name="EDAD ACTUAL" dataDxfId="700" dataCellStyle="Normal 2">
      <calculatedColumnFormula>IF(M2&gt;0,SUM(TODAY()-M2)/365,"")</calculatedColumnFormula>
    </tableColumn>
    <tableColumn id="13" xr3:uid="{00000000-0010-0000-0000-00000D000000}" name="FECHA DE IDENTIFICACION DE LA GESTANTE" dataDxfId="699" dataCellStyle="Normal 2"/>
    <tableColumn id="14" xr3:uid="{00000000-0010-0000-0000-00000E000000}" name="EFECTIVIDAD DEMANDA" dataDxfId="698"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97" dataCellStyle="Normal 2"/>
    <tableColumn id="16" xr3:uid="{00000000-0010-0000-0000-000010000000}" name="FECHA CONSULTA PRIMERA VEZ PROGRAMA CPN " dataDxfId="696" dataCellStyle="Normal 2"/>
    <tableColumn id="24" xr3:uid="{00000000-0010-0000-0000-000018000000}" name="REGIMEN" dataDxfId="695" dataCellStyle="Normal 2"/>
    <tableColumn id="25" xr3:uid="{00000000-0010-0000-0000-000019000000}" name="ASEGURADORA" dataDxfId="694" dataCellStyle="Normal 2"/>
    <tableColumn id="26" xr3:uid="{00000000-0010-0000-0000-00001A000000}" name="MUNICIPIO DE RESIDENCIA" dataDxfId="693" dataCellStyle="Normal 2"/>
    <tableColumn id="27" xr3:uid="{00000000-0010-0000-0000-00001B000000}" name="ZONA DE RESIDENCIA" dataDxfId="692" dataCellStyle="Normal 2"/>
    <tableColumn id="28" xr3:uid="{00000000-0010-0000-0000-00001C000000}" name="VEREDA/BARRIO" dataDxfId="691" dataCellStyle="Normal 2"/>
    <tableColumn id="29" xr3:uid="{00000000-0010-0000-0000-00001D000000}" name="DIRECCION - (ESPECIFICAR UBICACIÓN EN VEREDA)" dataDxfId="690" dataCellStyle="Normal 2"/>
    <tableColumn id="30" xr3:uid="{00000000-0010-0000-0000-00001E000000}" name="RESGUARDO / CORREGIMIENTO / COMUNA / LOCALIDAD" dataDxfId="689" dataCellStyle="Normal 2"/>
    <tableColumn id="31" xr3:uid="{00000000-0010-0000-0000-00001F000000}" name="TELEFONO FIJO O CELULAR" dataDxfId="688" dataCellStyle="Normal 2"/>
    <tableColumn id="32" xr3:uid="{00000000-0010-0000-0000-000020000000}" name="TIPO DE ETNIA" dataDxfId="687" dataCellStyle="Normal 2"/>
    <tableColumn id="33" xr3:uid="{00000000-0010-0000-0000-000021000000}" name="PUEBLO INDIGENA ESPECIFICO" dataDxfId="686" dataCellStyle="Normal 2"/>
    <tableColumn id="34" xr3:uid="{00000000-0010-0000-0000-000022000000}" name="ESTUDIOS" dataDxfId="685" dataCellStyle="Normal 2"/>
    <tableColumn id="68" xr3:uid="{00000000-0010-0000-0000-000044000000}" name="PROGRAMAS DE APOYO SOCIAL " dataDxfId="684" dataCellStyle="Normal 2"/>
    <tableColumn id="35" xr3:uid="{00000000-0010-0000-0000-000023000000}" name="EMBARAZO ACEPTADO Y/O  DESEADO" dataDxfId="683" dataCellStyle="Normal 2"/>
    <tableColumn id="36" xr3:uid="{00000000-0010-0000-0000-000024000000}" name="APOYO FAMILIAR" dataDxfId="682" dataCellStyle="Normal 2"/>
    <tableColumn id="37" xr3:uid="{00000000-0010-0000-0000-000025000000}" name="MUJER CABEZA DE FAMILIA" dataDxfId="681" dataCellStyle="Normal 2"/>
    <tableColumn id="38" xr3:uid="{00000000-0010-0000-0000-000026000000}" name="ANSIEDAD (Tensión emocional, Humor depresivo y sx angustia)." dataDxfId="680" dataCellStyle="Normal 2"/>
    <tableColumn id="39" xr3:uid="{00000000-0010-0000-0000-000027000000}" name="GRUPO DE POBLACION ESPECIAL" dataDxfId="679" dataCellStyle="Normal 2"/>
    <tableColumn id="40" xr3:uid="{00000000-0010-0000-0000-000028000000}" name="HA SIDO VICTIMA DE VIOLENCIA BASADA EN GENERO" dataDxfId="678" dataCellStyle="Normal 2"/>
    <tableColumn id="41" xr3:uid="{00000000-0010-0000-0000-000029000000}" name="RIESGO PSICOSOCIAL" dataDxfId="677">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76" dataCellStyle="Normal 2"/>
    <tableColumn id="44" xr3:uid="{00000000-0010-0000-0000-00002C000000}" name="ANTECEDENTE. RETENCION PLACENTARIA O HEMORRAGIA POSTPARTO" dataDxfId="675" dataCellStyle="Normal 2"/>
    <tableColumn id="45" xr3:uid="{00000000-0010-0000-0000-00002D000000}" name="ANTECEDENTE. PESO BEBE MAYOR A 4000 o MENOR A  2500" dataDxfId="674" dataCellStyle="Normal 2"/>
    <tableColumn id="47" xr3:uid="{00000000-0010-0000-0000-00002F000000}" name="ANTECEDENTE. EMBARAZO GEMELAR" dataDxfId="673" dataCellStyle="Normal 2"/>
    <tableColumn id="48" xr3:uid="{00000000-0010-0000-0000-000030000000}" name="ANTECEDENTE. Trabajo de Parto PROLONGADO/PARTO DIFICIL" dataDxfId="672" dataCellStyle="Normal 2"/>
    <tableColumn id="49" xr3:uid="{00000000-0010-0000-0000-000031000000}" name="ANTECEDENTE. FLIAR PREECLAMPSIA" dataDxfId="671" dataCellStyle="Normal 2"/>
    <tableColumn id="51" xr3:uid="{00000000-0010-0000-0000-000033000000}" name="ANTECEDENTE GRAVIDA" dataDxfId="670" dataCellStyle="Normal 2"/>
    <tableColumn id="52" xr3:uid="{00000000-0010-0000-0000-000034000000}" name="ANTECEDENTE PARTOS" dataDxfId="669" dataCellStyle="Normal 2"/>
    <tableColumn id="53" xr3:uid="{00000000-0010-0000-0000-000035000000}" name="ANTECEDENTE ABORTOS" dataDxfId="668" dataCellStyle="Normal 2"/>
    <tableColumn id="54" xr3:uid="{00000000-0010-0000-0000-000036000000}" name="ANTE. 3 ABORTOS SEGUIDOS O INFERTILIDAD" dataDxfId="667" dataCellStyle="Normal 2"/>
    <tableColumn id="55" xr3:uid="{00000000-0010-0000-0000-000037000000}" name="ANTECEDENTE CESAREAS" dataDxfId="666" dataCellStyle="Normal 2"/>
    <tableColumn id="56" xr3:uid="{00000000-0010-0000-0000-000038000000}" name="ANTECEDENTE OBITO FETAL Y/O MUERTE PERINATAL NEONATAL TEMPRANA" dataDxfId="665" dataCellStyle="Normal 2"/>
    <tableColumn id="57" xr3:uid="{00000000-0010-0000-0000-000039000000}" name="ANTECEDENTE EMBARAZO ECTOPICO O CX UTERINA (MIOMECTOMIA)" dataDxfId="664" dataCellStyle="Normal 2"/>
    <tableColumn id="58" xr3:uid="{00000000-0010-0000-0000-00003A000000}" name="ANTECEDENTE EMBARAZO MOLAR" dataDxfId="663" dataCellStyle="Normal 2"/>
    <tableColumn id="59" xr3:uid="{00000000-0010-0000-0000-00003B000000}" name="ANTECEDENTE MUERTE NEONATAL TARDIA" dataDxfId="662" dataCellStyle="Normal 2"/>
    <tableColumn id="64" xr3:uid="{00000000-0010-0000-0000-000040000000}" name="TIENE ENFERMEDADES AUTOINMUNES" dataDxfId="661" dataCellStyle="Normal 2"/>
    <tableColumn id="65" xr3:uid="{00000000-0010-0000-0000-000041000000}" name="TIENE DIABETES MELLITUS" dataDxfId="660" dataCellStyle="Normal 2"/>
    <tableColumn id="66" xr3:uid="{00000000-0010-0000-0000-000042000000}" name="TIENE ENFERMEDAD CARDIACA" dataDxfId="659" dataCellStyle="Normal 2"/>
    <tableColumn id="315" xr3:uid="{00000000-0010-0000-0000-00003B010000}" name="TIENE HTA CRONICA" dataDxfId="658" dataCellStyle="Normal 2"/>
    <tableColumn id="305" xr3:uid="{00000000-0010-0000-0000-000031010000}" name="TIENE ENF RENAL CRONICA" dataDxfId="657" dataCellStyle="Normal 2"/>
    <tableColumn id="74" xr3:uid="{00000000-0010-0000-0000-00004A000000}" name="EN EMB ACTUAL ENFERMEDADES INFECCIOSAS AGUDAS(BACTERIANAS)" dataDxfId="656" dataCellStyle="Normal 2"/>
    <tableColumn id="76" xr3:uid="{00000000-0010-0000-0000-00004C000000}" name="EN EMB ACTUAL RPM" dataDxfId="655" dataCellStyle="Normal 2"/>
    <tableColumn id="79" xr3:uid="{00000000-0010-0000-0000-00004F000000}" name=" EN EMB ACTUAL HEMORRAGIA VAGINAL &gt; 20 SEM22" dataDxfId="654" dataCellStyle="Normal 2"/>
    <tableColumn id="81" xr3:uid="{00000000-0010-0000-0000-000051000000}" name="EN EMB ACTUAL HEMORRAGIA VAGINAL &lt; 20 SEM" dataDxfId="653" dataCellStyle="Normal 2"/>
    <tableColumn id="87" xr3:uid="{00000000-0010-0000-0000-000057000000}" name="FECHA TERMINACIÓN ÚLTIMO EMBARAZO" dataDxfId="652" dataCellStyle="Normal 2"/>
    <tableColumn id="89" xr3:uid="{00000000-0010-0000-0000-000059000000}" name="FUM" dataDxfId="651" dataCellStyle="Normal 2"/>
    <tableColumn id="90" xr3:uid="{00000000-0010-0000-0000-00005A000000}" name="FUM FORMULA CONFIABLE" dataDxfId="650" dataCellStyle="Normal 2"/>
    <tableColumn id="20" xr3:uid="{00000000-0010-0000-0000-000014000000}" name="PERIODO INTERGENESICO (MESES)" dataDxfId="649" dataCellStyle="Normal 2">
      <calculatedColumnFormula>IF(OR(BJ2="SD",BK2=""),"",IF(BJ2="",0,SUM(BK2-BJ2)/30))</calculatedColumnFormula>
    </tableColumn>
    <tableColumn id="19" xr3:uid="{00000000-0010-0000-0000-000013000000}" name="FUM X ECO 1" dataDxfId="648" dataCellStyle="Normal 2">
      <calculatedColumnFormula>IF(BS2&gt;0,SUM(BR2-NQ2),"")</calculatedColumnFormula>
    </tableColumn>
    <tableColumn id="94" xr3:uid="{00000000-0010-0000-0000-00005E000000}" name="SEMANAS DE GESTACION AL INGRESO" dataDxfId="647"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46"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45" dataCellStyle="Normal 2">
      <calculatedColumnFormula>IF(SUM((TODAY()-BK2)/7)&gt;43.1,"",IF(AND(BK2&gt;0,OR(BL2="si",BL2="Corregida",BL2="NO")),SUM((TODAY()-BK2)/7),""))</calculatedColumnFormula>
    </tableColumn>
    <tableColumn id="99" xr3:uid="{00000000-0010-0000-0000-000063000000}" name="FECHA ECO 1" dataDxfId="644" dataCellStyle="Normal 2"/>
    <tableColumn id="100" xr3:uid="{00000000-0010-0000-0000-000064000000}" name="SEMANAS GESTACION ECO 1" dataDxfId="643" dataCellStyle="Normal 2"/>
    <tableColumn id="104" xr3:uid="{00000000-0010-0000-0000-000068000000}" name="FECHA ECO 2" dataDxfId="642" dataCellStyle="Normal 2"/>
    <tableColumn id="105" xr3:uid="{00000000-0010-0000-0000-000069000000}" name="SEMANAS GESTACION ECO 2" dataDxfId="641" dataCellStyle="Normal 2"/>
    <tableColumn id="279" xr3:uid="{00000000-0010-0000-0000-000017010000}" name="EN EMB. ACTUAL  RCIU" dataDxfId="640" dataCellStyle="Normal 2"/>
    <tableColumn id="280" xr3:uid="{00000000-0010-0000-0000-000018010000}" name="TIENE EMB. MUTIPLE ACTUAL " dataDxfId="639" dataCellStyle="Normal 2"/>
    <tableColumn id="287" xr3:uid="{00000000-0010-0000-0000-00001F010000}" name="PRESENTACION DEL FETO - ACTUALIZAR DESPUÉS DE LA SEMANA 32" dataDxfId="638" dataCellStyle="Normal 2"/>
    <tableColumn id="293" xr3:uid="{00000000-0010-0000-0000-000025010000}" name="TIENE POLIHIDRAMNIOS" dataDxfId="637" dataCellStyle="Normal 2"/>
    <tableColumn id="110" xr3:uid="{00000000-0010-0000-0000-00006E000000}" name="FECHA DE REGISTRO DE PESO Y/O TALLA PREGESTACIONAL O I TRIM GESTACION" dataDxfId="636" dataCellStyle="Normal 2"/>
    <tableColumn id="111" xr3:uid="{00000000-0010-0000-0000-00006F000000}" name="TALLA EN Mts     " dataDxfId="635" dataCellStyle="Normal 2"/>
    <tableColumn id="112" xr3:uid="{00000000-0010-0000-0000-000070000000}" name="PESO EN Kg INGRESO I TRIM O PRE GESTACION" dataDxfId="634" dataCellStyle="Normal 2"/>
    <tableColumn id="113" xr3:uid="{00000000-0010-0000-0000-000071000000}" name="IMC" dataDxfId="633" dataCellStyle="Normal 2">
      <calculatedColumnFormula>IF(AND(OR(O2&gt;0,R2&gt;0),CA2=""),"SD",IF(AND(OR(O2="",R2=""),CA2=""),"",IF(AND(OR(O2&gt;0,R2&gt;0),CA2&gt;0,CB2&gt;0),SUM(CB2)/(CA2*CA2),"X")))</calculatedColumnFormula>
    </tableColumn>
    <tableColumn id="114" xr3:uid="{00000000-0010-0000-0000-000072000000}" name="CLASIFICACION NUTRICIONAL 1" dataDxfId="632"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631" dataCellStyle="Normal 2"/>
    <tableColumn id="117" xr3:uid="{00000000-0010-0000-0000-000075000000}" name="IMC5 II TRIM" dataDxfId="630" dataCellStyle="Normal 2">
      <calculatedColumnFormula>IF(AND(OR(O2&gt;0,R2&gt;0),CA2=""),"SD",IF(AND(OR(O2="",R2=""),CA2=""),"",IF(AND(OR(O2&gt;0,R2&gt;0),CA2&gt;0),SUM(CF2)/(CA2*CA2),"X")))</calculatedColumnFormula>
    </tableColumn>
    <tableColumn id="118" xr3:uid="{00000000-0010-0000-0000-000076000000}" name="SEMANAS DE GESTACION II TRIM" dataDxfId="629" dataCellStyle="Normal 2">
      <calculatedColumnFormula>IF(AND(CE2="",BK2=""),"",IF(AND(BK2&gt;0,CE2=""),"NA",IF(CE2&lt;BK2,"REVISAR FUM O FECHA PESO",IF(CE2&gt;0,INT(SUM(CE2-BK2)/7)))))</calculatedColumnFormula>
    </tableColumn>
    <tableColumn id="119" xr3:uid="{00000000-0010-0000-0000-000077000000}" name="CLASIFICACION SEGÚN CURVA ATALAH - II TRIM" dataDxfId="628"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627" dataCellStyle="Normal 2"/>
    <tableColumn id="121" xr3:uid="{00000000-0010-0000-0000-000079000000}" name="PESO EN Kg (29 A 42 SEMANAS)" dataDxfId="626" dataCellStyle="Normal 2"/>
    <tableColumn id="123" xr3:uid="{00000000-0010-0000-0000-00007B000000}" name="IMC8 III TRIM" dataDxfId="625" dataCellStyle="Normal 2">
      <calculatedColumnFormula>IF(AND(OR(O2&gt;0,R2&gt;0),CA2=""),"SD",IF(AND(OR(O2="",R2=""),CA2=""),"",IF(AND(OR(O2&gt;0,R2&gt;0),CA2&gt;0),SUM(CK2)/(CA2*CA2),"X")))</calculatedColumnFormula>
    </tableColumn>
    <tableColumn id="124" xr3:uid="{00000000-0010-0000-0000-00007C000000}" name="SEMANAS DE GESTACION9 III TRIM" dataDxfId="624" dataCellStyle="Normal 2">
      <calculatedColumnFormula>IF(AND(CJ2="",BK2=""),"",IF(AND(BK2&gt;0,CJ2=""),"NA",IF(CJ2&lt;BK2,"REVISAR FUM O FECHA PESO",IF(CJ2&gt;0,INT(SUM(CJ2-BK2)/7)))))</calculatedColumnFormula>
    </tableColumn>
    <tableColumn id="125" xr3:uid="{00000000-0010-0000-0000-00007D000000}" name="CLASIFICACION SEGÚN CURVA ATALAH - III TRIM" dataDxfId="623"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622"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621" dataCellStyle="Normal 2"/>
    <tableColumn id="127" xr3:uid="{00000000-0010-0000-0000-00007F000000}" name="T.A. DIASTOLICA - ANTES DE SEMANA 12" dataDxfId="620" dataCellStyle="Normal 2"/>
    <tableColumn id="128" xr3:uid="{00000000-0010-0000-0000-000080000000}" name="ALARMA 1 T.A.  ANTES 12 SEMANAS" dataDxfId="619"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618" dataCellStyle="Normal 2"/>
    <tableColumn id="130" xr3:uid="{00000000-0010-0000-0000-000082000000}" name="T.A. DIATOLICA (Entre semana 20 y 26)" dataDxfId="617" dataCellStyle="Normal 2"/>
    <tableColumn id="131" xr3:uid="{00000000-0010-0000-0000-000083000000}" name="ALARMA 2 T.A.  ENTRE SEMANA 20 Y 26 " dataDxfId="616"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615"/>
    <tableColumn id="133" xr3:uid="{00000000-0010-0000-0000-000085000000}" name="TA. DIASTOLICA SEM 30 A 34" dataDxfId="614" dataCellStyle="Normal 2"/>
    <tableColumn id="134" xr3:uid="{00000000-0010-0000-0000-000086000000}" name="TA SISTOLICA SEM 35 A 37 ULTIMO CONTROL" dataDxfId="613" dataCellStyle="Normal 2"/>
    <tableColumn id="135" xr3:uid="{00000000-0010-0000-0000-000087000000}" name="TA DIASTOLICA SEM 35 A 37 ULTIMO CONTROL" dataDxfId="612" dataCellStyle="Normal 2"/>
    <tableColumn id="136" xr3:uid="{00000000-0010-0000-0000-000088000000}" name="ALARMA 3 T.A.  III TRIMESTRE" dataDxfId="611"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610" dataCellStyle="Normal 2"/>
    <tableColumn id="138" xr3:uid="{00000000-0010-0000-0000-00008A000000}" name="FECHA ASESORIA EN ANTICONCEPCION DURANTE CPN" dataDxfId="609" dataCellStyle="Normal 2"/>
    <tableColumn id="139" xr3:uid="{00000000-0010-0000-0000-00008B000000}" name="FECHA C2" dataDxfId="608" dataCellStyle="Normal 2"/>
    <tableColumn id="144" xr3:uid="{00000000-0010-0000-0000-000090000000}" name="FECHA C3" dataDxfId="607" dataCellStyle="Normal 2"/>
    <tableColumn id="145" xr3:uid="{00000000-0010-0000-0000-000091000000}" name="FECHA C4" dataDxfId="606" dataCellStyle="Normal 2"/>
    <tableColumn id="146" xr3:uid="{00000000-0010-0000-0000-000092000000}" name="FECHA C5" dataDxfId="605" dataCellStyle="Normal 2"/>
    <tableColumn id="147" xr3:uid="{00000000-0010-0000-0000-000093000000}" name="FECHA C6" dataDxfId="604" dataCellStyle="Normal 2"/>
    <tableColumn id="148" xr3:uid="{00000000-0010-0000-0000-000094000000}" name="FECHA C7" dataDxfId="603" dataCellStyle="Normal 2"/>
    <tableColumn id="149" xr3:uid="{00000000-0010-0000-0000-000095000000}" name="FECHA C8" dataDxfId="602" dataCellStyle="Normal 2"/>
    <tableColumn id="150" xr3:uid="{00000000-0010-0000-0000-000096000000}" name="FECHA C9" dataDxfId="601" dataCellStyle="Normal 2"/>
    <tableColumn id="151" xr3:uid="{00000000-0010-0000-0000-000097000000}" name="FECHA C10" dataDxfId="600" dataCellStyle="Normal 2"/>
    <tableColumn id="152" xr3:uid="{00000000-0010-0000-0000-000098000000}" name="FECHA C11" dataDxfId="599" dataCellStyle="Normal 2"/>
    <tableColumn id="153" xr3:uid="{00000000-0010-0000-0000-000099000000}" name="FECHA C12" dataDxfId="598" dataCellStyle="Normal 2"/>
    <tableColumn id="83" xr3:uid="{00000000-0010-0000-0000-000053000000}" name="FECHA C13" dataDxfId="597" dataCellStyle="Normal 2"/>
    <tableColumn id="341" xr3:uid="{00000000-0010-0000-0000-000055010000}" name="CURSO DE MATERNIDAD Y PATERNIDAD" dataDxfId="596" dataCellStyle="Normal 2"/>
    <tableColumn id="342" xr3:uid="{00000000-0010-0000-0000-000056010000}" name="FECHA DE CONCERTACIÓN PLAN DE PARTO (Soporte HC)" dataDxfId="595" dataCellStyle="Normal 2"/>
    <tableColumn id="343" xr3:uid="{00000000-0010-0000-0000-000057010000}" name="ALERTA DE PLAN DE PARTO" dataDxfId="594"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9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92"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91"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90"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89"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88" dataCellStyle="Normal 2">
      <calculatedColumnFormula>IF(R2&gt;0,SUM(COUNTA(DC2:DN2)+COUNTA(Tabla1[[#This Row],[FECHA CONSULTA PRIMERA VEZ PROGRAMA CPN ]])),"")</calculatedColumnFormula>
    </tableColumn>
    <tableColumn id="155" xr3:uid="{00000000-0010-0000-0000-00009B000000}" name="ADHERENCIA AL CPN" dataDxfId="587" dataCellStyle="Normal 2">
      <calculatedColumnFormula>IF(AND(DW2&gt;=0,DW2&lt;4),"NO",IF(AND(DW2&gt;=4,DW2&lt;12),"SI",""))</calculatedColumnFormula>
    </tableColumn>
    <tableColumn id="156" xr3:uid="{00000000-0010-0000-0000-00009C000000}" name="CONTROLES PROGRAMADOS " dataDxfId="586" dataCellStyle="Normal 2">
      <calculatedColumnFormula>IF(BO2="","",IF(BO2&gt;0,INT(SUM(((40-BO2)/4)+2)),"X"))</calculatedColumnFormula>
    </tableColumn>
    <tableColumn id="157" xr3:uid="{00000000-0010-0000-0000-00009D000000}" name="% CUMPLIM INDIVIDUAL" dataDxfId="585" dataCellStyle="Normal 2">
      <calculatedColumnFormula>IF(DY2="","",IF(DW2&gt;0,SUM(DW2/DY2),"X"))</calculatedColumnFormula>
    </tableColumn>
    <tableColumn id="158" xr3:uid="{00000000-0010-0000-0000-00009E000000}" name="FECHA  REMISION PSICOLOGIA" dataDxfId="584" dataCellStyle="Normal 2"/>
    <tableColumn id="159" xr3:uid="{00000000-0010-0000-0000-00009F000000}" name="FECHA ASISTENCIA A CONSULTA PSICOLOGIA" dataDxfId="583" dataCellStyle="Normal 2"/>
    <tableColumn id="160" xr3:uid="{00000000-0010-0000-0000-0000A0000000}" name="FECHA  REMISION NUTRICION" dataDxfId="582" dataCellStyle="Normal 2"/>
    <tableColumn id="161" xr3:uid="{00000000-0010-0000-0000-0000A1000000}" name="FECHA ASISTENCIA A CONSULTA NUTRICION" dataDxfId="581" dataCellStyle="Normal 2"/>
    <tableColumn id="162" xr3:uid="{00000000-0010-0000-0000-0000A2000000}" name="FECHA  REMISION GINECOLOGO" dataDxfId="580" dataCellStyle="Normal 2"/>
    <tableColumn id="163" xr3:uid="{00000000-0010-0000-0000-0000A3000000}" name="FECHA ASISTENCIA PRIMERA VEZ CON GINECOLOGÍA" dataDxfId="579" dataCellStyle="Normal 2"/>
    <tableColumn id="250" xr3:uid="{00000000-0010-0000-0000-0000FA000000}" name="FECHA ULTIMA ASISTENCIA A CONSULTA GINECO" dataDxfId="578" dataCellStyle="Normal 2"/>
    <tableColumn id="164" xr3:uid="{00000000-0010-0000-0000-0000A4000000}" name="No CONSULTAS GINECOLOGO" dataDxfId="577" dataCellStyle="Normal 2"/>
    <tableColumn id="165" xr3:uid="{00000000-0010-0000-0000-0000A5000000}" name="RESULTADO HEMOGLOBINA INGRESO" dataDxfId="576" dataCellStyle="Normal 2"/>
    <tableColumn id="167" xr3:uid="{00000000-0010-0000-0000-0000A7000000}" name="FECHA RESULTADO HB" dataDxfId="575" dataCellStyle="Normal 2"/>
    <tableColumn id="168" xr3:uid="{00000000-0010-0000-0000-0000A8000000}" name="EDAD GESTACIONAL HB" dataDxfId="574"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73"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72"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71" dataCellStyle="Normal 2"/>
    <tableColumn id="171" xr3:uid="{00000000-0010-0000-0000-0000AB000000}" name="FECHA RESULTADO HB SEM 28" dataDxfId="570" dataCellStyle="Normal 2"/>
    <tableColumn id="172" xr3:uid="{00000000-0010-0000-0000-0000AC000000}" name="EDAD GESTACIONAL HB - SEM 28" dataDxfId="569"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68"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67" dataCellStyle="Normal 2"/>
    <tableColumn id="175" xr3:uid="{00000000-0010-0000-0000-0000AF000000}" name="FECHA RESULTADO GRUPO SANGUINEO" dataDxfId="566" dataCellStyle="Normal 2"/>
    <tableColumn id="176" xr3:uid="{00000000-0010-0000-0000-0000B0000000}" name="EDAD GESTACIONAL GRUPO SANGUINEO" dataDxfId="565"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64"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63" dataCellStyle="Normal 2"/>
    <tableColumn id="179" xr3:uid="{00000000-0010-0000-0000-0000B3000000}" name="FECHA GLICEMIA" dataDxfId="562" dataCellStyle="Normal 2"/>
    <tableColumn id="180" xr3:uid="{00000000-0010-0000-0000-0000B4000000}" name="EDAD GESTACIONAL GLICEMIA" dataDxfId="561"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60" dataCellStyle="Normal 2"/>
    <tableColumn id="185" xr3:uid="{00000000-0010-0000-0000-0000B9000000}" name="PTOG. carga 75 gr 1 HORA - VALOR" dataDxfId="559" dataCellStyle="Normal 2"/>
    <tableColumn id="186" xr3:uid="{00000000-0010-0000-0000-0000BA000000}" name="PTOG. carga 75 gr 2 HORA - VALOR" dataDxfId="558" dataCellStyle="Normal 2"/>
    <tableColumn id="187" xr3:uid="{00000000-0010-0000-0000-0000BB000000}" name="PTOG. carga 75 gr - RESULTADO" dataDxfId="557"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56" dataCellStyle="Normal 2"/>
    <tableColumn id="189" xr3:uid="{00000000-0010-0000-0000-0000BD000000}" name="EDAD GESTACIONAL P.T.O.G" dataDxfId="555"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54" dataCellStyle="Normal 2"/>
    <tableColumn id="200" xr3:uid="{00000000-0010-0000-0000-0000C8000000}" name="FECHA RESULTADO I TRIM" dataDxfId="553" dataCellStyle="Normal 2"/>
    <tableColumn id="201" xr3:uid="{00000000-0010-0000-0000-0000C9000000}" name="ALARMA TAMIZAJE SIFILIS I TRIMESTRE" dataDxfId="552"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51" dataCellStyle="Normal 2"/>
    <tableColumn id="203" xr3:uid="{00000000-0010-0000-0000-0000CB000000}" name="FECHA RESULTADO PR-  II TRIM" dataDxfId="550" dataCellStyle="Normal 2"/>
    <tableColumn id="204" xr3:uid="{00000000-0010-0000-0000-0000CC000000}" name="ALARMA TAMIZAJE SIFILIS II TRIMESTRE2" dataDxfId="549"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48" dataCellStyle="Normal 2"/>
    <tableColumn id="206" xr3:uid="{00000000-0010-0000-0000-0000CE000000}" name="FECHA RESULTADO PR-  III TRIM" dataDxfId="547" dataCellStyle="Normal 2"/>
    <tableColumn id="207" xr3:uid="{00000000-0010-0000-0000-0000CF000000}" name="ALARMA TAMIZAJE SIFILIS III TRIMESTRE22" dataDxfId="546"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45" dataCellStyle="Normal 2"/>
    <tableColumn id="209" xr3:uid="{00000000-0010-0000-0000-0000D1000000}" name="FECHA RESULTADO PR INTRAPARTO" dataDxfId="544" dataCellStyle="Normal 2"/>
    <tableColumn id="210" xr3:uid="{00000000-0010-0000-0000-0000D2000000}" name="ALARMA CONSOLIDADA CASOS SIFILIS GESTACIONAL" dataDxfId="543"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42" dataCellStyle="Normal 2"/>
    <tableColumn id="216" xr3:uid="{00000000-0010-0000-0000-0000D8000000}" name="FECHA RESULTADO UROANALISIS ULTIMO" dataDxfId="541" dataCellStyle="Normal 2"/>
    <tableColumn id="217" xr3:uid="{00000000-0010-0000-0000-0000D9000000}" name="EDAD GESTACIONAL UROANALSIS ULTIMO" dataDxfId="540"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39" dataCellStyle="Normal 2"/>
    <tableColumn id="219" xr3:uid="{00000000-0010-0000-0000-0000DB000000}" name="FECHA RESULTADO UROCULTIVO" dataDxfId="538" dataCellStyle="Normal 2"/>
    <tableColumn id="220" xr3:uid="{00000000-0010-0000-0000-0000DC000000}" name="EDAD GESTACIONAL UROCULTIVO" dataDxfId="537"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36"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535" dataCellStyle="Normal 2"/>
    <tableColumn id="223" xr3:uid="{00000000-0010-0000-0000-0000DF000000}" name="TAMIZAJE  PARA VIH I TRIM" dataDxfId="534" dataCellStyle="Normal 2"/>
    <tableColumn id="224" xr3:uid="{00000000-0010-0000-0000-0000E0000000}" name="FECHA RESULTADO TAMIZAJE VIH I TRIMESTRE" dataDxfId="533" dataCellStyle="Normal 2"/>
    <tableColumn id="225" xr3:uid="{00000000-0010-0000-0000-0000E1000000}" name="ALARMA TAMIZAJE VIH - I TRIM" dataDxfId="532"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531" dataCellStyle="Normal 2"/>
    <tableColumn id="103" xr3:uid="{00000000-0010-0000-0000-000067000000}" name="FECHA RESULTADO TAMIZAJE VIH II TRIM" dataDxfId="530" dataCellStyle="Normal 2"/>
    <tableColumn id="345" xr3:uid="{00000000-0010-0000-0000-000059010000}" name="ALARMA TAMIZAJE VIH - II TRIM" dataDxfId="529"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528" dataCellStyle="Normal 2"/>
    <tableColumn id="228" xr3:uid="{00000000-0010-0000-0000-0000E4000000}" name="FECHA RESULTADO TAMIZAJE VIH III TRIM" dataDxfId="527" dataCellStyle="Normal 2"/>
    <tableColumn id="229" xr3:uid="{00000000-0010-0000-0000-0000E5000000}" name="ALARMA TAMIZAJE VIH - III TRIM" dataDxfId="526"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525" dataCellStyle="Normal 2"/>
    <tableColumn id="91" xr3:uid="{00000000-0010-0000-0000-00005B000000}" name="FECHA RESULTADO TAMIZAJE INTRAPARTO" dataDxfId="524" dataCellStyle="Normal 2"/>
    <tableColumn id="84" xr3:uid="{00000000-0010-0000-0000-000054000000}" name="SEGUNDA PRUEBA ELISA O PR PARA DEFINIR DIAGNOSTICO VIH SEGÚN PROTOCOLO INS" dataDxfId="523" dataCellStyle="Normal 2"/>
    <tableColumn id="140" xr3:uid="{00000000-0010-0000-0000-00008C000000}" name="FECHA RESULTADO SEGUNDA PRUEBA ELISA O PR PARA DEFINIR DIAGNOSTICO VIH SEGÚN PROTOCOLO INS" dataDxfId="522" dataCellStyle="Normal 2"/>
    <tableColumn id="141" xr3:uid="{00000000-0010-0000-0000-00008D000000}" name="RESULTADO CARGA VIRAL SEGÚN PROTOCOLO INS" dataDxfId="521" dataCellStyle="Normal 2"/>
    <tableColumn id="142" xr3:uid="{00000000-0010-0000-0000-00008E000000}" name="FECHA RESULTADO CARGA VIRAL SEGÚN PROTOCOLO INS" dataDxfId="520" dataCellStyle="Normal 2"/>
    <tableColumn id="143" xr3:uid="{00000000-0010-0000-0000-00008F000000}" name="RESULTADO HEP B ANTIGENO SUPERFICIE" dataDxfId="519" dataCellStyle="Normal 2"/>
    <tableColumn id="232" xr3:uid="{00000000-0010-0000-0000-0000E8000000}" name="FECHA RESULTADO H ASB" dataDxfId="518" dataCellStyle="Normal 2"/>
    <tableColumn id="233" xr3:uid="{00000000-0010-0000-0000-0000E9000000}" name="EDAD GESTACIONAL18" dataDxfId="517"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516" dataCellStyle="Normal 2"/>
    <tableColumn id="236" xr3:uid="{00000000-0010-0000-0000-0000EC000000}" name="RESULTADO CONFIRM. TOXO. IgM" dataDxfId="515" dataCellStyle="Normal 2"/>
    <tableColumn id="237" xr3:uid="{00000000-0010-0000-0000-0000ED000000}" name="ALARMA TOXOPLASMOSIS" dataDxfId="514"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513" dataCellStyle="Normal 2"/>
    <tableColumn id="239" xr3:uid="{00000000-0010-0000-0000-0000EF000000}" name="EDAD GESTACIONAL21" dataDxfId="512"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511"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510" dataCellStyle="Normal 2"/>
    <tableColumn id="243" xr3:uid="{00000000-0010-0000-0000-0000F3000000}" name="NUMERO VECES TOMA TOXOPLASMA IgM - Control" dataDxfId="509" dataCellStyle="Normal 2"/>
    <tableColumn id="244" xr3:uid="{00000000-0010-0000-0000-0000F4000000}" name="RESULTADO ULTIMA CITOLOGIA (SEGÚN NORMA Y VIGENTE)" dataDxfId="508" dataCellStyle="Normal 2"/>
    <tableColumn id="245" xr3:uid="{00000000-0010-0000-0000-0000F5000000}" name="FECHA RESULTADO2" dataDxfId="507" dataCellStyle="Normal 2"/>
    <tableColumn id="246" xr3:uid="{00000000-0010-0000-0000-0000F6000000}" name="TIEMPO DE LA TOMA" dataDxfId="506" dataCellStyle="Normal 2">
      <calculatedColumnFormula>IF(GZ2&gt;0,SUM(GZ2-BK2)/7,"")</calculatedColumnFormula>
    </tableColumn>
    <tableColumn id="247" xr3:uid="{00000000-0010-0000-0000-0000F7000000}" name="CLASIFICACION TIEMPO TOMA" dataDxfId="505"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504"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503" dataCellStyle="Normal 2"/>
    <tableColumn id="368" xr3:uid="{00000000-0010-0000-0000-000070010000}" name="FECHA RESULTADO TAMIZAJE CHAGAS" dataDxfId="502" dataCellStyle="Normal 2"/>
    <tableColumn id="356" xr3:uid="{00000000-0010-0000-0000-000064010000}" name="TAMIZAJE INICIAL DE GOTA GRUESA PARA MALARIA (En zonas endémicas)" dataDxfId="501" dataCellStyle="Normal 2"/>
    <tableColumn id="352" xr3:uid="{00000000-0010-0000-0000-000060010000}" name="FECHA RESULTADO TAMIZAJE INICIAL GOTA GRUESA PARA MALARIA" dataDxfId="500" dataCellStyle="Normal 2"/>
    <tableColumn id="351" xr3:uid="{00000000-0010-0000-0000-00005F010000}" name="RESULTADO ULTIMO TAMIZAJE GOTA GRUESA (Para Zonas endémicas)" dataDxfId="499" dataCellStyle="Normal 2"/>
    <tableColumn id="346" xr3:uid="{00000000-0010-0000-0000-00005A010000}" name="NUMERO TAMIZAJES TOMADOS DE GOTA GRUESA PARA MALARIA (Debe ser mensual para zonas endémicas)" dataDxfId="498" dataCellStyle="Normal 2"/>
    <tableColumn id="249" xr3:uid="{00000000-0010-0000-0000-0000F9000000}" name="DIAGNOSTICO POSITIVO COVID19 - INFECCIÓN POR SARS CoV2" dataDxfId="497" dataCellStyle="Normal 2"/>
    <tableColumn id="252" xr3:uid="{00000000-0010-0000-0000-0000FC000000}" name="ENFERMEDADES PROPIAS O CULTURALES" dataDxfId="496"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95"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94"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93"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92"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91"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90"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89"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88" dataCellStyle="Normal 2"/>
    <tableColumn id="102" xr3:uid="{00000000-0010-0000-0000-000066000000}" name="SUMINISTRO DE ASA SEGÚN GPC" dataDxfId="487" dataCellStyle="Normal 2"/>
    <tableColumn id="23" xr3:uid="{00000000-0010-0000-0000-000017000000}" name="FECHA INICIO SUMINISTRO CALCIO" dataDxfId="486" dataCellStyle="Normal 2"/>
    <tableColumn id="181" xr3:uid="{00000000-0010-0000-0000-0000B5000000}" name="SUMINISTRO CALCIO " dataDxfId="485" dataCellStyle="Normal 2"/>
    <tableColumn id="60" xr3:uid="{00000000-0010-0000-0000-00003C000000}" name="FECHA INICIO SUMINISTRO ACIDO FOLICO " dataDxfId="484" dataCellStyle="Normal 2"/>
    <tableColumn id="241" xr3:uid="{00000000-0010-0000-0000-0000F1000000}" name="SUMINISTRO DE ACIDO FOLICO " dataDxfId="483" dataCellStyle="Normal 2"/>
    <tableColumn id="256" xr3:uid="{00000000-0010-0000-0000-000000010000}" name="FECHA INICIO SUMINISTRO SULFATO FERROSO " dataDxfId="482" dataCellStyle="Normal 2"/>
    <tableColumn id="254" xr3:uid="{00000000-0010-0000-0000-0000FE000000}" name="SUMINISTRO DE SULFATO FERROSO " dataDxfId="481" dataCellStyle="Normal 2"/>
    <tableColumn id="257" xr3:uid="{00000000-0010-0000-0000-000001010000}" name="SUPLEMENTACION ALIMENTARIA  O DIRECCIONAMIENTO A AUTONOMIA ALIMENTARIA" dataDxfId="480" dataCellStyle="Normal 2"/>
    <tableColumn id="63" xr3:uid="{00000000-0010-0000-0000-00003F000000}" name="FECHA CONSULTA DE 1RA VEZ POR ODONTOLOGIA" dataDxfId="479" dataCellStyle="Normal 2"/>
    <tableColumn id="258" xr3:uid="{00000000-0010-0000-0000-000002010000}" name="SEMANAS DE GESTACION A LA CONSULTA ODONTOLOGICA" dataDxfId="478"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77" dataCellStyle="Normal 2"/>
    <tableColumn id="388" xr3:uid="{00000000-0010-0000-0000-000084010000}" name="Tipo Biológico Vacuna anti COVID-19 (Disentimiento)" dataDxfId="476"/>
    <tableColumn id="386" xr3:uid="{00000000-0010-0000-0000-000082010000}" name="Fecha 1ra Dosis Anti COVID-19" dataDxfId="475"/>
    <tableColumn id="336" xr3:uid="{00000000-0010-0000-0000-000050010000}" name="Tipo Biológico Vacuna anti COVID-19 (2da Dosis)" dataDxfId="474"/>
    <tableColumn id="382" xr3:uid="{00000000-0010-0000-0000-00007E010000}" name="Fecha 2da Dosis Anti COVID-19" dataDxfId="473"/>
    <tableColumn id="339" xr3:uid="{00000000-0010-0000-0000-000053010000}" name="Tipo Biológico Vacuna anti COVID-19 (Refuerzo)" dataDxfId="472"/>
    <tableColumn id="335" xr3:uid="{00000000-0010-0000-0000-00004F010000}" name="Fecha Refuerzo Anti COVID-20" dataDxfId="471"/>
    <tableColumn id="381" xr3:uid="{00000000-0010-0000-0000-00007D010000}" name="Alarma Vacunación Anti COVID-19" dataDxfId="470">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69" dataCellStyle="Normal 2"/>
    <tableColumn id="268" xr3:uid="{00000000-0010-0000-0000-00000C010000}" name="FECHA VACUNA DPT ACELULAR" dataDxfId="468" dataCellStyle="Normal 2"/>
    <tableColumn id="269" xr3:uid="{00000000-0010-0000-0000-00000D010000}" name="ALARMA DPT ACELULAR" dataDxfId="467"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66" dataCellStyle="Normal 2"/>
    <tableColumn id="271" xr3:uid="{00000000-0010-0000-0000-00000F010000}" name="FPP2" dataDxfId="465" dataCellStyle="Normal 2">
      <calculatedColumnFormula>IF(OR(BL2="SI",BL2="Corregida",BL2="NO"),(BK2+280),IF(BL2="Sin Dato","DEFINIR FPP POR ECO",""))</calculatedColumnFormula>
    </tableColumn>
    <tableColumn id="72" xr3:uid="{00000000-0010-0000-0000-000048000000}" name="DIAS PARA EL PARTO2" dataDxfId="464" dataCellStyle="Normal 2">
      <calculatedColumnFormula>IF(OR(IP2="DEFINIR FPP POR ECO",BP2="ERROR FUM O INGRESO"),"SIN DEFINIR",IF(IP2="","",IF(IP2&gt;0,SUM(IP2-TODAY()),"X")))</calculatedColumnFormula>
    </tableColumn>
    <tableColumn id="70" xr3:uid="{00000000-0010-0000-0000-000046000000}" name="ALERTA PARA PARTO3" dataDxfId="463"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62" dataCellStyle="Normal 2"/>
    <tableColumn id="273" xr3:uid="{00000000-0010-0000-0000-000011010000}" name="SALE DEL PROGRAMA POR" dataDxfId="461" dataCellStyle="Normal 2"/>
    <tableColumn id="275" xr3:uid="{00000000-0010-0000-0000-000013010000}" name=" EVENTO DE INTERES EN SALUD PÚBLICA DE LA MADRE" dataDxfId="460" dataCellStyle="Normal 2"/>
    <tableColumn id="276" xr3:uid="{00000000-0010-0000-0000-000014010000}" name=" EVENTO DE INTERES EN SALUD PÚBLICA DEL RECIÉN NACIDO2" dataDxfId="459" dataCellStyle="Normal 2"/>
    <tableColumn id="277" xr3:uid="{00000000-0010-0000-0000-000015010000}" name="FECHA DE SALIDA  DEL PROGRAMA" dataDxfId="458" dataCellStyle="Normal 2"/>
    <tableColumn id="278" xr3:uid="{00000000-0010-0000-0000-000016010000}" name="LUGAR DE ATENCION DEL PARTO" dataDxfId="457" dataCellStyle="Normal 2"/>
    <tableColumn id="281" xr3:uid="{00000000-0010-0000-0000-000019010000}" name="EDAD GESTACIONAL SALIDA PROGRAMA" dataDxfId="456" dataCellStyle="Normal 2">
      <calculatedColumnFormula>IF(AND(IW2&gt;0,IT2&lt;&gt;""),SUM(IW2-BK2)/7,"")</calculatedColumnFormula>
    </tableColumn>
    <tableColumn id="282" xr3:uid="{00000000-0010-0000-0000-00001A010000}" name="NOMBRE DE LA INSTITUCION DONDE SE ATENDIO EL PARTO O LUGAR ESPECIFICO DEL PARTO SI APLICA" dataDxfId="455" dataCellStyle="Normal 2"/>
    <tableColumn id="283" xr3:uid="{00000000-0010-0000-0000-00001B010000}" name="NIVEL DE COMPLEJIDAD DE LA ATENCION DE LA INSTITUCION DONDE SE ATENDIO EL PARTO" dataDxfId="454" dataCellStyle="Normal 2"/>
    <tableColumn id="284" xr3:uid="{00000000-0010-0000-0000-00001C010000}" name="PROFESIONAL O PERSONA QUE ATIENDE EL PARTO" dataDxfId="453" dataCellStyle="Normal 2"/>
    <tableColumn id="373" xr3:uid="{00000000-0010-0000-0000-000075010000}" name="INICIO TRABAJO DE PARTO" dataDxfId="452" dataCellStyle="Normal 2"/>
    <tableColumn id="285" xr3:uid="{00000000-0010-0000-0000-00001D010000}" name="ACOMPAÑAMIENTO POR PERSONA DE CONFIANZA DURANTE TRABAJO DE PARTO Y PARTO" dataDxfId="451" dataCellStyle="Normal 2"/>
    <tableColumn id="251" xr3:uid="{00000000-0010-0000-0000-0000FB000000}" name="DILIGENCIAMIENTO DE PARTOGRAMA (NO APLICA EN EXPULSIVO)" dataDxfId="450" dataCellStyle="Normal 2"/>
    <tableColumn id="261" xr3:uid="{00000000-0010-0000-0000-000005010000}" name="MANEJO ACTIVO DEL TERCER PERIODO DEL PARTO (USO OXITOCINA,MASAJE UTERINO Y TRACCIÓN SOSTENIDA DE CORDÓN)2" dataDxfId="449" dataCellStyle="Normal 2"/>
    <tableColumn id="262" xr3:uid="{00000000-0010-0000-0000-000006010000}" name="CONTACTO PIEL A PIEL DURANTE MÍNIMO 30 MINUTOS " dataDxfId="448" dataCellStyle="Normal 2"/>
    <tableColumn id="263" xr3:uid="{00000000-0010-0000-0000-000007010000}" name="INICIO DE LACTANCIA MATERNA DURANTE EL CONTACTO PIEL A PIEL O EN LA PRIMERA HORA DE VIDA" dataDxfId="447" dataCellStyle="Normal 2"/>
    <tableColumn id="92" xr3:uid="{00000000-0010-0000-0000-00005C000000}" name="MONITORIA CADA 15 MINUTOS DE SIGNOS VITALES DURANTES LAS PRIMERAS DOS HORAS POSTPARTO (SOPORTE EN HC - 8 VALORACIONES EN LAS PRIMERAS 2 HORAS)" dataDxfId="446" dataCellStyle="Normal 2"/>
    <tableColumn id="264" xr3:uid="{00000000-0010-0000-0000-000008010000}" name="COMPLICACIONES POSTPARTO - HASTA 42 DÍAS" dataDxfId="445" dataCellStyle="Normal 2"/>
    <tableColumn id="286" xr3:uid="{00000000-0010-0000-0000-00001E010000}" name="NUMERO NACIDOS VIVOS" dataDxfId="444" dataCellStyle="Normal 2"/>
    <tableColumn id="288" xr3:uid="{00000000-0010-0000-0000-000020010000}" name="SEXO RN" dataDxfId="443" dataCellStyle="Normal 2"/>
    <tableColumn id="289" xr3:uid="{00000000-0010-0000-0000-000021010000}" name="PESO RN  EN GRAMOS" dataDxfId="442" dataCellStyle="Normal 2"/>
    <tableColumn id="290" xr3:uid="{00000000-0010-0000-0000-000022010000}" name="PESO AL NACER POR EDAD GESTACIONAL" dataDxfId="441"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40" dataCellStyle="Normal 2"/>
    <tableColumn id="294" xr3:uid="{00000000-0010-0000-0000-000026010000}" name="RESULTADO TSH" dataDxfId="439" dataCellStyle="Normal 2"/>
    <tableColumn id="295" xr3:uid="{00000000-0010-0000-0000-000027010000}" name=" FECHA RESULTADO TSH" dataDxfId="438" dataCellStyle="Normal 2"/>
    <tableColumn id="296" xr3:uid="{00000000-0010-0000-0000-000028010000}" name="APLICACIÓN DE VIT K" dataDxfId="437" dataCellStyle="Normal 2"/>
    <tableColumn id="297" xr3:uid="{00000000-0010-0000-0000-000029010000}" name="GRUPO SANGUINEO RN" dataDxfId="436" dataCellStyle="Normal 2"/>
    <tableColumn id="298" xr3:uid="{00000000-0010-0000-0000-00002A010000}" name="FECHA APLICACIÓN VACUNA HEPATITIS B" dataDxfId="435" dataCellStyle="Normal 2"/>
    <tableColumn id="299" xr3:uid="{00000000-0010-0000-0000-00002B010000}" name="FECHA APLICACIÓN VACUNA BCG" dataDxfId="434" dataCellStyle="Normal 2"/>
    <tableColumn id="300" xr3:uid="{00000000-0010-0000-0000-00002C010000}" name="SEXO RN 2" dataDxfId="433" dataCellStyle="Normal 2"/>
    <tableColumn id="301" xr3:uid="{00000000-0010-0000-0000-00002D010000}" name="PESO RN 2 EN GRAMOS2" dataDxfId="432" dataCellStyle="Normal 2"/>
    <tableColumn id="302" xr3:uid="{00000000-0010-0000-0000-00002E010000}" name="PESO AL NACER POR EDAD GESTACIONAL RN 2" dataDxfId="431"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430" dataCellStyle="Normal 2"/>
    <tableColumn id="306" xr3:uid="{00000000-0010-0000-0000-000032010000}" name="RESULTADO TSH 2" dataDxfId="429" dataCellStyle="Normal 2"/>
    <tableColumn id="307" xr3:uid="{00000000-0010-0000-0000-000033010000}" name=" FECHA RESULTADO TSH 2" dataDxfId="428" dataCellStyle="Normal 2"/>
    <tableColumn id="308" xr3:uid="{00000000-0010-0000-0000-000034010000}" name="APLICACIÓN DE VIT K 2" dataDxfId="427" dataCellStyle="Normal 2"/>
    <tableColumn id="309" xr3:uid="{00000000-0010-0000-0000-000035010000}" name="GRUPO SANGUINEO RN 2" dataDxfId="426" dataCellStyle="Normal 2"/>
    <tableColumn id="310" xr3:uid="{00000000-0010-0000-0000-000036010000}" name="FECHA APLICACIÓN VACUNA HEPATITIS B 2" dataDxfId="425" dataCellStyle="Normal 2"/>
    <tableColumn id="311" xr3:uid="{00000000-0010-0000-0000-000037010000}" name="FECHA APLICACIÓN VACUNA BCG 2" dataDxfId="424" dataCellStyle="Normal 2"/>
    <tableColumn id="312" xr3:uid="{00000000-0010-0000-0000-000038010000}" name="CONTROL RN FECHA ASISTIO " dataDxfId="423" dataCellStyle="Normal 2"/>
    <tableColumn id="313" xr3:uid="{00000000-0010-0000-0000-000039010000}" name="ALARMA 1 CONTROL RN" dataDxfId="422"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421" dataCellStyle="Normal 2"/>
    <tableColumn id="316" xr3:uid="{00000000-0010-0000-0000-00003C010000}" name="ALARMA CONTROL PUERPERIO" dataDxfId="420"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419" dataCellStyle="Normal 2"/>
    <tableColumn id="265" xr3:uid="{00000000-0010-0000-0000-000009010000}" name="ASESORIA EN PLANIFICACIÓN FAMILIAR POST EVENTO OBSTETRICO EN AMBITO HOSPITALARIO" dataDxfId="418" dataCellStyle="Normal 2"/>
    <tableColumn id="240" xr3:uid="{00000000-0010-0000-0000-0000F0000000}" name="PUERPERA SALE CON PLANIFICACIÓN FAMILIAR POST EVENTO OBSTETRICO " dataDxfId="417" dataCellStyle="Normal 2"/>
    <tableColumn id="97" xr3:uid="{00000000-0010-0000-0000-000061000000}" name="FECHA INSCRIPCION A PLANIFICACION FAMILIAR2" dataDxfId="416" dataCellStyle="Normal 2"/>
    <tableColumn id="319" xr3:uid="{00000000-0010-0000-0000-00003F010000}" name="METODO DE ANTICONCEPCION INICIADO POSTPARTO" dataDxfId="415" dataCellStyle="Normal 2"/>
    <tableColumn id="320" xr3:uid="{00000000-0010-0000-0000-000040010000}" name="TIPO DE APOYO REALIZADO POR LA EPS" dataDxfId="414" dataCellStyle="Normal 2"/>
    <tableColumn id="321" xr3:uid="{00000000-0010-0000-0000-000041010000}" name="TIPO DE APOYO REALIZADO POR LA IPS PRIMARIA" dataDxfId="413" dataCellStyle="Normal 2"/>
    <tableColumn id="322" xr3:uid="{00000000-0010-0000-0000-000042010000}" name="FECHA SEGUIMIENTO INICIAL POR PERSONAL DE SALUD EN TERRENO" dataDxfId="412" dataCellStyle="Normal 2"/>
    <tableColumn id="304" xr3:uid="{00000000-0010-0000-0000-000030010000}" name="FECHA ÚLTIMO SEGUIMIENTO" dataDxfId="411" dataCellStyle="Normal 2"/>
    <tableColumn id="318" xr3:uid="{00000000-0010-0000-0000-00003E010000}" name="NÚMERO DE SEGUIMIENTOS CPN" dataDxfId="410" dataCellStyle="Normal 2"/>
    <tableColumn id="183" xr3:uid="{00000000-0010-0000-0000-0000B7000000}" name="HALLAZGO GESTACIÓN SEGUIMIENTO POR VISITA DOMICILIARIA" dataDxfId="409" dataCellStyle="Normal 2"/>
    <tableColumn id="332" xr3:uid="{00000000-0010-0000-0000-00004C010000}" name="FECHA SEGUIMIENTOS TELÉFONICOS" dataDxfId="408" dataCellStyle="Normal 2"/>
    <tableColumn id="266" xr3:uid="{00000000-0010-0000-0000-00000A010000}" name="NÚMERO SEGUIMIENTOS TELÉFONCOS" dataDxfId="407" dataCellStyle="Normal 2"/>
    <tableColumn id="267" xr3:uid="{00000000-0010-0000-0000-00000B010000}" name="OBSERVACIÓN SEGUIMIENTO TELÉFONCO" dataDxfId="406" dataCellStyle="Normal 2"/>
    <tableColumn id="272" xr3:uid="{00000000-0010-0000-0000-000010010000}" name="FECHA SEGUIMIENTO POR PERSONAL DE SALUD EN TERRENO  EN PUERPERIO" dataDxfId="405" dataCellStyle="Normal 2"/>
    <tableColumn id="344" xr3:uid="{00000000-0010-0000-0000-000058010000}" name="HALLAZGOS ACOMPAÑAMIENTO PERSONAL DE SALUD PUERPERA" dataDxfId="404" dataCellStyle="Normal 2"/>
    <tableColumn id="347" xr3:uid="{00000000-0010-0000-0000-00005B010000}" name="HALLAZGOS ACOMPAÑAMIENTO PERSONAL DE SALUD RECIEN NACIDO" dataDxfId="403" dataCellStyle="Normal 2"/>
    <tableColumn id="348" xr3:uid="{00000000-0010-0000-0000-00005C010000}" name="FECHA ULTIMO SEGUIMIENTO POR PERSONAL DE SALUD EN TERRENO  EN PUERPERIO" dataDxfId="402" dataCellStyle="Normal 2"/>
    <tableColumn id="349" xr3:uid="{00000000-0010-0000-0000-00005D010000}" name="NÚMERO DE SEGUIMIENTOS EN PUERPERIO" dataDxfId="401" dataCellStyle="Normal 2"/>
    <tableColumn id="350" xr3:uid="{00000000-0010-0000-0000-00005E010000}" name="FECHA PRIMER ACOMPAÑAMIENTO SABEDOR ANCESTRAL" dataDxfId="400" dataCellStyle="Normal 2"/>
    <tableColumn id="22" xr3:uid="{00000000-0010-0000-0000-000016000000}" name="TIPO DE SABEDOR" dataDxfId="399" dataCellStyle="Normal 2"/>
    <tableColumn id="191" xr3:uid="{00000000-0010-0000-0000-0000BF000000}" name="NECESIDAD O DESARMONIA DESDE LO PROPIO 1" dataDxfId="398" dataCellStyle="Normal 2"/>
    <tableColumn id="353" xr3:uid="{00000000-0010-0000-0000-000061010000}" name="ACTIVIDAD O RITUALIDAD REALIZADA1" dataDxfId="397" dataCellStyle="Normal 2"/>
    <tableColumn id="93" xr3:uid="{00000000-0010-0000-0000-00005D000000}" name="FECHA  ACOMPAÑAMIENTO SABEDOR ANCESTRAL2" dataDxfId="396" dataCellStyle="Normal 2"/>
    <tableColumn id="354" xr3:uid="{00000000-0010-0000-0000-000062010000}" name="TIPO DE SABEDOR2" dataDxfId="395" dataCellStyle="Normal 2"/>
    <tableColumn id="355" xr3:uid="{00000000-0010-0000-0000-000063010000}" name="NECESIDAD O DESARMONIA DESDE LO PROPIO 12" dataDxfId="394" dataCellStyle="Normal 2"/>
    <tableColumn id="107" xr3:uid="{00000000-0010-0000-0000-00006B000000}" name="ACTIVIDAD O RITUALIDAD REALIZADA13" dataDxfId="393" dataCellStyle="Normal 2"/>
    <tableColumn id="357" xr3:uid="{00000000-0010-0000-0000-000065010000}" name="FECHA ACOMPAÑAMIENTO SABEDOR ANCESTRAL3" dataDxfId="392" dataCellStyle="Normal 2"/>
    <tableColumn id="358" xr3:uid="{00000000-0010-0000-0000-000066010000}" name="TIPO DE SABEDOR3" dataDxfId="391" dataCellStyle="Normal 2"/>
    <tableColumn id="359" xr3:uid="{00000000-0010-0000-0000-000067010000}" name="NECESIDAD O DESARMONIA DESDE LO PROPIO 13" dataDxfId="390" dataCellStyle="Normal 2"/>
    <tableColumn id="360" xr3:uid="{00000000-0010-0000-0000-000068010000}" name="ACTIVIDAD O RITUALIDAD REALIZADA14" dataDxfId="389" dataCellStyle="Normal 2"/>
    <tableColumn id="361" xr3:uid="{00000000-0010-0000-0000-000069010000}" name="FECHA ACOMPAÑAMIENTO SABEDOR ANCESTRAL4" dataDxfId="388" dataCellStyle="Normal 2"/>
    <tableColumn id="109" xr3:uid="{00000000-0010-0000-0000-00006D000000}" name="TIPO DE SABEDOR4" dataDxfId="387" dataCellStyle="Normal 2"/>
    <tableColumn id="362" xr3:uid="{00000000-0010-0000-0000-00006A010000}" name="NECESIDAD O DESARMONIA DESDE LO PROPIO 14" dataDxfId="386" dataCellStyle="Normal 2"/>
    <tableColumn id="364" xr3:uid="{00000000-0010-0000-0000-00006C010000}" name="ACTIVIDAD O RITUALIDAD REALIZADA15" dataDxfId="385" dataCellStyle="Normal 2"/>
    <tableColumn id="365" xr3:uid="{00000000-0010-0000-0000-00006D010000}" name="FECHA ACOMPAÑAMIENTO SABEDOR ANCESTRAL5" dataDxfId="384" dataCellStyle="Normal 2"/>
    <tableColumn id="366" xr3:uid="{00000000-0010-0000-0000-00006E010000}" name="TIPO DE SABEDOR5" dataDxfId="383" dataCellStyle="Normal 2"/>
    <tableColumn id="367" xr3:uid="{00000000-0010-0000-0000-00006F010000}" name="NECESIDAD O DESARMONIA DESDE LO PROPIO 15" dataDxfId="382" dataCellStyle="Normal 2"/>
    <tableColumn id="369" xr3:uid="{00000000-0010-0000-0000-000071010000}" name="ACTIVIDAD O RITUALIDAD REALIZADA16" dataDxfId="381" dataCellStyle="Normal 2"/>
    <tableColumn id="370" xr3:uid="{00000000-0010-0000-0000-000072010000}" name="FECHA ACOMPAÑAMIENTO SABEDOR ANCESTRAL PUERPERIO Y RECIEN NACIDO" dataDxfId="380" dataCellStyle="Normal 2"/>
    <tableColumn id="371" xr3:uid="{00000000-0010-0000-0000-000073010000}" name="TIPO DE SABEDOR6" dataDxfId="379" dataCellStyle="Normal 2"/>
    <tableColumn id="372" xr3:uid="{00000000-0010-0000-0000-000074010000}" name="NECESIDAD O DESARMONIA DESDE LO PROPIO 16" dataDxfId="378" dataCellStyle="Normal 2"/>
    <tableColumn id="69" xr3:uid="{00000000-0010-0000-0000-000045000000}" name="ACTIVIDAD O RITUALIDAD REALIZADA 6" dataDxfId="377" dataCellStyle="Normal 2"/>
    <tableColumn id="374" xr3:uid="{00000000-0010-0000-0000-000076010000}" name="FECHA ACOMPAÑAMIENTO SABEDOR ANCESTRAL PUERPERIO Y RECIEN NACIDO2" dataDxfId="376" dataCellStyle="Normal 2"/>
    <tableColumn id="182" xr3:uid="{00000000-0010-0000-0000-0000B6000000}" name="TIPO DE SABEDOR7" dataDxfId="375" dataCellStyle="Normal 2"/>
    <tableColumn id="274" xr3:uid="{00000000-0010-0000-0000-000012010000}" name="NECESIDAD O DESARMONIA DESDE LO PROPIO 17" dataDxfId="374" dataCellStyle="Normal 2"/>
    <tableColumn id="292" xr3:uid="{00000000-0010-0000-0000-000024010000}" name="ACTIVIDAD O RITUALIDAD REALIZADA18" dataDxfId="373" dataCellStyle="Normal 2"/>
    <tableColumn id="323" xr3:uid="{00000000-0010-0000-0000-000043010000}" name="FECHA ACOMPAÑAMIENTO SABEDOR ANCESTRAL PUERPERIO Y RECIEN NACIDO22" dataDxfId="372" dataCellStyle="Normal 2"/>
    <tableColumn id="324" xr3:uid="{00000000-0010-0000-0000-000044010000}" name="TIPO DE SABEDOR73" dataDxfId="371" dataCellStyle="Normal 2"/>
    <tableColumn id="325" xr3:uid="{00000000-0010-0000-0000-000045010000}" name="NECESIDAD O DESARMONIA DESDE LO PROPIO 174" dataDxfId="370" dataCellStyle="Normal 2"/>
    <tableColumn id="326" xr3:uid="{00000000-0010-0000-0000-000046010000}" name="ACTIVIDAD O RITUALIDAD REALIZADA185" dataDxfId="369" dataCellStyle="Normal 2"/>
    <tableColumn id="327" xr3:uid="{00000000-0010-0000-0000-000047010000}" name="FECHA ACOMPAÑAMIENTO SABEDOR ANCESTRAL PUERPERIO Y RECIEN NACIDO222" dataDxfId="368" dataCellStyle="Normal 2"/>
    <tableColumn id="328" xr3:uid="{00000000-0010-0000-0000-000048010000}" name="TIPO DE SABEDOR733" dataDxfId="367" dataCellStyle="Normal 2"/>
    <tableColumn id="329" xr3:uid="{00000000-0010-0000-0000-000049010000}" name="NECESIDAD O DESARMONIA DESDE LO PROPIO 1744" dataDxfId="366" dataCellStyle="Normal 2"/>
    <tableColumn id="330" xr3:uid="{00000000-0010-0000-0000-00004A010000}" name="ACTIVIDAD O RITUALIDAD REALIZADA1855" dataDxfId="365" dataCellStyle="Normal 2"/>
    <tableColumn id="331" xr3:uid="{00000000-0010-0000-0000-00004B010000}" name="FECHA ACOMPAÑAMIENTO SABEDOR ANCESTRAL PUERPERIO Y RECIEN NACIDO2222" dataDxfId="364" dataCellStyle="Normal 2"/>
    <tableColumn id="375" xr3:uid="{00000000-0010-0000-0000-000077010000}" name="TIPO DE SABEDOR7333" dataDxfId="363" dataCellStyle="Normal 2"/>
    <tableColumn id="376" xr3:uid="{00000000-0010-0000-0000-000078010000}" name="NECESIDAD O DESARMONIA DESDE LO PROPIO 17444" dataDxfId="362" dataCellStyle="Normal 2"/>
    <tableColumn id="377" xr3:uid="{00000000-0010-0000-0000-000079010000}" name="ACTIVIDAD O RITUALIDAD REALIZADA18555" dataDxfId="361" dataCellStyle="Normal 2"/>
    <tableColumn id="383" xr3:uid="{00000000-0010-0000-0000-00007F010000}" name="TOTAL SEGUIMIENTOS POR PARTERA" dataDxfId="360">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59">
      <calculatedColumnFormula>IF(BX2="","",IF(OR(BX2="CEFÁLICA",BX2="SD"),0,IF(OR(BX2="PODÁLICA",BX2="TRANSVERSA O DE FRENTE",BX2="OBLICUA"),3,"")))</calculatedColumnFormula>
    </tableColumn>
    <tableColumn id="379" xr3:uid="{00000000-0010-0000-0000-00007B010000}" name="PUNTAJE TAMIZAJE CHAGAS RBPS5" dataDxfId="358">
      <calculatedColumnFormula>IF(HD2="","",IF(HD2="POSITIVO",2,"0"))</calculatedColumnFormula>
    </tableColumn>
    <tableColumn id="380" xr3:uid="{00000000-0010-0000-0000-00007C010000}" name="PUNTAJE TAMIZAJE MALARIA RBPS6" dataDxfId="357">
      <calculatedColumnFormula>IF(AND(HF2="",HH2=""),"",IF(OR(HF2="POSITIVO",HH2="POSITIVO"),3,0))</calculatedColumnFormula>
    </tableColumn>
    <tableColumn id="231" xr3:uid="{00000000-0010-0000-0000-0000E7000000}" name="PUNTAJE TOTAL ERBPS2" dataDxfId="356">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55">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54">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53">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52"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51"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50"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49" dataCellStyle="Normal 2">
      <calculatedColumnFormula>COUNT(FG2,FJ2,FM2,FO2)</calculatedColumnFormula>
    </tableColumn>
    <tableColumn id="392" xr3:uid="{00000000-0010-0000-0000-000088010000}" name="# DE TAMIZAJES VIH TOMADOS " dataDxfId="348" dataCellStyle="Normal 2">
      <calculatedColumnFormula>COUNT(GA2,GD2,GG2,GI2)</calculatedColumnFormula>
    </tableColumn>
    <tableColumn id="396" xr3:uid="{00000000-0010-0000-0000-00008C010000}" name="Alarma de apoyo Tamizaje Sífilis" dataDxfId="347"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46"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45"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44"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C11" sqref="C11"/>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40" t="s">
        <v>475</v>
      </c>
      <c r="B1" s="240"/>
      <c r="C1" s="240"/>
      <c r="D1" s="240"/>
      <c r="E1" s="240"/>
      <c r="F1" s="240"/>
    </row>
    <row r="2" spans="1:342" ht="44.25" customHeight="1" x14ac:dyDescent="0.3">
      <c r="A2" s="241" t="s">
        <v>637</v>
      </c>
      <c r="B2" s="241"/>
      <c r="C2" s="241"/>
      <c r="D2" s="241"/>
      <c r="E2" s="241"/>
      <c r="F2" s="241"/>
    </row>
    <row r="3" spans="1:342" ht="44.25" customHeight="1" x14ac:dyDescent="0.3">
      <c r="A3" s="241" t="s">
        <v>531</v>
      </c>
      <c r="B3" s="241"/>
      <c r="C3" s="241"/>
      <c r="D3" s="241"/>
      <c r="E3" s="241"/>
      <c r="F3" s="241"/>
    </row>
    <row r="4" spans="1:342" ht="100.5" customHeight="1" thickBot="1" x14ac:dyDescent="0.3">
      <c r="A4" s="8" t="s">
        <v>638</v>
      </c>
      <c r="B4" s="8" t="s">
        <v>313</v>
      </c>
      <c r="C4" s="7" t="s">
        <v>32</v>
      </c>
      <c r="D4" s="177"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8"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9" t="s">
        <v>684</v>
      </c>
      <c r="DP4" s="179" t="s">
        <v>708</v>
      </c>
      <c r="DQ4" s="180"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81" t="s">
        <v>691</v>
      </c>
      <c r="FK4" s="83" t="s">
        <v>471</v>
      </c>
      <c r="FL4" s="19" t="s">
        <v>115</v>
      </c>
      <c r="FM4" s="181"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81" t="s">
        <v>694</v>
      </c>
      <c r="GB4" s="83" t="s">
        <v>340</v>
      </c>
      <c r="GC4" s="84" t="s">
        <v>341</v>
      </c>
      <c r="GD4" s="181" t="s">
        <v>695</v>
      </c>
      <c r="GE4" s="83" t="s">
        <v>367</v>
      </c>
      <c r="GF4" s="19" t="s">
        <v>548</v>
      </c>
      <c r="GG4" s="181"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82" t="s">
        <v>697</v>
      </c>
      <c r="HE4" s="177" t="s">
        <v>698</v>
      </c>
      <c r="HF4" s="182" t="s">
        <v>699</v>
      </c>
      <c r="HG4" s="177" t="s">
        <v>700</v>
      </c>
      <c r="HH4" s="182" t="s">
        <v>701</v>
      </c>
      <c r="HI4" s="177" t="s">
        <v>711</v>
      </c>
      <c r="HJ4" s="177"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3" t="s">
        <v>680</v>
      </c>
      <c r="IF4" s="19" t="s">
        <v>671</v>
      </c>
      <c r="IG4" s="183" t="s">
        <v>682</v>
      </c>
      <c r="IH4" s="19" t="s">
        <v>672</v>
      </c>
      <c r="II4" s="183" t="s">
        <v>683</v>
      </c>
      <c r="IJ4" s="19" t="s">
        <v>681</v>
      </c>
      <c r="IK4" s="159" t="s">
        <v>673</v>
      </c>
      <c r="IL4" s="8" t="s">
        <v>117</v>
      </c>
      <c r="IM4" s="7" t="s">
        <v>118</v>
      </c>
      <c r="IN4" s="21" t="s">
        <v>364</v>
      </c>
      <c r="IO4" s="8" t="s">
        <v>573</v>
      </c>
      <c r="IP4" s="21" t="s">
        <v>374</v>
      </c>
      <c r="IQ4" s="60" t="s">
        <v>372</v>
      </c>
      <c r="IR4" s="21" t="s">
        <v>373</v>
      </c>
      <c r="IS4" s="89" t="s">
        <v>285</v>
      </c>
      <c r="IT4" s="89" t="s">
        <v>23</v>
      </c>
      <c r="IU4" s="229" t="s">
        <v>764</v>
      </c>
      <c r="IV4" s="229"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42" t="s">
        <v>211</v>
      </c>
      <c r="AM5" s="242"/>
      <c r="AN5" s="242"/>
      <c r="AO5" s="242"/>
      <c r="AP5" s="242"/>
      <c r="AQ5" s="242"/>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4"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7" t="s">
        <v>533</v>
      </c>
      <c r="DD5" s="238"/>
      <c r="DE5" s="238"/>
      <c r="DF5" s="238"/>
      <c r="DG5" s="238"/>
      <c r="DH5" s="238"/>
      <c r="DI5" s="238"/>
      <c r="DJ5" s="238"/>
      <c r="DK5" s="238"/>
      <c r="DL5" s="238"/>
      <c r="DM5" s="238"/>
      <c r="DN5" s="239"/>
      <c r="DO5" s="175" t="s">
        <v>733</v>
      </c>
      <c r="DP5" s="11" t="s">
        <v>713</v>
      </c>
      <c r="DQ5" s="175" t="s">
        <v>714</v>
      </c>
      <c r="DR5" s="11" t="s">
        <v>535</v>
      </c>
      <c r="DS5" s="11" t="s">
        <v>534</v>
      </c>
      <c r="DT5" s="11" t="s">
        <v>734</v>
      </c>
      <c r="DU5" s="185" t="s">
        <v>536</v>
      </c>
      <c r="DV5" s="185" t="s">
        <v>537</v>
      </c>
      <c r="DW5" s="176" t="s">
        <v>241</v>
      </c>
      <c r="DX5" s="176" t="s">
        <v>242</v>
      </c>
      <c r="DY5" s="11" t="s">
        <v>243</v>
      </c>
      <c r="DZ5" s="176" t="s">
        <v>538</v>
      </c>
      <c r="EA5" s="243" t="s">
        <v>244</v>
      </c>
      <c r="EB5" s="244"/>
      <c r="EC5" s="244"/>
      <c r="ED5" s="244"/>
      <c r="EE5" s="245"/>
      <c r="EF5" s="176" t="s">
        <v>539</v>
      </c>
      <c r="EG5" s="176" t="s">
        <v>540</v>
      </c>
      <c r="EH5" s="176" t="s">
        <v>541</v>
      </c>
      <c r="EI5" s="176" t="s">
        <v>245</v>
      </c>
      <c r="EJ5" s="176" t="s">
        <v>246</v>
      </c>
      <c r="EK5" s="176" t="s">
        <v>247</v>
      </c>
      <c r="EL5" s="176" t="s">
        <v>248</v>
      </c>
      <c r="EM5" s="176" t="s">
        <v>249</v>
      </c>
      <c r="EN5" s="176" t="s">
        <v>250</v>
      </c>
      <c r="EO5" s="176" t="s">
        <v>246</v>
      </c>
      <c r="EP5" s="176" t="s">
        <v>247</v>
      </c>
      <c r="EQ5" s="176" t="s">
        <v>248</v>
      </c>
      <c r="ER5" s="176" t="s">
        <v>542</v>
      </c>
      <c r="ES5" s="176" t="s">
        <v>251</v>
      </c>
      <c r="ET5" s="11" t="s">
        <v>252</v>
      </c>
      <c r="EU5" s="176" t="s">
        <v>253</v>
      </c>
      <c r="EV5" s="176" t="s">
        <v>254</v>
      </c>
      <c r="EW5" s="176" t="s">
        <v>543</v>
      </c>
      <c r="EX5" s="11" t="s">
        <v>255</v>
      </c>
      <c r="EY5" s="176" t="s">
        <v>256</v>
      </c>
      <c r="EZ5" s="176" t="s">
        <v>257</v>
      </c>
      <c r="FA5" s="176" t="s">
        <v>258</v>
      </c>
      <c r="FB5" s="176" t="s">
        <v>259</v>
      </c>
      <c r="FC5" s="176" t="s">
        <v>251</v>
      </c>
      <c r="FD5" s="11" t="s">
        <v>260</v>
      </c>
      <c r="FE5" s="186" t="s">
        <v>715</v>
      </c>
      <c r="FF5" s="176" t="s">
        <v>716</v>
      </c>
      <c r="FG5" s="11" t="s">
        <v>717</v>
      </c>
      <c r="FH5" s="186" t="s">
        <v>718</v>
      </c>
      <c r="FI5" s="176" t="s">
        <v>261</v>
      </c>
      <c r="FJ5" s="11" t="s">
        <v>719</v>
      </c>
      <c r="FK5" s="186" t="s">
        <v>720</v>
      </c>
      <c r="FL5" s="176" t="s">
        <v>261</v>
      </c>
      <c r="FM5" s="11" t="s">
        <v>721</v>
      </c>
      <c r="FN5" s="186" t="s">
        <v>720</v>
      </c>
      <c r="FO5" s="176" t="s">
        <v>262</v>
      </c>
      <c r="FP5" s="11" t="s">
        <v>722</v>
      </c>
      <c r="FQ5" s="11" t="s">
        <v>267</v>
      </c>
      <c r="FR5" s="176" t="s">
        <v>263</v>
      </c>
      <c r="FS5" s="11" t="s">
        <v>264</v>
      </c>
      <c r="FT5" s="11" t="s">
        <v>266</v>
      </c>
      <c r="FU5" s="176" t="s">
        <v>268</v>
      </c>
      <c r="FV5" s="11" t="s">
        <v>265</v>
      </c>
      <c r="FW5" s="11" t="s">
        <v>545</v>
      </c>
      <c r="FX5" s="11" t="s">
        <v>544</v>
      </c>
      <c r="FY5" s="11" t="s">
        <v>546</v>
      </c>
      <c r="FZ5" s="176" t="s">
        <v>547</v>
      </c>
      <c r="GA5" s="11" t="s">
        <v>717</v>
      </c>
      <c r="GB5" s="11" t="s">
        <v>546</v>
      </c>
      <c r="GC5" s="176" t="s">
        <v>547</v>
      </c>
      <c r="GD5" s="11" t="s">
        <v>719</v>
      </c>
      <c r="GE5" s="11" t="s">
        <v>546</v>
      </c>
      <c r="GF5" s="176" t="s">
        <v>269</v>
      </c>
      <c r="GG5" s="11" t="s">
        <v>721</v>
      </c>
      <c r="GH5" s="11" t="s">
        <v>546</v>
      </c>
      <c r="GI5" s="176" t="s">
        <v>547</v>
      </c>
      <c r="GJ5" s="11" t="s">
        <v>550</v>
      </c>
      <c r="GK5" s="176" t="s">
        <v>551</v>
      </c>
      <c r="GL5" s="11" t="s">
        <v>549</v>
      </c>
      <c r="GM5" s="11" t="s">
        <v>552</v>
      </c>
      <c r="GN5" s="11" t="s">
        <v>554</v>
      </c>
      <c r="GO5" s="176" t="s">
        <v>553</v>
      </c>
      <c r="GP5" s="11" t="s">
        <v>271</v>
      </c>
      <c r="GQ5" s="11" t="s">
        <v>554</v>
      </c>
      <c r="GR5" s="11" t="s">
        <v>554</v>
      </c>
      <c r="GS5" s="11" t="s">
        <v>555</v>
      </c>
      <c r="GT5" s="176" t="s">
        <v>556</v>
      </c>
      <c r="GU5" s="11" t="s">
        <v>272</v>
      </c>
      <c r="GV5" s="11" t="s">
        <v>270</v>
      </c>
      <c r="GW5" s="11" t="s">
        <v>557</v>
      </c>
      <c r="GX5" s="11" t="s">
        <v>558</v>
      </c>
      <c r="GY5" s="11" t="s">
        <v>559</v>
      </c>
      <c r="GZ5" s="176" t="s">
        <v>273</v>
      </c>
      <c r="HA5" s="176" t="s">
        <v>560</v>
      </c>
      <c r="HB5" s="176" t="s">
        <v>561</v>
      </c>
      <c r="HC5" s="176" t="s">
        <v>562</v>
      </c>
      <c r="HD5" s="176" t="s">
        <v>723</v>
      </c>
      <c r="HE5" s="176" t="s">
        <v>724</v>
      </c>
      <c r="HF5" s="176" t="s">
        <v>725</v>
      </c>
      <c r="HG5" s="176" t="s">
        <v>726</v>
      </c>
      <c r="HH5" s="176" t="s">
        <v>725</v>
      </c>
      <c r="HI5" s="11" t="s">
        <v>727</v>
      </c>
      <c r="HJ5" s="11" t="s">
        <v>728</v>
      </c>
      <c r="HK5" s="11" t="s">
        <v>563</v>
      </c>
      <c r="HL5" s="176" t="s">
        <v>564</v>
      </c>
      <c r="HM5" s="176" t="s">
        <v>565</v>
      </c>
      <c r="HN5" s="176" t="s">
        <v>566</v>
      </c>
      <c r="HO5" s="176" t="s">
        <v>567</v>
      </c>
      <c r="HP5" s="176" t="s">
        <v>568</v>
      </c>
      <c r="HQ5" s="11" t="s">
        <v>735</v>
      </c>
      <c r="HR5" s="11" t="s">
        <v>535</v>
      </c>
      <c r="HS5" s="176" t="s">
        <v>569</v>
      </c>
      <c r="HT5" s="176" t="s">
        <v>768</v>
      </c>
      <c r="HU5" s="176" t="s">
        <v>639</v>
      </c>
      <c r="HV5" s="176" t="s">
        <v>767</v>
      </c>
      <c r="HW5" s="176" t="s">
        <v>640</v>
      </c>
      <c r="HX5" s="176" t="s">
        <v>761</v>
      </c>
      <c r="HY5" s="176" t="s">
        <v>641</v>
      </c>
      <c r="HZ5" s="176" t="s">
        <v>762</v>
      </c>
      <c r="IA5" s="176" t="s">
        <v>571</v>
      </c>
      <c r="IB5" s="176" t="s">
        <v>276</v>
      </c>
      <c r="IC5" s="176" t="s">
        <v>274</v>
      </c>
      <c r="ID5" s="11" t="s">
        <v>770</v>
      </c>
      <c r="IE5" s="11" t="s">
        <v>729</v>
      </c>
      <c r="IF5" s="176" t="s">
        <v>275</v>
      </c>
      <c r="IG5" s="11" t="s">
        <v>729</v>
      </c>
      <c r="IH5" s="176" t="s">
        <v>275</v>
      </c>
      <c r="II5" s="11" t="s">
        <v>729</v>
      </c>
      <c r="IJ5" s="176" t="s">
        <v>275</v>
      </c>
      <c r="IK5" s="11" t="s">
        <v>737</v>
      </c>
      <c r="IL5" s="176" t="s">
        <v>275</v>
      </c>
      <c r="IM5" s="176" t="s">
        <v>275</v>
      </c>
      <c r="IN5" s="176" t="s">
        <v>736</v>
      </c>
      <c r="IO5" s="176" t="s">
        <v>574</v>
      </c>
      <c r="IP5" s="176" t="s">
        <v>575</v>
      </c>
      <c r="IQ5" s="176" t="s">
        <v>576</v>
      </c>
      <c r="IR5" s="176" t="s">
        <v>577</v>
      </c>
      <c r="IS5" s="176" t="s">
        <v>578</v>
      </c>
      <c r="IT5" s="176" t="s">
        <v>277</v>
      </c>
      <c r="IU5" s="176" t="s">
        <v>579</v>
      </c>
      <c r="IV5" s="176" t="s">
        <v>582</v>
      </c>
      <c r="IW5" s="176"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6" t="s">
        <v>280</v>
      </c>
      <c r="JP5" s="11" t="s">
        <v>594</v>
      </c>
      <c r="JQ5" s="176" t="s">
        <v>280</v>
      </c>
      <c r="JR5" s="11" t="s">
        <v>597</v>
      </c>
      <c r="JS5" s="11" t="s">
        <v>597</v>
      </c>
      <c r="JT5" s="176" t="s">
        <v>598</v>
      </c>
      <c r="JU5" s="176" t="s">
        <v>599</v>
      </c>
      <c r="JV5" s="237" t="s">
        <v>281</v>
      </c>
      <c r="JW5" s="238"/>
      <c r="JX5" s="238"/>
      <c r="JY5" s="238"/>
      <c r="JZ5" s="238"/>
      <c r="KA5" s="238"/>
      <c r="KB5" s="238"/>
      <c r="KC5" s="238"/>
      <c r="KD5" s="238"/>
      <c r="KE5" s="239"/>
      <c r="KF5" s="176" t="s">
        <v>280</v>
      </c>
      <c r="KG5" s="176" t="s">
        <v>282</v>
      </c>
      <c r="KH5" s="176" t="s">
        <v>280</v>
      </c>
      <c r="KI5" s="176" t="s">
        <v>283</v>
      </c>
      <c r="KJ5" s="11" t="s">
        <v>600</v>
      </c>
      <c r="KK5" s="11" t="s">
        <v>600</v>
      </c>
      <c r="KL5" s="176" t="s">
        <v>601</v>
      </c>
      <c r="KM5" s="176" t="s">
        <v>602</v>
      </c>
      <c r="KN5" s="176" t="s">
        <v>280</v>
      </c>
      <c r="KO5" s="176" t="s">
        <v>572</v>
      </c>
      <c r="KP5" s="176" t="s">
        <v>572</v>
      </c>
      <c r="KQ5" s="176" t="s">
        <v>603</v>
      </c>
      <c r="KR5" s="176" t="s">
        <v>605</v>
      </c>
      <c r="KS5" s="176" t="s">
        <v>643</v>
      </c>
      <c r="KT5" s="176" t="s">
        <v>604</v>
      </c>
      <c r="KU5" s="176" t="s">
        <v>280</v>
      </c>
      <c r="KV5" s="176" t="s">
        <v>642</v>
      </c>
      <c r="KW5" s="176" t="s">
        <v>604</v>
      </c>
      <c r="KX5" s="176" t="s">
        <v>608</v>
      </c>
      <c r="KY5" s="176" t="s">
        <v>609</v>
      </c>
      <c r="KZ5" s="176" t="s">
        <v>610</v>
      </c>
      <c r="LA5" s="176" t="s">
        <v>611</v>
      </c>
      <c r="LB5" s="176" t="s">
        <v>612</v>
      </c>
      <c r="LC5" s="176" t="s">
        <v>616</v>
      </c>
      <c r="LD5" s="176" t="s">
        <v>613</v>
      </c>
      <c r="LE5" s="176" t="s">
        <v>615</v>
      </c>
      <c r="LF5" s="176" t="s">
        <v>614</v>
      </c>
      <c r="LG5" s="176" t="s">
        <v>617</v>
      </c>
      <c r="LH5" s="176" t="s">
        <v>618</v>
      </c>
      <c r="LI5" s="176" t="s">
        <v>619</v>
      </c>
      <c r="LJ5" s="176" t="s">
        <v>614</v>
      </c>
      <c r="LK5" s="176" t="s">
        <v>620</v>
      </c>
      <c r="LL5" s="176" t="s">
        <v>618</v>
      </c>
      <c r="LM5" s="176" t="s">
        <v>619</v>
      </c>
      <c r="LN5" s="176" t="s">
        <v>614</v>
      </c>
      <c r="LO5" s="176" t="s">
        <v>621</v>
      </c>
      <c r="LP5" s="176" t="s">
        <v>618</v>
      </c>
      <c r="LQ5" s="176" t="s">
        <v>619</v>
      </c>
      <c r="LR5" s="176" t="s">
        <v>614</v>
      </c>
      <c r="LS5" s="176" t="s">
        <v>622</v>
      </c>
      <c r="LT5" s="176" t="s">
        <v>618</v>
      </c>
      <c r="LU5" s="176" t="s">
        <v>619</v>
      </c>
      <c r="LV5" s="176" t="s">
        <v>614</v>
      </c>
      <c r="LW5" s="176" t="s">
        <v>623</v>
      </c>
      <c r="LX5" s="176" t="s">
        <v>624</v>
      </c>
      <c r="LY5" s="176" t="s">
        <v>625</v>
      </c>
      <c r="LZ5" s="176" t="s">
        <v>626</v>
      </c>
      <c r="MA5" s="176" t="s">
        <v>623</v>
      </c>
      <c r="MB5" s="176" t="s">
        <v>624</v>
      </c>
      <c r="MC5" s="176" t="s">
        <v>625</v>
      </c>
      <c r="MD5" s="176"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43" priority="5">
      <formula>LEN(TRIM(IY4))&gt;0</formula>
    </cfRule>
  </conditionalFormatting>
  <conditionalFormatting sqref="JN4">
    <cfRule type="notContainsBlanks" dxfId="342" priority="4">
      <formula>LEN(TRIM(JN4))&gt;0</formula>
    </cfRule>
  </conditionalFormatting>
  <conditionalFormatting sqref="JX4">
    <cfRule type="notContainsBlanks" dxfId="341" priority="3">
      <formula>LEN(TRIM(JX4))&gt;0</formula>
    </cfRule>
  </conditionalFormatting>
  <conditionalFormatting sqref="KG4">
    <cfRule type="notContainsBlanks" dxfId="340" priority="2">
      <formula>LEN(TRIM(KG4))&gt;0</formula>
    </cfRule>
  </conditionalFormatting>
  <conditionalFormatting sqref="KI4">
    <cfRule type="notContainsBlanks" dxfId="339"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L21" sqref="L21"/>
    </sheetView>
  </sheetViews>
  <sheetFormatPr baseColWidth="10" defaultRowHeight="15" x14ac:dyDescent="0.25"/>
  <cols>
    <col min="1" max="1" width="43.42578125" customWidth="1"/>
    <col min="2" max="13" width="8.140625" customWidth="1"/>
  </cols>
  <sheetData>
    <row r="3" spans="1:13" ht="23.25" x14ac:dyDescent="0.35">
      <c r="A3" s="70" t="s">
        <v>436</v>
      </c>
      <c r="L3" s="234"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6">
        <f>COUNTIFS(Tabla1[GESTANTES ACTUALES],"ACTIVA INGRESO A CPN")</f>
        <v>0</v>
      </c>
      <c r="C7" s="226">
        <f>COUNTIFS(Tabla1[GESTANTES ACTUALES],"ACTIVA INGRESO A CPN")</f>
        <v>0</v>
      </c>
      <c r="D7" s="226">
        <f>COUNTIFS(Tabla1[GESTANTES ACTUALES],"ACTIVA INGRESO A CPN")</f>
        <v>0</v>
      </c>
      <c r="E7" s="226">
        <f>COUNTIFS(Tabla1[GESTANTES ACTUALES],"ACTIVA INGRESO A CPN")</f>
        <v>0</v>
      </c>
      <c r="F7" s="226">
        <f>COUNTIFS(Tabla1[GESTANTES ACTUALES],"ACTIVA INGRESO A CPN")</f>
        <v>0</v>
      </c>
      <c r="G7" s="226">
        <f>COUNTIFS(Tabla1[GESTANTES ACTUALES],"ACTIVA INGRESO A CPN")</f>
        <v>0</v>
      </c>
      <c r="H7" s="226">
        <f>COUNTIFS(Tabla1[GESTANTES ACTUALES],"ACTIVA INGRESO A CPN")</f>
        <v>0</v>
      </c>
      <c r="I7" s="226">
        <f>COUNTIFS(Tabla1[GESTANTES ACTUALES],"ACTIVA INGRESO A CPN")</f>
        <v>0</v>
      </c>
      <c r="J7" s="226">
        <f>COUNTIFS(Tabla1[GESTANTES ACTUALES],"ACTIVA INGRESO A CPN")</f>
        <v>0</v>
      </c>
      <c r="K7" s="226">
        <f>COUNTIFS(Tabla1[GESTANTES ACTUALES],"ACTIVA INGRESO A CPN")</f>
        <v>0</v>
      </c>
      <c r="L7" s="226">
        <f>COUNTIFS(Tabla1[GESTANTES ACTUALES],"ACTIVA INGRESO A CPN")</f>
        <v>0</v>
      </c>
      <c r="M7" s="226">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5"/>
      <c r="C12" s="103"/>
      <c r="D12" s="103"/>
      <c r="E12" s="103"/>
      <c r="F12" s="103"/>
      <c r="G12" s="103"/>
      <c r="H12" s="103"/>
      <c r="I12" s="103"/>
      <c r="J12" s="103"/>
      <c r="K12" s="103"/>
      <c r="L12" s="103"/>
      <c r="M12" s="103"/>
    </row>
    <row r="13" spans="1:13" ht="19.5" thickBot="1" x14ac:dyDescent="0.35">
      <c r="A13" s="228" t="s">
        <v>800</v>
      </c>
      <c r="B13" s="246" t="s">
        <v>812</v>
      </c>
      <c r="C13" s="247"/>
      <c r="D13" s="248" t="s">
        <v>833</v>
      </c>
      <c r="E13" s="249"/>
      <c r="F13" s="103"/>
      <c r="G13" s="103"/>
      <c r="H13" s="103"/>
      <c r="I13" s="103"/>
      <c r="J13" s="103"/>
      <c r="K13" s="103"/>
      <c r="L13" s="103"/>
      <c r="M13" s="103"/>
    </row>
    <row r="14" spans="1:13" ht="26.25" thickBot="1" x14ac:dyDescent="0.3">
      <c r="A14" s="224" t="s">
        <v>803</v>
      </c>
      <c r="B14" s="227">
        <f>COUNTIFS(Tabla1[GESTANTES ACTUALES],"ACTIVA INGRESO A CPN",Tabla1[RIESGO BIOPSICOSOCIAL],"ALTO RIESGO",Tabla1[FECHA ASISTENCIA PRIMERA VEZ CON GINECOLOGÍA],"&lt;&gt;",Tabla1[ASEGURADORA],$A$13)</f>
        <v>0</v>
      </c>
      <c r="C14" s="252" t="str">
        <f>IFERROR((SUM(B14/B15)),"")</f>
        <v/>
      </c>
      <c r="D14" s="227">
        <f>COUNTIFS(Tabla1[GESTANTES ACTUALES],"ACTIVA INGRESO A CPN",Tabla1[RIESGO BIOPSICOSOCIAL],"ALTO RIESGO",Tabla1[FECHA ASISTENCIA PRIMERA VEZ CON GINECOLOGÍA],"&lt;&gt;")</f>
        <v>0</v>
      </c>
      <c r="E14" s="252" t="str">
        <f>IFERROR(SUM(D14/D15),"")</f>
        <v/>
      </c>
      <c r="F14" s="103"/>
      <c r="G14" s="103"/>
      <c r="H14" s="103"/>
      <c r="I14" s="103"/>
      <c r="J14" s="103"/>
      <c r="K14" s="103"/>
      <c r="L14" s="103"/>
      <c r="M14" s="103"/>
    </row>
    <row r="15" spans="1:13" ht="23.25" customHeight="1" thickBot="1" x14ac:dyDescent="0.3">
      <c r="A15" s="224" t="s">
        <v>802</v>
      </c>
      <c r="B15" s="227">
        <f>COUNTIFS(Tabla1[GESTANTES ACTUALES],"ACTIVA INGRESO A CPN",Tabla1[RIESGO BIOPSICOSOCIAL],"ALTO RIESGO",Tabla1[ASEGURADORA],$A$13)</f>
        <v>0</v>
      </c>
      <c r="C15" s="253"/>
      <c r="D15" s="227">
        <f>COUNTIFS(Tabla1[GESTANTES ACTUALES],"ACTIVA INGRESO A CPN",Tabla1[RIESGO BIOPSICOSOCIAL],"ALTO RIESGO")</f>
        <v>0</v>
      </c>
      <c r="E15" s="253"/>
      <c r="F15" s="103"/>
      <c r="G15" s="103"/>
      <c r="H15" s="103"/>
      <c r="I15" s="103"/>
      <c r="J15" s="103"/>
      <c r="K15" s="103"/>
      <c r="L15" s="103"/>
      <c r="M15" s="103"/>
    </row>
    <row r="16" spans="1:13" ht="19.5" thickBot="1" x14ac:dyDescent="0.35">
      <c r="B16" s="246" t="s">
        <v>812</v>
      </c>
      <c r="C16" s="247"/>
      <c r="D16" s="248" t="s">
        <v>833</v>
      </c>
      <c r="E16" s="249"/>
      <c r="F16" s="103"/>
      <c r="G16" s="103"/>
      <c r="H16" s="103"/>
      <c r="I16" s="103"/>
      <c r="J16" s="103"/>
      <c r="K16" s="103"/>
      <c r="L16" s="103"/>
      <c r="M16" s="103"/>
    </row>
    <row r="17" spans="1:13" ht="26.25" thickBot="1" x14ac:dyDescent="0.3">
      <c r="A17" s="224" t="s">
        <v>811</v>
      </c>
      <c r="B17" s="227">
        <f>COUNTIFS(Tabla1[GESTANTES ACTUALES],"ACTIVA INGRESO A CPN",Tabla1['# DE MUJERES CON SUMINISTRO ADECUADO DE MICRONUTRIENTES],"COMPLETO",Tabla1[ASEGURADORA],$A$13)</f>
        <v>0</v>
      </c>
      <c r="C17" s="254" t="str">
        <f>IFERROR(SUM(B17/B18),"")</f>
        <v/>
      </c>
      <c r="D17" s="227">
        <f>COUNTIFS(Tabla1[GESTANTES ACTUALES],"ACTIVA INGRESO A CPN",Tabla1['# DE MUJERES CON SUMINISTRO ADECUADO DE MICRONUTRIENTES],"COMPLETO")</f>
        <v>0</v>
      </c>
      <c r="E17" s="254" t="str">
        <f>IFERROR(SUM(D17/D18),"")</f>
        <v/>
      </c>
      <c r="F17" s="103"/>
      <c r="G17" s="103"/>
      <c r="H17" s="103"/>
      <c r="I17" s="103"/>
      <c r="J17" s="103"/>
      <c r="K17" s="103"/>
      <c r="L17" s="103"/>
      <c r="M17" s="103"/>
    </row>
    <row r="18" spans="1:13" ht="15.75" thickBot="1" x14ac:dyDescent="0.3">
      <c r="A18" s="75" t="s">
        <v>440</v>
      </c>
      <c r="B18" s="227">
        <f>COUNTIFS(Tabla1[GESTANTES ACTUALES],"ACTIVA INGRESO A CPN",Tabla1[ASEGURADORA],$A$13)</f>
        <v>0</v>
      </c>
      <c r="C18" s="255"/>
      <c r="D18" s="227">
        <f>COUNTIFS(Tabla1[GESTANTES ACTUALES],"ACTIVA INGRESO A CPN")</f>
        <v>0</v>
      </c>
      <c r="E18" s="255"/>
      <c r="F18" s="103"/>
      <c r="G18" s="103"/>
      <c r="H18" s="103"/>
      <c r="I18" s="103"/>
      <c r="J18" s="103"/>
      <c r="K18" s="103"/>
      <c r="L18" s="103"/>
      <c r="M18" s="103"/>
    </row>
    <row r="19" spans="1:13" ht="19.5" thickBot="1" x14ac:dyDescent="0.35">
      <c r="B19" s="246" t="s">
        <v>812</v>
      </c>
      <c r="C19" s="247"/>
      <c r="D19" s="248" t="s">
        <v>833</v>
      </c>
      <c r="E19" s="249"/>
      <c r="F19" s="103"/>
      <c r="G19" s="103"/>
      <c r="H19" s="103"/>
      <c r="I19" s="103"/>
      <c r="J19" s="103"/>
      <c r="K19" s="103"/>
      <c r="L19" s="103"/>
      <c r="M19" s="103"/>
    </row>
    <row r="20" spans="1:13" ht="26.25" thickBot="1" x14ac:dyDescent="0.3">
      <c r="A20" s="224" t="s">
        <v>832</v>
      </c>
      <c r="B20" s="227">
        <f>COUNTIFS(Tabla1[GESTANTES ACTUALES],"ACTIVA INGRESO A CPN",Tabla1[Alarma de apoyo Tamizaje Sífilis],"COMPLETO",Tabla1[ASEGURADORA],$A$13)</f>
        <v>0</v>
      </c>
      <c r="C20" s="250" t="str">
        <f>IFERROR(SUM(B20/B21),"")</f>
        <v/>
      </c>
      <c r="D20" s="227">
        <f>COUNTIFS(Tabla1[GESTANTES ACTUALES],"ACTIVA INGRESO A CPN",Tabla1[Alarma de apoyo Tamizaje Sífilis],"COMPLETO")</f>
        <v>0</v>
      </c>
      <c r="E20" s="250" t="str">
        <f>IFERROR(SUM(D20/D21),"")</f>
        <v/>
      </c>
      <c r="F20" s="103"/>
      <c r="G20" s="103"/>
      <c r="H20" s="103"/>
      <c r="I20" s="103"/>
      <c r="J20" s="103"/>
      <c r="K20" s="103"/>
      <c r="L20" s="103"/>
      <c r="M20" s="103"/>
    </row>
    <row r="21" spans="1:13" ht="15.75" customHeight="1" thickBot="1" x14ac:dyDescent="0.3">
      <c r="A21" s="75" t="s">
        <v>440</v>
      </c>
      <c r="B21" s="227">
        <f>COUNTIFS(Tabla1[GESTANTES ACTUALES],"ACTIVA INGRESO A CPN",Tabla1[ASEGURADORA],$A$13)</f>
        <v>0</v>
      </c>
      <c r="C21" s="251"/>
      <c r="D21" s="227">
        <f>COUNTIFS(Tabla1[GESTANTES ACTUALES],"ACTIVA INGRESO A CPN")</f>
        <v>0</v>
      </c>
      <c r="E21" s="251"/>
      <c r="F21" s="103"/>
      <c r="G21" s="103"/>
      <c r="H21" s="103"/>
      <c r="I21" s="103"/>
      <c r="J21" s="103"/>
      <c r="K21" s="103"/>
      <c r="L21" s="103"/>
      <c r="M21" s="103"/>
    </row>
    <row r="22" spans="1:13" ht="19.5" thickBot="1" x14ac:dyDescent="0.35">
      <c r="B22" s="246" t="s">
        <v>812</v>
      </c>
      <c r="C22" s="247"/>
      <c r="D22" s="248" t="s">
        <v>833</v>
      </c>
      <c r="E22" s="249"/>
      <c r="F22" s="103"/>
      <c r="G22" s="103"/>
      <c r="H22" s="103"/>
      <c r="I22" s="103"/>
      <c r="J22" s="103"/>
      <c r="K22" s="103"/>
      <c r="L22" s="103"/>
      <c r="M22" s="103"/>
    </row>
    <row r="23" spans="1:13" ht="26.25" thickBot="1" x14ac:dyDescent="0.3">
      <c r="A23" s="224" t="s">
        <v>836</v>
      </c>
      <c r="B23" s="227">
        <f>COUNTIFS(Tabla1[GESTANTES ACTUALES],"ACTIVA INGRESO A CPN",Tabla1[Alarma de apoyo Tamizaje VIH],"COMPLETO",Tabla1[ASEGURADORA],$A$13)</f>
        <v>0</v>
      </c>
      <c r="C23" s="250" t="str">
        <f>IFERROR(SUM(B23/B24),"")</f>
        <v/>
      </c>
      <c r="D23" s="227">
        <f>COUNTIFS(Tabla1[GESTANTES ACTUALES],"ACTIVA INGRESO A CPN",Tabla1[Alarma de apoyo Tamizaje VIH],"COMPLETO")</f>
        <v>0</v>
      </c>
      <c r="E23" s="250" t="str">
        <f>IFERROR(SUM(D23/D24),"")</f>
        <v/>
      </c>
      <c r="F23" s="103"/>
      <c r="G23" s="103"/>
      <c r="H23" s="103"/>
      <c r="I23" s="103"/>
      <c r="J23" s="103"/>
      <c r="K23" s="103"/>
      <c r="L23" s="103"/>
      <c r="M23" s="103"/>
    </row>
    <row r="24" spans="1:13" ht="15.75" thickBot="1" x14ac:dyDescent="0.3">
      <c r="A24" s="75" t="s">
        <v>440</v>
      </c>
      <c r="B24" s="227">
        <f>COUNTIFS(Tabla1[GESTANTES ACTUALES],"ACTIVA INGRESO A CPN",Tabla1[ASEGURADORA],$A$13)</f>
        <v>0</v>
      </c>
      <c r="C24" s="251"/>
      <c r="D24" s="227">
        <f>COUNTIFS(Tabla1[GESTANTES ACTUALES],"ACTIVA INGRESO A CPN")</f>
        <v>0</v>
      </c>
      <c r="E24" s="251"/>
      <c r="F24" s="103"/>
      <c r="G24" s="103"/>
      <c r="H24" s="103"/>
      <c r="I24" s="103"/>
      <c r="J24" s="103"/>
      <c r="K24" s="103"/>
      <c r="L24" s="103"/>
      <c r="M24" s="103"/>
    </row>
    <row r="25" spans="1:13" ht="19.5" thickBot="1" x14ac:dyDescent="0.35">
      <c r="B25" s="246" t="s">
        <v>812</v>
      </c>
      <c r="C25" s="247"/>
      <c r="D25" s="248" t="s">
        <v>833</v>
      </c>
      <c r="E25" s="249"/>
      <c r="F25" s="103"/>
      <c r="G25" s="103"/>
      <c r="H25" s="103"/>
      <c r="I25" s="103"/>
      <c r="J25" s="103"/>
      <c r="K25" s="103"/>
      <c r="L25" s="103"/>
      <c r="M25" s="103"/>
    </row>
    <row r="26" spans="1:13" ht="26.25" thickBot="1" x14ac:dyDescent="0.3">
      <c r="A26" s="224" t="s">
        <v>835</v>
      </c>
      <c r="B26" s="227">
        <f>COUNTIFS(Tabla1[GESTANTES ACTUALES],"ACTIVA INGRESO A CPN",Tabla1[SEMANAS DE GESTACION ACTUALIZADAS],"&gt;36",Tabla1[SEMANAS DE GESTACION ACTUALIZADAS],"&lt;44",Tabla1[FECHA DE CONCERTACIÓN PLAN DE PARTO (Soporte HC)],"&lt;&gt;",Tabla1[ASEGURADORA],$A$13)</f>
        <v>0</v>
      </c>
      <c r="C26" s="250" t="str">
        <f>IFERROR(SUM(B26/B27),"")</f>
        <v/>
      </c>
      <c r="D26" s="227">
        <f>COUNTIFS(Tabla1[GESTANTES ACTUALES],"ACTIVA INGRESO A CPN",Tabla1[SEMANAS DE GESTACION ACTUALIZADAS],"&gt;36",Tabla1[SEMANAS DE GESTACION ACTUALIZADAS],"&lt;44",Tabla1[FECHA DE CONCERTACIÓN PLAN DE PARTO (Soporte HC)],"&lt;&gt;")</f>
        <v>0</v>
      </c>
      <c r="E26" s="250" t="str">
        <f>IFERROR(SUM(D26/D27),"")</f>
        <v/>
      </c>
      <c r="F26" s="103"/>
      <c r="G26" s="103"/>
      <c r="H26" s="103"/>
      <c r="I26" s="103"/>
      <c r="J26" s="103"/>
      <c r="K26" s="103"/>
      <c r="L26" s="103"/>
      <c r="M26" s="103"/>
    </row>
    <row r="27" spans="1:13" ht="15.75" thickBot="1" x14ac:dyDescent="0.3">
      <c r="A27" s="75" t="s">
        <v>834</v>
      </c>
      <c r="B27" s="227">
        <f>COUNTIFS(Tabla1[GESTANTES ACTUALES],"ACTIVA INGRESO A CPN",Tabla1[SEMANAS DE GESTACION ACTUALIZADAS],"&gt;36",Tabla1[SEMANAS DE GESTACION ACTUALIZADAS],"&lt;44",Tabla1[ASEGURADORA],$A$13)</f>
        <v>0</v>
      </c>
      <c r="C27" s="251"/>
      <c r="D27" s="227">
        <f>COUNTIFS(Tabla1[GESTANTES ACTUALES],"ACTIVA INGRESO A CPN",Tabla1[SEMANAS DE GESTACION ACTUALIZADAS],"&gt;36",Tabla1[SEMANAS DE GESTACION ACTUALIZADAS],"&lt;44")</f>
        <v>0</v>
      </c>
      <c r="E27" s="251"/>
      <c r="F27" s="103"/>
      <c r="G27" s="103"/>
      <c r="H27" s="103"/>
      <c r="I27" s="103"/>
      <c r="J27" s="103"/>
      <c r="K27" s="103"/>
      <c r="L27" s="103"/>
      <c r="M27" s="103"/>
    </row>
    <row r="28" spans="1:13" ht="19.5" thickBot="1" x14ac:dyDescent="0.35">
      <c r="B28" s="246" t="s">
        <v>812</v>
      </c>
      <c r="C28" s="247"/>
      <c r="D28" s="248" t="s">
        <v>833</v>
      </c>
      <c r="E28" s="249"/>
      <c r="F28" s="103"/>
      <c r="G28" s="103"/>
      <c r="H28" s="103"/>
      <c r="I28" s="103"/>
      <c r="J28" s="103"/>
      <c r="K28" s="103"/>
      <c r="L28" s="103"/>
      <c r="M28" s="103"/>
    </row>
    <row r="29" spans="1:13" ht="26.25" thickBot="1" x14ac:dyDescent="0.3">
      <c r="A29" s="235" t="s">
        <v>850</v>
      </c>
      <c r="B29" s="227">
        <f>COUNTIFS(Tabla1[GESTANTES ACTUALES],"ACTIVA INGRESO A CPN",Tabla1[SEMANAS DE GESTACION ACTUALIZADAS],"&gt;36",Tabla1[SEMANAS DE GESTACION ACTUALIZADAS],"&lt;44",Tabla1[FECHA VACUNA DPT ACELULAR],"&lt;&gt;",Tabla1[ASEGURADORA],$A$13)</f>
        <v>0</v>
      </c>
      <c r="C29" s="250" t="str">
        <f>IFERROR(SUM(B29/B30),"")</f>
        <v/>
      </c>
      <c r="D29" s="227">
        <f>COUNTIFS(Tabla1[GESTANTES ACTUALES],"ACTIVA INGRESO A CPN",Tabla1[SEMANAS DE GESTACION ACTUALIZADAS],"&gt;36",Tabla1[SEMANAS DE GESTACION ACTUALIZADAS],"&lt;44",Tabla1[FECHA VACUNA DPT ACELULAR],"&lt;&gt;")</f>
        <v>0</v>
      </c>
      <c r="E29" s="250" t="str">
        <f>IFERROR(SUM(D29/D30),"")</f>
        <v/>
      </c>
      <c r="F29" s="103"/>
      <c r="G29" s="103"/>
      <c r="H29" s="103"/>
      <c r="I29" s="103"/>
      <c r="J29" s="103"/>
      <c r="K29" s="103"/>
      <c r="L29" s="103"/>
      <c r="M29" s="103"/>
    </row>
    <row r="30" spans="1:13" ht="15.75" thickBot="1" x14ac:dyDescent="0.3">
      <c r="A30" s="75" t="s">
        <v>834</v>
      </c>
      <c r="B30" s="227">
        <f>COUNTIFS(Tabla1[GESTANTES ACTUALES],"ACTIVA INGRESO A CPN",Tabla1[SEMANAS DE GESTACION ACTUALIZADAS],"&gt;36",Tabla1[SEMANAS DE GESTACION ACTUALIZADAS],"&lt;44",Tabla1[ASEGURADORA],$A$13)</f>
        <v>0</v>
      </c>
      <c r="C30" s="251"/>
      <c r="D30" s="227">
        <f>COUNTIFS(Tabla1[GESTANTES ACTUALES],"ACTIVA INGRESO A CPN",Tabla1[SEMANAS DE GESTACION ACTUALIZADAS],"&gt;36",Tabla1[SEMANAS DE GESTACION ACTUALIZADAS],"&lt;44")</f>
        <v>0</v>
      </c>
      <c r="E30" s="251"/>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8"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9"/>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7"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31"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20"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20"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7"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7"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31"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5" t="s">
        <v>791</v>
      </c>
      <c r="B61" s="206">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6">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6">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6">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6">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6">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6">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6">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6">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6">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6">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6">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7"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9"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9"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9"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9"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5" t="s">
        <v>810</v>
      </c>
      <c r="B71" s="206">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6">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6">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6">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6">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6">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6">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6">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6">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6">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6">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6">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7"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6">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6">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6">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6">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6">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6">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6">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6">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6">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6">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6">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6">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10"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11" t="str">
        <f t="shared" si="19"/>
        <v/>
      </c>
    </row>
    <row r="75" spans="1:16" ht="39" customHeight="1" thickBot="1" x14ac:dyDescent="0.3">
      <c r="A75" s="78" t="s">
        <v>816</v>
      </c>
      <c r="B75" s="206">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6">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6">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6">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6">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6">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6">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6">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6">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6">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6">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6">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10"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11" t="str">
        <f t="shared" si="20"/>
        <v/>
      </c>
    </row>
    <row r="77" spans="1:16" ht="39" customHeight="1" thickBot="1" x14ac:dyDescent="0.3">
      <c r="A77" s="78" t="s">
        <v>818</v>
      </c>
      <c r="B77" s="206">
        <f>SUM(COUNTIFS(Tabla1[AÑO PARTO],$B$4,Tabla1[MES PARTO],B6,Tabla1[SALE DEL PROGRAMA POR],"PARTO",Tabla1[Alarma apoyo DPT Acelular vacunadas],"VACUNADA"),COUNTIFS(Tabla1[AÑO PARTO],$B$4,Tabla1[MES PARTO],B6,Tabla1[SALE DEL PROGRAMA POR],"CESAREA",Tabla1[Alarma apoyo DPT Acelular vacunadas],"VACUNADA"))</f>
        <v>0</v>
      </c>
      <c r="C77" s="206">
        <f>SUM(COUNTIFS(Tabla1[AÑO PARTO],$B$4,Tabla1[MES PARTO],C6,Tabla1[SALE DEL PROGRAMA POR],"PARTO",Tabla1[Alarma apoyo DPT Acelular vacunadas],"VACUNADA"),COUNTIFS(Tabla1[AÑO PARTO],$B$4,Tabla1[MES PARTO],C6,Tabla1[SALE DEL PROGRAMA POR],"CESAREA",Tabla1[Alarma apoyo DPT Acelular vacunadas],"VACUNADA"))</f>
        <v>0</v>
      </c>
      <c r="D77" s="206">
        <f>SUM(COUNTIFS(Tabla1[AÑO PARTO],$B$4,Tabla1[MES PARTO],D6,Tabla1[SALE DEL PROGRAMA POR],"PARTO",Tabla1[Alarma apoyo DPT Acelular vacunadas],"VACUNADA"),COUNTIFS(Tabla1[AÑO PARTO],$B$4,Tabla1[MES PARTO],D6,Tabla1[SALE DEL PROGRAMA POR],"CESAREA",Tabla1[Alarma apoyo DPT Acelular vacunadas],"VACUNADA"))</f>
        <v>0</v>
      </c>
      <c r="E77" s="206">
        <f>SUM(COUNTIFS(Tabla1[AÑO PARTO],$B$4,Tabla1[MES PARTO],E6,Tabla1[SALE DEL PROGRAMA POR],"PARTO",Tabla1[Alarma apoyo DPT Acelular vacunadas],"VACUNADA"),COUNTIFS(Tabla1[AÑO PARTO],$B$4,Tabla1[MES PARTO],E6,Tabla1[SALE DEL PROGRAMA POR],"CESAREA",Tabla1[Alarma apoyo DPT Acelular vacunadas],"VACUNADA"))</f>
        <v>0</v>
      </c>
      <c r="F77" s="206">
        <f>SUM(COUNTIFS(Tabla1[AÑO PARTO],$B$4,Tabla1[MES PARTO],F6,Tabla1[SALE DEL PROGRAMA POR],"PARTO",Tabla1[Alarma apoyo DPT Acelular vacunadas],"VACUNADA"),COUNTIFS(Tabla1[AÑO PARTO],$B$4,Tabla1[MES PARTO],F6,Tabla1[SALE DEL PROGRAMA POR],"CESAREA",Tabla1[Alarma apoyo DPT Acelular vacunadas],"VACUNADA"))</f>
        <v>0</v>
      </c>
      <c r="G77" s="206">
        <f>SUM(COUNTIFS(Tabla1[AÑO PARTO],$B$4,Tabla1[MES PARTO],G6,Tabla1[SALE DEL PROGRAMA POR],"PARTO",Tabla1[Alarma apoyo DPT Acelular vacunadas],"VACUNADA"),COUNTIFS(Tabla1[AÑO PARTO],$B$4,Tabla1[MES PARTO],G6,Tabla1[SALE DEL PROGRAMA POR],"CESAREA",Tabla1[Alarma apoyo DPT Acelular vacunadas],"VACUNADA"))</f>
        <v>0</v>
      </c>
      <c r="H77" s="206">
        <f>SUM(COUNTIFS(Tabla1[AÑO PARTO],$B$4,Tabla1[MES PARTO],H6,Tabla1[SALE DEL PROGRAMA POR],"PARTO",Tabla1[Alarma apoyo DPT Acelular vacunadas],"VACUNADA"),COUNTIFS(Tabla1[AÑO PARTO],$B$4,Tabla1[MES PARTO],H6,Tabla1[SALE DEL PROGRAMA POR],"CESAREA",Tabla1[Alarma apoyo DPT Acelular vacunadas],"VACUNADA"))</f>
        <v>0</v>
      </c>
      <c r="I77" s="206">
        <f>SUM(COUNTIFS(Tabla1[AÑO PARTO],$B$4,Tabla1[MES PARTO],I6,Tabla1[SALE DEL PROGRAMA POR],"PARTO",Tabla1[Alarma apoyo DPT Acelular vacunadas],"VACUNADA"),COUNTIFS(Tabla1[AÑO PARTO],$B$4,Tabla1[MES PARTO],I6,Tabla1[SALE DEL PROGRAMA POR],"CESAREA",Tabla1[Alarma apoyo DPT Acelular vacunadas],"VACUNADA"))</f>
        <v>0</v>
      </c>
      <c r="J77" s="206">
        <f>SUM(COUNTIFS(Tabla1[AÑO PARTO],$B$4,Tabla1[MES PARTO],J6,Tabla1[SALE DEL PROGRAMA POR],"PARTO",Tabla1[Alarma apoyo DPT Acelular vacunadas],"VACUNADA"),COUNTIFS(Tabla1[AÑO PARTO],$B$4,Tabla1[MES PARTO],J6,Tabla1[SALE DEL PROGRAMA POR],"CESAREA",Tabla1[Alarma apoyo DPT Acelular vacunadas],"VACUNADA"))</f>
        <v>0</v>
      </c>
      <c r="K77" s="206">
        <f>SUM(COUNTIFS(Tabla1[AÑO PARTO],$B$4,Tabla1[MES PARTO],K6,Tabla1[SALE DEL PROGRAMA POR],"PARTO",Tabla1[Alarma apoyo DPT Acelular vacunadas],"VACUNADA"),COUNTIFS(Tabla1[AÑO PARTO],$B$4,Tabla1[MES PARTO],K6,Tabla1[SALE DEL PROGRAMA POR],"CESAREA",Tabla1[Alarma apoyo DPT Acelular vacunadas],"VACUNADA"))</f>
        <v>0</v>
      </c>
      <c r="L77" s="206">
        <f>SUM(COUNTIFS(Tabla1[AÑO PARTO],$B$4,Tabla1[MES PARTO],L6,Tabla1[SALE DEL PROGRAMA POR],"PARTO",Tabla1[Alarma apoyo DPT Acelular vacunadas],"VACUNADA"),COUNTIFS(Tabla1[AÑO PARTO],$B$4,Tabla1[MES PARTO],L6,Tabla1[SALE DEL PROGRAMA POR],"CESAREA",Tabla1[Alarma apoyo DPT Acelular vacunadas],"VACUNADA"))</f>
        <v>0</v>
      </c>
      <c r="M77" s="206">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10"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11" t="str">
        <f t="shared" si="21"/>
        <v/>
      </c>
      <c r="P78" t="s">
        <v>820</v>
      </c>
    </row>
    <row r="79" spans="1:16" ht="39" customHeight="1" thickBot="1" x14ac:dyDescent="0.3">
      <c r="A79" s="78" t="s">
        <v>822</v>
      </c>
      <c r="B79" s="206">
        <f>SUM(COUNTIFS(Tabla1[AÑO PARTO],$B$4,Tabla1[MES PARTO],B6,Tabla1[SALE DEL PROGRAMA POR],"PARTO",Tabla1[FECHA VACUNA ANTI INFLUENZA],"&lt;&gt;"),COUNTIFS(Tabla1[AÑO PARTO],$B$4,Tabla1[MES PARTO],B6,Tabla1[SALE DEL PROGRAMA POR],"CESAREA",Tabla1[FECHA VACUNA ANTI INFLUENZA],"&lt;&gt;"))</f>
        <v>0</v>
      </c>
      <c r="C79" s="206">
        <f>SUM(COUNTIFS(Tabla1[AÑO PARTO],$B$4,Tabla1[MES PARTO],C6,Tabla1[SALE DEL PROGRAMA POR],"PARTO",Tabla1[FECHA VACUNA ANTI INFLUENZA],"&lt;&gt;"),COUNTIFS(Tabla1[AÑO PARTO],$B$4,Tabla1[MES PARTO],C6,Tabla1[SALE DEL PROGRAMA POR],"CESAREA",Tabla1[FECHA VACUNA ANTI INFLUENZA],"&lt;&gt;"))</f>
        <v>0</v>
      </c>
      <c r="D79" s="206">
        <f>SUM(COUNTIFS(Tabla1[AÑO PARTO],$B$4,Tabla1[MES PARTO],D6,Tabla1[SALE DEL PROGRAMA POR],"PARTO",Tabla1[FECHA VACUNA ANTI INFLUENZA],"&lt;&gt;"),COUNTIFS(Tabla1[AÑO PARTO],$B$4,Tabla1[MES PARTO],D6,Tabla1[SALE DEL PROGRAMA POR],"CESAREA",Tabla1[FECHA VACUNA ANTI INFLUENZA],"&lt;&gt;"))</f>
        <v>0</v>
      </c>
      <c r="E79" s="206">
        <f>SUM(COUNTIFS(Tabla1[AÑO PARTO],$B$4,Tabla1[MES PARTO],E6,Tabla1[SALE DEL PROGRAMA POR],"PARTO",Tabla1[FECHA VACUNA ANTI INFLUENZA],"&lt;&gt;"),COUNTIFS(Tabla1[AÑO PARTO],$B$4,Tabla1[MES PARTO],E6,Tabla1[SALE DEL PROGRAMA POR],"CESAREA",Tabla1[FECHA VACUNA ANTI INFLUENZA],"&lt;&gt;"))</f>
        <v>0</v>
      </c>
      <c r="F79" s="206">
        <f>SUM(COUNTIFS(Tabla1[AÑO PARTO],$B$4,Tabla1[MES PARTO],F6,Tabla1[SALE DEL PROGRAMA POR],"PARTO",Tabla1[FECHA VACUNA ANTI INFLUENZA],"&lt;&gt;"),COUNTIFS(Tabla1[AÑO PARTO],$B$4,Tabla1[MES PARTO],F6,Tabla1[SALE DEL PROGRAMA POR],"CESAREA",Tabla1[FECHA VACUNA ANTI INFLUENZA],"&lt;&gt;"))</f>
        <v>0</v>
      </c>
      <c r="G79" s="206">
        <f>SUM(COUNTIFS(Tabla1[AÑO PARTO],$B$4,Tabla1[MES PARTO],G6,Tabla1[SALE DEL PROGRAMA POR],"PARTO",Tabla1[FECHA VACUNA ANTI INFLUENZA],"&lt;&gt;"),COUNTIFS(Tabla1[AÑO PARTO],$B$4,Tabla1[MES PARTO],G6,Tabla1[SALE DEL PROGRAMA POR],"CESAREA",Tabla1[FECHA VACUNA ANTI INFLUENZA],"&lt;&gt;"))</f>
        <v>0</v>
      </c>
      <c r="H79" s="206">
        <f>SUM(COUNTIFS(Tabla1[AÑO PARTO],$B$4,Tabla1[MES PARTO],H6,Tabla1[SALE DEL PROGRAMA POR],"PARTO",Tabla1[FECHA VACUNA ANTI INFLUENZA],"&lt;&gt;"),COUNTIFS(Tabla1[AÑO PARTO],$B$4,Tabla1[MES PARTO],H6,Tabla1[SALE DEL PROGRAMA POR],"CESAREA",Tabla1[FECHA VACUNA ANTI INFLUENZA],"&lt;&gt;"))</f>
        <v>0</v>
      </c>
      <c r="I79" s="206">
        <f>SUM(COUNTIFS(Tabla1[AÑO PARTO],$B$4,Tabla1[MES PARTO],I6,Tabla1[SALE DEL PROGRAMA POR],"PARTO",Tabla1[FECHA VACUNA ANTI INFLUENZA],"&lt;&gt;"),COUNTIFS(Tabla1[AÑO PARTO],$B$4,Tabla1[MES PARTO],I6,Tabla1[SALE DEL PROGRAMA POR],"CESAREA",Tabla1[FECHA VACUNA ANTI INFLUENZA],"&lt;&gt;"))</f>
        <v>0</v>
      </c>
      <c r="J79" s="206">
        <f>SUM(COUNTIFS(Tabla1[AÑO PARTO],$B$4,Tabla1[MES PARTO],J6,Tabla1[SALE DEL PROGRAMA POR],"PARTO",Tabla1[FECHA VACUNA ANTI INFLUENZA],"&lt;&gt;"),COUNTIFS(Tabla1[AÑO PARTO],$B$4,Tabla1[MES PARTO],J6,Tabla1[SALE DEL PROGRAMA POR],"CESAREA",Tabla1[FECHA VACUNA ANTI INFLUENZA],"&lt;&gt;"))</f>
        <v>0</v>
      </c>
      <c r="K79" s="206">
        <f>SUM(COUNTIFS(Tabla1[AÑO PARTO],$B$4,Tabla1[MES PARTO],K6,Tabla1[SALE DEL PROGRAMA POR],"PARTO",Tabla1[FECHA VACUNA ANTI INFLUENZA],"&lt;&gt;"),COUNTIFS(Tabla1[AÑO PARTO],$B$4,Tabla1[MES PARTO],K6,Tabla1[SALE DEL PROGRAMA POR],"CESAREA",Tabla1[FECHA VACUNA ANTI INFLUENZA],"&lt;&gt;"))</f>
        <v>0</v>
      </c>
      <c r="L79" s="206">
        <f>SUM(COUNTIFS(Tabla1[AÑO PARTO],$B$4,Tabla1[MES PARTO],L6,Tabla1[SALE DEL PROGRAMA POR],"PARTO",Tabla1[FECHA VACUNA ANTI INFLUENZA],"&lt;&gt;"),COUNTIFS(Tabla1[AÑO PARTO],$B$4,Tabla1[MES PARTO],L6,Tabla1[SALE DEL PROGRAMA POR],"CESAREA",Tabla1[FECHA VACUNA ANTI INFLUENZA],"&lt;&gt;"))</f>
        <v>0</v>
      </c>
      <c r="M79" s="206">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10"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11" t="str">
        <f t="shared" si="22"/>
        <v/>
      </c>
    </row>
    <row r="81" spans="1:14" ht="39" customHeight="1" thickBot="1" x14ac:dyDescent="0.3">
      <c r="A81" s="78" t="s">
        <v>824</v>
      </c>
      <c r="B81" s="206">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6">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6">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6">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6">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6">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6">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6">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6">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6">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6">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6">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10"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11" t="str">
        <f t="shared" si="23"/>
        <v/>
      </c>
    </row>
    <row r="83" spans="1:14" ht="39" customHeight="1" thickBot="1" x14ac:dyDescent="0.3">
      <c r="A83" s="78" t="s">
        <v>826</v>
      </c>
      <c r="B83" s="206">
        <f>SUM(COUNTIFS(Tabla1[AÑO PARTO],$B$4,Tabla1[MES PARTO],B6,Tabla1[SALE DEL PROGRAMA POR],"PARTO",Tabla1[FECHA VACUNA TD],"&lt;&gt;"),COUNTIFS(Tabla1[AÑO PARTO],$B$4,Tabla1[MES PARTO],B6,Tabla1[SALE DEL PROGRAMA POR],"CESAREA",Tabla1[FECHA VACUNA TD],"&lt;&gt;"))</f>
        <v>0</v>
      </c>
      <c r="C83" s="206">
        <f>SUM(COUNTIFS(Tabla1[AÑO PARTO],$B$4,Tabla1[MES PARTO],C6,Tabla1[SALE DEL PROGRAMA POR],"PARTO",Tabla1[FECHA VACUNA TD],"&lt;&gt;"),COUNTIFS(Tabla1[AÑO PARTO],$B$4,Tabla1[MES PARTO],C6,Tabla1[SALE DEL PROGRAMA POR],"CESAREA",Tabla1[FECHA VACUNA TD],"&lt;&gt;"))</f>
        <v>0</v>
      </c>
      <c r="D83" s="206">
        <f>SUM(COUNTIFS(Tabla1[AÑO PARTO],$B$4,Tabla1[MES PARTO],D6,Tabla1[SALE DEL PROGRAMA POR],"PARTO",Tabla1[FECHA VACUNA TD],"&lt;&gt;"),COUNTIFS(Tabla1[AÑO PARTO],$B$4,Tabla1[MES PARTO],D6,Tabla1[SALE DEL PROGRAMA POR],"CESAREA",Tabla1[FECHA VACUNA TD],"&lt;&gt;"))</f>
        <v>0</v>
      </c>
      <c r="E83" s="206">
        <f>SUM(COUNTIFS(Tabla1[AÑO PARTO],$B$4,Tabla1[MES PARTO],E6,Tabla1[SALE DEL PROGRAMA POR],"PARTO",Tabla1[FECHA VACUNA TD],"&lt;&gt;"),COUNTIFS(Tabla1[AÑO PARTO],$B$4,Tabla1[MES PARTO],E6,Tabla1[SALE DEL PROGRAMA POR],"CESAREA",Tabla1[FECHA VACUNA TD],"&lt;&gt;"))</f>
        <v>0</v>
      </c>
      <c r="F83" s="206">
        <f>SUM(COUNTIFS(Tabla1[AÑO PARTO],$B$4,Tabla1[MES PARTO],F6,Tabla1[SALE DEL PROGRAMA POR],"PARTO",Tabla1[FECHA VACUNA TD],"&lt;&gt;"),COUNTIFS(Tabla1[AÑO PARTO],$B$4,Tabla1[MES PARTO],F6,Tabla1[SALE DEL PROGRAMA POR],"CESAREA",Tabla1[FECHA VACUNA TD],"&lt;&gt;"))</f>
        <v>0</v>
      </c>
      <c r="G83" s="206">
        <f>SUM(COUNTIFS(Tabla1[AÑO PARTO],$B$4,Tabla1[MES PARTO],G6,Tabla1[SALE DEL PROGRAMA POR],"PARTO",Tabla1[FECHA VACUNA TD],"&lt;&gt;"),COUNTIFS(Tabla1[AÑO PARTO],$B$4,Tabla1[MES PARTO],G6,Tabla1[SALE DEL PROGRAMA POR],"CESAREA",Tabla1[FECHA VACUNA TD],"&lt;&gt;"))</f>
        <v>0</v>
      </c>
      <c r="H83" s="206">
        <f>SUM(COUNTIFS(Tabla1[AÑO PARTO],$B$4,Tabla1[MES PARTO],H6,Tabla1[SALE DEL PROGRAMA POR],"PARTO",Tabla1[FECHA VACUNA TD],"&lt;&gt;"),COUNTIFS(Tabla1[AÑO PARTO],$B$4,Tabla1[MES PARTO],H6,Tabla1[SALE DEL PROGRAMA POR],"CESAREA",Tabla1[FECHA VACUNA TD],"&lt;&gt;"))</f>
        <v>0</v>
      </c>
      <c r="I83" s="206">
        <f>SUM(COUNTIFS(Tabla1[AÑO PARTO],$B$4,Tabla1[MES PARTO],I6,Tabla1[SALE DEL PROGRAMA POR],"PARTO",Tabla1[FECHA VACUNA TD],"&lt;&gt;"),COUNTIFS(Tabla1[AÑO PARTO],$B$4,Tabla1[MES PARTO],I6,Tabla1[SALE DEL PROGRAMA POR],"CESAREA",Tabla1[FECHA VACUNA TD],"&lt;&gt;"))</f>
        <v>0</v>
      </c>
      <c r="J83" s="206">
        <f>SUM(COUNTIFS(Tabla1[AÑO PARTO],$B$4,Tabla1[MES PARTO],J6,Tabla1[SALE DEL PROGRAMA POR],"PARTO",Tabla1[FECHA VACUNA TD],"&lt;&gt;"),COUNTIFS(Tabla1[AÑO PARTO],$B$4,Tabla1[MES PARTO],J6,Tabla1[SALE DEL PROGRAMA POR],"CESAREA",Tabla1[FECHA VACUNA TD],"&lt;&gt;"))</f>
        <v>0</v>
      </c>
      <c r="K83" s="206">
        <f>SUM(COUNTIFS(Tabla1[AÑO PARTO],$B$4,Tabla1[MES PARTO],K6,Tabla1[SALE DEL PROGRAMA POR],"PARTO",Tabla1[FECHA VACUNA TD],"&lt;&gt;"),COUNTIFS(Tabla1[AÑO PARTO],$B$4,Tabla1[MES PARTO],K6,Tabla1[SALE DEL PROGRAMA POR],"CESAREA",Tabla1[FECHA VACUNA TD],"&lt;&gt;"))</f>
        <v>0</v>
      </c>
      <c r="L83" s="206">
        <f>SUM(COUNTIFS(Tabla1[AÑO PARTO],$B$4,Tabla1[MES PARTO],L6,Tabla1[SALE DEL PROGRAMA POR],"PARTO",Tabla1[FECHA VACUNA TD],"&lt;&gt;"),COUNTIFS(Tabla1[AÑO PARTO],$B$4,Tabla1[MES PARTO],L6,Tabla1[SALE DEL PROGRAMA POR],"CESAREA",Tabla1[FECHA VACUNA TD],"&lt;&gt;"))</f>
        <v>0</v>
      </c>
      <c r="M83" s="206">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10"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11"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6" t="s">
        <v>773</v>
      </c>
      <c r="B103" s="191" t="str">
        <f>IF(B$91=0,"",SUM(B102/B$91))</f>
        <v/>
      </c>
      <c r="C103" s="192" t="str">
        <f t="shared" ref="C103:N103" si="35">IF(C$91=0,"",SUM(C102/C$91))</f>
        <v/>
      </c>
      <c r="D103" s="192" t="str">
        <f t="shared" si="35"/>
        <v/>
      </c>
      <c r="E103" s="192" t="str">
        <f t="shared" si="35"/>
        <v/>
      </c>
      <c r="F103" s="192" t="str">
        <f t="shared" si="35"/>
        <v/>
      </c>
      <c r="G103" s="192" t="str">
        <f t="shared" si="35"/>
        <v/>
      </c>
      <c r="H103" s="192" t="str">
        <f t="shared" si="35"/>
        <v/>
      </c>
      <c r="I103" s="192" t="str">
        <f t="shared" si="35"/>
        <v/>
      </c>
      <c r="J103" s="192" t="str">
        <f t="shared" si="35"/>
        <v/>
      </c>
      <c r="K103" s="192" t="str">
        <f t="shared" si="35"/>
        <v/>
      </c>
      <c r="L103" s="192" t="str">
        <f t="shared" si="35"/>
        <v/>
      </c>
      <c r="M103" s="192" t="str">
        <f t="shared" si="35"/>
        <v/>
      </c>
      <c r="N103" s="193" t="str">
        <f t="shared" si="35"/>
        <v/>
      </c>
    </row>
    <row r="104" spans="1:14 16384:16384" ht="44.25" customHeight="1" thickBot="1" x14ac:dyDescent="0.3">
      <c r="A104" s="122" t="s">
        <v>845</v>
      </c>
      <c r="B104" s="206">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6">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6">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6">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6">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6">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6">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6">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6">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6">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6">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6">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9"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6">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6">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6">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6">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6">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6">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6">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6">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6">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6">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6">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6">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32" t="s">
        <v>805</v>
      </c>
      <c r="B107" s="206">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6">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6">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6">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6">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6">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6">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6">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6">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6">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6">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6">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22"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6">
        <f>COUNTIFS(Tabla1[AÑO PARTO],$B$4,Tabla1[MES PARTO],B6,Tabla1[SALE DEL PROGRAMA POR],"PARTO",Tabla1[DILIGENCIAMIENTO DE PARTOGRAMA (NO APLICA EN EXPULSIVO)],"SI",Tabla1[NIVEL DE COMPLEJIDAD DE LA ATENCION DE LA INSTITUCION DONDE SE ATENDIO EL PARTO],"BAJA")</f>
        <v>0</v>
      </c>
      <c r="C109" s="206">
        <f>COUNTIFS(Tabla1[AÑO PARTO],$B$4,Tabla1[MES PARTO],C6,Tabla1[SALE DEL PROGRAMA POR],"PARTO",Tabla1[DILIGENCIAMIENTO DE PARTOGRAMA (NO APLICA EN EXPULSIVO)],"SI",Tabla1[NIVEL DE COMPLEJIDAD DE LA ATENCION DE LA INSTITUCION DONDE SE ATENDIO EL PARTO],"BAJA")</f>
        <v>0</v>
      </c>
      <c r="D109" s="206">
        <f>COUNTIFS(Tabla1[AÑO PARTO],$B$4,Tabla1[MES PARTO],D6,Tabla1[SALE DEL PROGRAMA POR],"PARTO",Tabla1[DILIGENCIAMIENTO DE PARTOGRAMA (NO APLICA EN EXPULSIVO)],"SI",Tabla1[NIVEL DE COMPLEJIDAD DE LA ATENCION DE LA INSTITUCION DONDE SE ATENDIO EL PARTO],"BAJA")</f>
        <v>0</v>
      </c>
      <c r="E109" s="206">
        <f>COUNTIFS(Tabla1[AÑO PARTO],$B$4,Tabla1[MES PARTO],E6,Tabla1[SALE DEL PROGRAMA POR],"PARTO",Tabla1[DILIGENCIAMIENTO DE PARTOGRAMA (NO APLICA EN EXPULSIVO)],"SI",Tabla1[NIVEL DE COMPLEJIDAD DE LA ATENCION DE LA INSTITUCION DONDE SE ATENDIO EL PARTO],"BAJA")</f>
        <v>0</v>
      </c>
      <c r="F109" s="206">
        <f>COUNTIFS(Tabla1[AÑO PARTO],$B$4,Tabla1[MES PARTO],F6,Tabla1[SALE DEL PROGRAMA POR],"PARTO",Tabla1[DILIGENCIAMIENTO DE PARTOGRAMA (NO APLICA EN EXPULSIVO)],"SI",Tabla1[NIVEL DE COMPLEJIDAD DE LA ATENCION DE LA INSTITUCION DONDE SE ATENDIO EL PARTO],"BAJA")</f>
        <v>0</v>
      </c>
      <c r="G109" s="206">
        <f>COUNTIFS(Tabla1[AÑO PARTO],$B$4,Tabla1[MES PARTO],G6,Tabla1[SALE DEL PROGRAMA POR],"PARTO",Tabla1[DILIGENCIAMIENTO DE PARTOGRAMA (NO APLICA EN EXPULSIVO)],"SI",Tabla1[NIVEL DE COMPLEJIDAD DE LA ATENCION DE LA INSTITUCION DONDE SE ATENDIO EL PARTO],"BAJA")</f>
        <v>0</v>
      </c>
      <c r="H109" s="206">
        <f>COUNTIFS(Tabla1[AÑO PARTO],$B$4,Tabla1[MES PARTO],H6,Tabla1[SALE DEL PROGRAMA POR],"PARTO",Tabla1[DILIGENCIAMIENTO DE PARTOGRAMA (NO APLICA EN EXPULSIVO)],"SI",Tabla1[NIVEL DE COMPLEJIDAD DE LA ATENCION DE LA INSTITUCION DONDE SE ATENDIO EL PARTO],"BAJA")</f>
        <v>0</v>
      </c>
      <c r="I109" s="206">
        <f>COUNTIFS(Tabla1[AÑO PARTO],$B$4,Tabla1[MES PARTO],I6,Tabla1[SALE DEL PROGRAMA POR],"PARTO",Tabla1[DILIGENCIAMIENTO DE PARTOGRAMA (NO APLICA EN EXPULSIVO)],"SI",Tabla1[NIVEL DE COMPLEJIDAD DE LA ATENCION DE LA INSTITUCION DONDE SE ATENDIO EL PARTO],"BAJA")</f>
        <v>0</v>
      </c>
      <c r="J109" s="206">
        <f>COUNTIFS(Tabla1[AÑO PARTO],$B$4,Tabla1[MES PARTO],J6,Tabla1[SALE DEL PROGRAMA POR],"PARTO",Tabla1[DILIGENCIAMIENTO DE PARTOGRAMA (NO APLICA EN EXPULSIVO)],"SI",Tabla1[NIVEL DE COMPLEJIDAD DE LA ATENCION DE LA INSTITUCION DONDE SE ATENDIO EL PARTO],"BAJA")</f>
        <v>0</v>
      </c>
      <c r="K109" s="206">
        <f>COUNTIFS(Tabla1[AÑO PARTO],$B$4,Tabla1[MES PARTO],K6,Tabla1[SALE DEL PROGRAMA POR],"PARTO",Tabla1[DILIGENCIAMIENTO DE PARTOGRAMA (NO APLICA EN EXPULSIVO)],"SI",Tabla1[NIVEL DE COMPLEJIDAD DE LA ATENCION DE LA INSTITUCION DONDE SE ATENDIO EL PARTO],"BAJA")</f>
        <v>0</v>
      </c>
      <c r="L109" s="206">
        <f>COUNTIFS(Tabla1[AÑO PARTO],$B$4,Tabla1[MES PARTO],L6,Tabla1[SALE DEL PROGRAMA POR],"PARTO",Tabla1[DILIGENCIAMIENTO DE PARTOGRAMA (NO APLICA EN EXPULSIVO)],"SI",Tabla1[NIVEL DE COMPLEJIDAD DE LA ATENCION DE LA INSTITUCION DONDE SE ATENDIO EL PARTO],"BAJA")</f>
        <v>0</v>
      </c>
      <c r="M109" s="206">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32" t="s">
        <v>794</v>
      </c>
      <c r="B110" s="206">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6">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6">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6">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6">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6">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6">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6">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6">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6">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6">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6">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3"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6">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6">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6">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6">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6">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6">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6">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6">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6">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6">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6">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6">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32" t="s">
        <v>797</v>
      </c>
      <c r="B113" s="206">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6">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6">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6">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6">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6">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6">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6">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6">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6">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6">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6">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10"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11" t="str">
        <f t="shared" si="37"/>
        <v/>
      </c>
    </row>
    <row r="115" spans="1:14" ht="42.75" customHeight="1" thickBot="1" x14ac:dyDescent="0.3">
      <c r="A115" s="194" t="s">
        <v>753</v>
      </c>
      <c r="B115" s="208">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5">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5">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5">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5">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5">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5">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5">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5">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5">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5">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5">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9">
        <f>SUM(B115:M115)</f>
        <v>0</v>
      </c>
    </row>
    <row r="116" spans="1:14" ht="42.75" customHeight="1" thickBot="1" x14ac:dyDescent="0.3">
      <c r="A116" s="217" t="s">
        <v>771</v>
      </c>
      <c r="B116" s="208" t="str">
        <f>IF(B$102=0,"",SUM(B115/B$102))</f>
        <v/>
      </c>
      <c r="C116" s="195" t="str">
        <f t="shared" ref="C116:N116" si="38">IF(C$102=0,"",SUM(C115/C$102))</f>
        <v/>
      </c>
      <c r="D116" s="195" t="str">
        <f t="shared" si="38"/>
        <v/>
      </c>
      <c r="E116" s="195" t="str">
        <f t="shared" si="38"/>
        <v/>
      </c>
      <c r="F116" s="195" t="str">
        <f t="shared" si="38"/>
        <v/>
      </c>
      <c r="G116" s="195" t="str">
        <f t="shared" si="38"/>
        <v/>
      </c>
      <c r="H116" s="195" t="str">
        <f t="shared" si="38"/>
        <v/>
      </c>
      <c r="I116" s="195" t="str">
        <f t="shared" si="38"/>
        <v/>
      </c>
      <c r="J116" s="195" t="str">
        <f t="shared" si="38"/>
        <v/>
      </c>
      <c r="K116" s="195" t="str">
        <f t="shared" si="38"/>
        <v/>
      </c>
      <c r="L116" s="195" t="str">
        <f t="shared" si="38"/>
        <v/>
      </c>
      <c r="M116" s="195" t="str">
        <f t="shared" si="38"/>
        <v/>
      </c>
      <c r="N116" s="209" t="str">
        <f t="shared" si="38"/>
        <v/>
      </c>
    </row>
    <row r="117" spans="1:14" ht="42.75" customHeight="1" thickBot="1" x14ac:dyDescent="0.3">
      <c r="A117" s="194" t="s">
        <v>754</v>
      </c>
      <c r="B117" s="208">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12">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12">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12">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12">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12">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12">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12">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12">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12">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12">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12">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9">
        <f>SUM(B117:M117)</f>
        <v>0</v>
      </c>
    </row>
    <row r="118" spans="1:14" ht="42.75" customHeight="1" thickBot="1" x14ac:dyDescent="0.3">
      <c r="A118" s="210" t="s">
        <v>755</v>
      </c>
      <c r="B118" s="208" t="str">
        <f t="shared" ref="B118:N118" si="39">IF(B$107=0,"",SUM(B117/B$107))</f>
        <v/>
      </c>
      <c r="C118" s="195" t="str">
        <f t="shared" si="39"/>
        <v/>
      </c>
      <c r="D118" s="195" t="str">
        <f t="shared" si="39"/>
        <v/>
      </c>
      <c r="E118" s="195" t="str">
        <f t="shared" si="39"/>
        <v/>
      </c>
      <c r="F118" s="195" t="str">
        <f t="shared" si="39"/>
        <v/>
      </c>
      <c r="G118" s="195" t="str">
        <f t="shared" si="39"/>
        <v/>
      </c>
      <c r="H118" s="195" t="str">
        <f t="shared" si="39"/>
        <v/>
      </c>
      <c r="I118" s="195" t="str">
        <f t="shared" si="39"/>
        <v/>
      </c>
      <c r="J118" s="195" t="str">
        <f t="shared" si="39"/>
        <v/>
      </c>
      <c r="K118" s="195" t="str">
        <f t="shared" si="39"/>
        <v/>
      </c>
      <c r="L118" s="195" t="str">
        <f t="shared" si="39"/>
        <v/>
      </c>
      <c r="M118" s="195" t="str">
        <f t="shared" si="39"/>
        <v/>
      </c>
      <c r="N118" s="209" t="str">
        <f t="shared" si="39"/>
        <v/>
      </c>
    </row>
    <row r="119" spans="1:14" ht="42.75" customHeight="1" thickBot="1" x14ac:dyDescent="0.3">
      <c r="A119" s="194" t="s">
        <v>830</v>
      </c>
      <c r="B119" s="208">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12">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12">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12">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12">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12">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12">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12">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12">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12">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12">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12">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9">
        <f>SUM(B119:M119)</f>
        <v>0</v>
      </c>
    </row>
    <row r="120" spans="1:14" ht="42.75" customHeight="1" thickBot="1" x14ac:dyDescent="0.3">
      <c r="A120" s="217" t="s">
        <v>828</v>
      </c>
      <c r="B120" s="208" t="str">
        <f t="shared" ref="B120:N120" si="40">IF(B$102=0,"",SUM(B119/B$102))</f>
        <v/>
      </c>
      <c r="C120" s="195" t="str">
        <f t="shared" si="40"/>
        <v/>
      </c>
      <c r="D120" s="195" t="str">
        <f t="shared" si="40"/>
        <v/>
      </c>
      <c r="E120" s="195" t="str">
        <f t="shared" si="40"/>
        <v/>
      </c>
      <c r="F120" s="195" t="str">
        <f t="shared" si="40"/>
        <v/>
      </c>
      <c r="G120" s="195" t="str">
        <f t="shared" si="40"/>
        <v/>
      </c>
      <c r="H120" s="195" t="str">
        <f t="shared" si="40"/>
        <v/>
      </c>
      <c r="I120" s="195" t="str">
        <f t="shared" si="40"/>
        <v/>
      </c>
      <c r="J120" s="195" t="str">
        <f t="shared" si="40"/>
        <v/>
      </c>
      <c r="K120" s="195" t="str">
        <f t="shared" si="40"/>
        <v/>
      </c>
      <c r="L120" s="195" t="str">
        <f t="shared" si="40"/>
        <v/>
      </c>
      <c r="M120" s="195" t="str">
        <f t="shared" si="40"/>
        <v/>
      </c>
      <c r="N120" s="209" t="str">
        <f t="shared" si="40"/>
        <v/>
      </c>
    </row>
    <row r="121" spans="1:14" ht="42.75" customHeight="1" thickBot="1" x14ac:dyDescent="0.3">
      <c r="A121" s="194" t="s">
        <v>831</v>
      </c>
      <c r="B121" s="208">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6">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9">
        <f>SUM(B121:M121)</f>
        <v>0</v>
      </c>
    </row>
    <row r="122" spans="1:14" ht="42.75" customHeight="1" thickBot="1" x14ac:dyDescent="0.3">
      <c r="A122" s="210" t="s">
        <v>829</v>
      </c>
      <c r="B122" s="208" t="str">
        <f t="shared" ref="B122:N122" si="41">IF(B$107=0,"",SUM(B121/B$107))</f>
        <v/>
      </c>
      <c r="C122" s="195" t="str">
        <f t="shared" si="41"/>
        <v/>
      </c>
      <c r="D122" s="195" t="str">
        <f t="shared" si="41"/>
        <v/>
      </c>
      <c r="E122" s="195" t="str">
        <f t="shared" si="41"/>
        <v/>
      </c>
      <c r="F122" s="195" t="str">
        <f t="shared" si="41"/>
        <v/>
      </c>
      <c r="G122" s="195" t="str">
        <f t="shared" si="41"/>
        <v/>
      </c>
      <c r="H122" s="195" t="str">
        <f t="shared" si="41"/>
        <v/>
      </c>
      <c r="I122" s="195" t="str">
        <f t="shared" si="41"/>
        <v/>
      </c>
      <c r="J122" s="195" t="str">
        <f t="shared" si="41"/>
        <v/>
      </c>
      <c r="K122" s="195" t="str">
        <f t="shared" si="41"/>
        <v/>
      </c>
      <c r="L122" s="195" t="str">
        <f t="shared" si="41"/>
        <v/>
      </c>
      <c r="M122" s="195" t="str">
        <f t="shared" si="41"/>
        <v/>
      </c>
      <c r="N122" s="209" t="str">
        <f t="shared" si="41"/>
        <v/>
      </c>
    </row>
    <row r="123" spans="1:14" ht="49.5" customHeight="1" thickBot="1" x14ac:dyDescent="0.3">
      <c r="A123" s="194" t="s">
        <v>738</v>
      </c>
      <c r="B123" s="196">
        <f>COUNTIFS(Tabla1[AÑO PARTO],B4,Tabla1[MES PARTO],B6,Tabla1[SALE DEL PROGRAMA POR],"PARTO",Tabla1[NIVEL DE COMPLEJIDAD DE LA ATENCION DE LA INSTITUCION DONDE SE ATENDIO EL PARTO],"BAJA",Tabla1[[PUERPERA SALE CON PLANIFICACIÓN FAMILIAR POST EVENTO OBSTETRICO ]],"SI")</f>
        <v>0</v>
      </c>
      <c r="C123" s="196">
        <f>COUNTIFS(Tabla1[AÑO PARTO],B4,Tabla1[MES PARTO],C6,Tabla1[SALE DEL PROGRAMA POR],"PARTO",Tabla1[NIVEL DE COMPLEJIDAD DE LA ATENCION DE LA INSTITUCION DONDE SE ATENDIO EL PARTO],"BAJA",Tabla1[[PUERPERA SALE CON PLANIFICACIÓN FAMILIAR POST EVENTO OBSTETRICO ]],"SI")</f>
        <v>0</v>
      </c>
      <c r="D123" s="196">
        <f>COUNTIFS(Tabla1[AÑO PARTO],B4,Tabla1[MES PARTO],D6,Tabla1[SALE DEL PROGRAMA POR],"PARTO",Tabla1[NIVEL DE COMPLEJIDAD DE LA ATENCION DE LA INSTITUCION DONDE SE ATENDIO EL PARTO],"BAJA",Tabla1[[PUERPERA SALE CON PLANIFICACIÓN FAMILIAR POST EVENTO OBSTETRICO ]],"SI")</f>
        <v>0</v>
      </c>
      <c r="E123" s="196">
        <f>COUNTIFS(Tabla1[AÑO PARTO],B4,Tabla1[MES PARTO],E6,Tabla1[SALE DEL PROGRAMA POR],"PARTO",Tabla1[NIVEL DE COMPLEJIDAD DE LA ATENCION DE LA INSTITUCION DONDE SE ATENDIO EL PARTO],"BAJA",Tabla1[[PUERPERA SALE CON PLANIFICACIÓN FAMILIAR POST EVENTO OBSTETRICO ]],"SI")</f>
        <v>0</v>
      </c>
      <c r="F123" s="196">
        <f>COUNTIFS(Tabla1[AÑO PARTO],B4,Tabla1[MES PARTO],F6,Tabla1[SALE DEL PROGRAMA POR],"PARTO",Tabla1[NIVEL DE COMPLEJIDAD DE LA ATENCION DE LA INSTITUCION DONDE SE ATENDIO EL PARTO],"BAJA",Tabla1[[PUERPERA SALE CON PLANIFICACIÓN FAMILIAR POST EVENTO OBSTETRICO ]],"SI")</f>
        <v>0</v>
      </c>
      <c r="G123" s="196">
        <f>COUNTIFS(Tabla1[AÑO PARTO],B4,Tabla1[MES PARTO],G6,Tabla1[SALE DEL PROGRAMA POR],"PARTO",Tabla1[NIVEL DE COMPLEJIDAD DE LA ATENCION DE LA INSTITUCION DONDE SE ATENDIO EL PARTO],"BAJA",Tabla1[[PUERPERA SALE CON PLANIFICACIÓN FAMILIAR POST EVENTO OBSTETRICO ]],"SI")</f>
        <v>0</v>
      </c>
      <c r="H123" s="196">
        <f>COUNTIFS(Tabla1[AÑO PARTO],B4,Tabla1[MES PARTO],H6,Tabla1[SALE DEL PROGRAMA POR],"PARTO",Tabla1[NIVEL DE COMPLEJIDAD DE LA ATENCION DE LA INSTITUCION DONDE SE ATENDIO EL PARTO],"BAJA",Tabla1[[PUERPERA SALE CON PLANIFICACIÓN FAMILIAR POST EVENTO OBSTETRICO ]],"SI")</f>
        <v>0</v>
      </c>
      <c r="I123" s="196">
        <f>COUNTIFS(Tabla1[AÑO PARTO],B4,Tabla1[MES PARTO],I6,Tabla1[SALE DEL PROGRAMA POR],"PARTO",Tabla1[NIVEL DE COMPLEJIDAD DE LA ATENCION DE LA INSTITUCION DONDE SE ATENDIO EL PARTO],"BAJA",Tabla1[[PUERPERA SALE CON PLANIFICACIÓN FAMILIAR POST EVENTO OBSTETRICO ]],"SI")</f>
        <v>0</v>
      </c>
      <c r="J123" s="196">
        <f>COUNTIFS(Tabla1[AÑO PARTO],B4,Tabla1[MES PARTO],J6,Tabla1[SALE DEL PROGRAMA POR],"PARTO",Tabla1[NIVEL DE COMPLEJIDAD DE LA ATENCION DE LA INSTITUCION DONDE SE ATENDIO EL PARTO],"BAJA",Tabla1[[PUERPERA SALE CON PLANIFICACIÓN FAMILIAR POST EVENTO OBSTETRICO ]],"SI")</f>
        <v>0</v>
      </c>
      <c r="K123" s="196">
        <f>COUNTIFS(Tabla1[AÑO PARTO],B4,Tabla1[MES PARTO],K6,Tabla1[SALE DEL PROGRAMA POR],"PARTO",Tabla1[NIVEL DE COMPLEJIDAD DE LA ATENCION DE LA INSTITUCION DONDE SE ATENDIO EL PARTO],"BAJA",Tabla1[[PUERPERA SALE CON PLANIFICACIÓN FAMILIAR POST EVENTO OBSTETRICO ]],"SI")</f>
        <v>0</v>
      </c>
      <c r="L123" s="196">
        <f>COUNTIFS(Tabla1[AÑO PARTO],B4,Tabla1[MES PARTO],L6,Tabla1[SALE DEL PROGRAMA POR],"PARTO",Tabla1[NIVEL DE COMPLEJIDAD DE LA ATENCION DE LA INSTITUCION DONDE SE ATENDIO EL PARTO],"BAJA",Tabla1[[PUERPERA SALE CON PLANIFICACIÓN FAMILIAR POST EVENTO OBSTETRICO ]],"SI")</f>
        <v>0</v>
      </c>
      <c r="M123" s="196">
        <f>COUNTIFS(Tabla1[AÑO PARTO],B4,Tabla1[MES PARTO],M6,Tabla1[SALE DEL PROGRAMA POR],"PARTO",Tabla1[NIVEL DE COMPLEJIDAD DE LA ATENCION DE LA INSTITUCION DONDE SE ATENDIO EL PARTO],"BAJA",Tabla1[[PUERPERA SALE CON PLANIFICACIÓN FAMILIAR POST EVENTO OBSTETRICO ]],"SI")</f>
        <v>0</v>
      </c>
      <c r="N123" s="197">
        <f>SUM(B123:M123)</f>
        <v>0</v>
      </c>
    </row>
    <row r="124" spans="1:14" ht="42.75" customHeight="1" thickBot="1" x14ac:dyDescent="0.3">
      <c r="A124" s="217"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9" t="s">
        <v>776</v>
      </c>
      <c r="B125" s="198">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8">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8">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8">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8">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8">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8">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8">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8">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8">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8">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8">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7">
        <f>SUM(B125:M125)</f>
        <v>0</v>
      </c>
    </row>
    <row r="126" spans="1:14" ht="42.75" customHeight="1" thickBot="1" x14ac:dyDescent="0.3">
      <c r="A126" s="190" t="s">
        <v>804</v>
      </c>
      <c r="B126" s="195">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5">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5">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5">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5">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5">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5">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5">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5">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5">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5">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5">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7">
        <f>SUM(B126:M126)</f>
        <v>0</v>
      </c>
    </row>
    <row r="127" spans="1:14" ht="42.75" customHeight="1" thickBot="1" x14ac:dyDescent="0.3">
      <c r="A127" s="207"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8"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60"/>
      <c r="C133" s="261"/>
      <c r="D133" s="261"/>
      <c r="E133" s="261"/>
      <c r="F133" s="261"/>
      <c r="G133" s="261"/>
      <c r="H133" s="261"/>
      <c r="I133" s="261"/>
      <c r="J133" s="261"/>
      <c r="K133" s="261"/>
      <c r="L133" s="261"/>
      <c r="M133" s="261"/>
      <c r="N133" s="205"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60"/>
      <c r="C135" s="261"/>
      <c r="D135" s="261"/>
      <c r="E135" s="261"/>
      <c r="F135" s="261"/>
      <c r="G135" s="261"/>
      <c r="H135" s="261"/>
      <c r="I135" s="261"/>
      <c r="J135" s="261"/>
      <c r="K135" s="261"/>
      <c r="L135" s="261"/>
      <c r="M135" s="261"/>
      <c r="N135" s="205"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62"/>
      <c r="C137" s="263"/>
      <c r="D137" s="263"/>
      <c r="E137" s="263"/>
      <c r="F137" s="263"/>
      <c r="G137" s="263"/>
      <c r="H137" s="263"/>
      <c r="I137" s="263"/>
      <c r="J137" s="263"/>
      <c r="K137" s="263"/>
      <c r="L137" s="263"/>
      <c r="M137" s="263"/>
      <c r="N137" s="205" t="str">
        <f>IF(N$128=0,"",SUM((N136/N$128)*100000))</f>
        <v/>
      </c>
    </row>
    <row r="138" spans="1:14" ht="26.25" thickBot="1" x14ac:dyDescent="0.3">
      <c r="A138" s="201" t="s">
        <v>746</v>
      </c>
      <c r="B138" s="262" t="str">
        <f t="shared" ref="B138:N138" si="45">IF(B$136=0,"",SUM(B134/B136))</f>
        <v/>
      </c>
      <c r="C138" s="263" t="str">
        <f t="shared" si="45"/>
        <v/>
      </c>
      <c r="D138" s="263" t="str">
        <f t="shared" si="45"/>
        <v/>
      </c>
      <c r="E138" s="263" t="str">
        <f t="shared" si="45"/>
        <v/>
      </c>
      <c r="F138" s="263" t="str">
        <f t="shared" si="45"/>
        <v/>
      </c>
      <c r="G138" s="263" t="str">
        <f t="shared" si="45"/>
        <v/>
      </c>
      <c r="H138" s="263" t="str">
        <f t="shared" si="45"/>
        <v/>
      </c>
      <c r="I138" s="263" t="str">
        <f t="shared" si="45"/>
        <v/>
      </c>
      <c r="J138" s="263" t="str">
        <f t="shared" si="45"/>
        <v/>
      </c>
      <c r="K138" s="263" t="str">
        <f t="shared" si="45"/>
        <v/>
      </c>
      <c r="L138" s="263" t="str">
        <f t="shared" si="45"/>
        <v/>
      </c>
      <c r="M138" s="263" t="str">
        <f t="shared" si="45"/>
        <v/>
      </c>
      <c r="N138" s="204"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202" t="s">
        <v>747</v>
      </c>
      <c r="B140" s="256" t="str">
        <f>IF(B$139=0,"",SUM(B136/B139))</f>
        <v/>
      </c>
      <c r="C140" s="257"/>
      <c r="D140" s="257"/>
      <c r="E140" s="257"/>
      <c r="F140" s="257"/>
      <c r="G140" s="257"/>
      <c r="H140" s="257"/>
      <c r="I140" s="257"/>
      <c r="J140" s="257"/>
      <c r="K140" s="257"/>
      <c r="L140" s="257"/>
      <c r="M140" s="257"/>
      <c r="N140" s="203"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38" priority="45" operator="containsText" text="SE TRASLADO DE EPS">
      <formula>NOT(ISERROR(SEARCH("SE TRASLADO DE EPS",A33)))</formula>
    </cfRule>
    <cfRule type="containsText" dxfId="337" priority="46" operator="containsText" text="INMIGRANTE VENEZOLANA">
      <formula>NOT(ISERROR(SEARCH("INMIGRANTE VENEZOLANA",A33)))</formula>
    </cfRule>
    <cfRule type="containsText" dxfId="336" priority="47" operator="containsText" text="SIN AFILIACIÓN A EPS">
      <formula>NOT(ISERROR(SEARCH("SIN AFILIACIÓN A EPS",A33)))</formula>
    </cfRule>
    <cfRule type="containsText" dxfId="335" priority="48" operator="containsText" text="NOVEDAD">
      <formula>NOT(ISERROR(SEARCH("NOVEDAD",A33)))</formula>
    </cfRule>
    <cfRule type="containsText" dxfId="334" priority="49" operator="containsText" text="IDENTIDAD">
      <formula>NOT(ISERROR(SEARCH("IDENTIDAD",A33)))</formula>
    </cfRule>
    <cfRule type="containsText" dxfId="333" priority="50" operator="containsText" text="CPN">
      <formula>NOT(ISERROR(SEARCH("CPN",A33)))</formula>
    </cfRule>
    <cfRule type="containsText" dxfId="332" priority="51" operator="containsText" text="VIENE">
      <formula>NOT(ISERROR(SEARCH("VIENE",A33)))</formula>
    </cfRule>
    <cfRule type="cellIs" dxfId="331" priority="52" operator="equal">
      <formula>"TRAMITE DE PORTABILIDAD"</formula>
    </cfRule>
  </conditionalFormatting>
  <conditionalFormatting sqref="A39">
    <cfRule type="containsText" dxfId="330" priority="9" operator="containsText" text="SE TRASLADO DE EPS">
      <formula>NOT(ISERROR(SEARCH("SE TRASLADO DE EPS",A39)))</formula>
    </cfRule>
    <cfRule type="containsText" dxfId="329" priority="10" operator="containsText" text="INMIGRANTE VENEZOLANA">
      <formula>NOT(ISERROR(SEARCH("INMIGRANTE VENEZOLANA",A39)))</formula>
    </cfRule>
    <cfRule type="containsText" dxfId="328" priority="11" operator="containsText" text="SIN AFILIACIÓN A EPS">
      <formula>NOT(ISERROR(SEARCH("SIN AFILIACIÓN A EPS",A39)))</formula>
    </cfRule>
    <cfRule type="containsText" dxfId="327" priority="12" operator="containsText" text="NOVEDAD">
      <formula>NOT(ISERROR(SEARCH("NOVEDAD",A39)))</formula>
    </cfRule>
    <cfRule type="containsText" dxfId="326" priority="13" operator="containsText" text="IDENTIDAD">
      <formula>NOT(ISERROR(SEARCH("IDENTIDAD",A39)))</formula>
    </cfRule>
    <cfRule type="containsText" dxfId="325" priority="14" operator="containsText" text="CPN">
      <formula>NOT(ISERROR(SEARCH("CPN",A39)))</formula>
    </cfRule>
    <cfRule type="containsText" dxfId="324" priority="15" operator="containsText" text="VIENE">
      <formula>NOT(ISERROR(SEARCH("VIENE",A39)))</formula>
    </cfRule>
    <cfRule type="cellIs" dxfId="323"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8"/>
  <sheetViews>
    <sheetView tabSelected="1" zoomScale="70" zoomScaleNormal="70" zoomScaleSheetLayoutView="76" workbookViewId="0">
      <pane ySplit="1" topLeftCell="A2" activePane="bottomLeft" state="frozen"/>
      <selection pane="bottomLeft" activeCell="D21" sqref="D21"/>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920</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72" t="s">
        <v>745</v>
      </c>
      <c r="DP1" s="172" t="s">
        <v>731</v>
      </c>
      <c r="DQ1" s="200"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852</v>
      </c>
      <c r="FG1" s="21" t="s">
        <v>690</v>
      </c>
      <c r="FH1" s="24" t="s">
        <v>470</v>
      </c>
      <c r="FI1" s="7" t="s">
        <v>114</v>
      </c>
      <c r="FJ1" s="21" t="s">
        <v>691</v>
      </c>
      <c r="FK1" s="233"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4"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3" t="s">
        <v>704</v>
      </c>
      <c r="NK1" s="173" t="s">
        <v>705</v>
      </c>
      <c r="NL1" s="173" t="s">
        <v>706</v>
      </c>
      <c r="NM1" s="174"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9" t="s">
        <v>675</v>
      </c>
      <c r="PM1" s="170" t="s">
        <v>674</v>
      </c>
      <c r="PN1" s="170" t="s">
        <v>676</v>
      </c>
      <c r="PO1" s="170" t="s">
        <v>677</v>
      </c>
      <c r="PP1" s="170" t="s">
        <v>678</v>
      </c>
      <c r="PQ1" s="218" t="s">
        <v>679</v>
      </c>
    </row>
    <row r="2" spans="1:433" ht="42" customHeight="1" x14ac:dyDescent="0.25">
      <c r="A2" s="187" t="s">
        <v>851</v>
      </c>
      <c r="B2" s="68"/>
      <c r="C2" s="68"/>
      <c r="D2" s="187"/>
      <c r="E2" s="68"/>
      <c r="F2" s="68"/>
      <c r="G2" s="68"/>
      <c r="H2" s="68"/>
      <c r="I2" s="145"/>
      <c r="J2" s="146"/>
      <c r="K2" s="68"/>
      <c r="L2" s="68"/>
      <c r="M2" s="35"/>
      <c r="N2" s="38" t="str">
        <f t="shared" ref="N2:N8" ca="1" si="0">IF(M2&gt;0,SUM(TODAY()-M2)/365,"")</f>
        <v/>
      </c>
      <c r="O2" s="35"/>
      <c r="P2" s="39" t="str">
        <f t="shared" ref="P2:P8" si="1">IF(AND(O2="",R2&gt;0),"ACUDE ESPONTANEAMENTE",IF(AND(AND(O2&gt;0,R2=""),OR(IW2&gt;0,IT2&lt;&gt;"")),"NA",IF(AND(O2&gt;0,IW2="",R2=""),"NO",IF(AND(O2&gt;0,R2&gt;0),"SI",""))))</f>
        <v/>
      </c>
      <c r="Q2" s="40"/>
      <c r="R2" s="35"/>
      <c r="S2" s="31"/>
      <c r="T2" s="37"/>
      <c r="U2" s="31"/>
      <c r="V2" s="31"/>
      <c r="W2" s="31"/>
      <c r="X2" s="31"/>
      <c r="Y2" s="31"/>
      <c r="Z2" s="31"/>
      <c r="AA2" s="31"/>
      <c r="AB2" s="41"/>
      <c r="AC2" s="40"/>
      <c r="AD2" s="55"/>
      <c r="AE2" s="40"/>
      <c r="AF2" s="40"/>
      <c r="AG2" s="36"/>
      <c r="AH2" s="36"/>
      <c r="AI2" s="37"/>
      <c r="AJ2" s="36"/>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
      </c>
      <c r="AL2" s="36"/>
      <c r="AM2" s="40"/>
      <c r="AN2" s="40"/>
      <c r="AO2" s="40"/>
      <c r="AP2" s="40"/>
      <c r="AQ2" s="40"/>
      <c r="AR2" s="31"/>
      <c r="AS2" s="31"/>
      <c r="AT2" s="31"/>
      <c r="AU2" s="40"/>
      <c r="AV2" s="31"/>
      <c r="AW2" s="40"/>
      <c r="AX2" s="40"/>
      <c r="AY2" s="40"/>
      <c r="AZ2" s="40"/>
      <c r="BA2" s="40"/>
      <c r="BB2" s="40"/>
      <c r="BC2" s="40"/>
      <c r="BD2" s="40"/>
      <c r="BE2" s="40"/>
      <c r="BF2" s="40"/>
      <c r="BG2" s="40"/>
      <c r="BH2" s="40"/>
      <c r="BI2" s="40"/>
      <c r="BJ2" s="35"/>
      <c r="BK2" s="35"/>
      <c r="BL2" s="31"/>
      <c r="BM2" s="43" t="str">
        <f t="shared" ref="BM2:BM8" si="2">IF(OR(BJ2="SD",BK2=""),"",IF(BJ2="",0,SUM(BK2-BJ2)/30))</f>
        <v/>
      </c>
      <c r="BN2" s="57" t="str">
        <f t="shared" ref="BN2:BN8" si="3">IF(BS2&gt;0,SUM(BR2-NQ2),"")</f>
        <v/>
      </c>
      <c r="BO2" s="44" t="str">
        <f t="shared" ref="BO2:BO8" si="4">IF(AND(BL2="Corregida",BK2&gt;0,R2&gt;0,ISBLANK(BS2)),"SIN SEMANAS X ECO",IF(AND(BL2="Corregida",BK2&gt;0,R2&gt;0),SUM(R2-BN2)/7,IF(AND(OR(BL2="SI",BL2="NO"),BK2&gt;0,R2&gt;0),SUM(R2-BK2)/7,"")))</f>
        <v/>
      </c>
      <c r="BP2" s="31" t="str">
        <f t="shared" ref="BP2:BP8" si="5">IF(AND(BO2="",IP2=""),"",IF(AND(BO2="",IP2="DEFINIR FPP POR ECO"),"SIN DATO",IF(BO2&lt;0,"ERROR FUM O INGRESO O ECO",IF(BL2="NO","DEFINIR CON ECO",IF(BO2&lt;12,"I TRIM",IF(BO2&lt;27,"II TRIM",IF(AND(BO2&gt;26,BO2&lt;45),"III TRIM","ERROR FUM O INGRESO O ECO")))))))</f>
        <v/>
      </c>
      <c r="BQ2" s="39" t="str">
        <f t="shared" ref="BQ2:BQ8" ca="1" si="6">IF(SUM((TODAY()-BK2)/7)&gt;43.1,"",IF(AND(BK2&gt;0,OR(BL2="si",BL2="Corregida",BL2="NO")),SUM((TODAY()-BK2)/7),""))</f>
        <v/>
      </c>
      <c r="BR2" s="35"/>
      <c r="BS2" s="43"/>
      <c r="BT2" s="35"/>
      <c r="BU2" s="31"/>
      <c r="BV2" s="40"/>
      <c r="BW2" s="40"/>
      <c r="BX2" s="40"/>
      <c r="BY2" s="40"/>
      <c r="BZ2" s="35"/>
      <c r="CA2" s="31"/>
      <c r="CB2" s="31"/>
      <c r="CC2" s="39" t="str">
        <f t="shared" ref="CC2:CC8" si="7">IF(AND(OR(O2&gt;0,R2&gt;0),CA2=""),"SD",IF(AND(OR(O2="",R2=""),CA2=""),"",IF(AND(OR(O2&gt;0,R2&gt;0),CA2&gt;0,CB2&gt;0),SUM(CB2)/(CA2*CA2),"X")))</f>
        <v/>
      </c>
      <c r="CD2" s="45" t="str">
        <f t="shared" ref="CD2:CD8" si="8">IF(AND(CC2&lt;10,CB2="SD"),"SIN DATO PESO PREGESTACION O I TRIM",IF(AND(OR(R2&gt;0,O2&gt;0),CC2="X"),"INGRESAR DATO DE PESO",IF(CC2="SD","INGRESAR DATO DE TALLA Y PESO",IF(CC2&lt;18.5,"BAJO PESO",IF(CC2&lt;25,"NORMAL",IF(CC2&lt;30,"SOBREPESO",IF(AND(CC2&gt;=30,CC2&lt;50),"OBESIDAD","")))))))</f>
        <v/>
      </c>
      <c r="CE2" s="35"/>
      <c r="CF2" s="31"/>
      <c r="CG2" s="39" t="str">
        <f t="shared" ref="CG2:CG8" si="9">IF(AND(OR(O2&gt;0,R2&gt;0),CA2=""),"SD",IF(AND(OR(O2="",R2=""),CA2=""),"",IF(AND(OR(O2&gt;0,R2&gt;0),CA2&gt;0),SUM(CF2)/(CA2*CA2),"X")))</f>
        <v/>
      </c>
      <c r="CH2" s="31" t="str">
        <f t="shared" ref="CH2:CH8" si="10">IF(AND(CE2="",BK2=""),"",IF(AND(BK2&gt;0,CE2=""),"NA",IF(CE2&lt;BK2,"REVISAR FUM O FECHA PESO",IF(CE2&gt;0,INT(SUM(CE2-BK2)/7)))))</f>
        <v/>
      </c>
      <c r="CI2" s="31" t="str">
        <f>IF(OR(CH2="",CH2="NA"),"",IF(AND(CH2&gt;=29,CH2&lt;=42),"REGISTRAR EN III TRIM",IF(AND(CH2&gt;0,CH2&lt;=13),"REGISTRAR EN I TRIM",IF(CH2="REVISAR FUM O FECHA PESO","REVISAR",IF(CH2&gt;0,HLOOKUP(CH2,$OI$1:PK2,OH2),"")))))</f>
        <v/>
      </c>
      <c r="CJ2" s="35"/>
      <c r="CK2" s="31"/>
      <c r="CL2" s="39" t="str">
        <f t="shared" ref="CL2:CL8" si="11">IF(AND(OR(O2&gt;0,R2&gt;0),CA2=""),"SD",IF(AND(OR(O2="",R2=""),CA2=""),"",IF(AND(OR(O2&gt;0,R2&gt;0),CA2&gt;0),SUM(CK2)/(CA2*CA2),"X")))</f>
        <v/>
      </c>
      <c r="CM2" s="31" t="str">
        <f t="shared" ref="CM2:CM8" si="12">IF(AND(CJ2="",BK2=""),"",IF(AND(BK2&gt;0,CJ2=""),"NA",IF(CJ2&lt;BK2,"REVISAR FUM O FECHA PESO",IF(CJ2&gt;0,INT(SUM(CJ2-BK2)/7)))))</f>
        <v/>
      </c>
      <c r="CN2" s="31" t="str">
        <f>IF(OR(CM2="",CM2="NA"),"",IF(AND(CM2&gt;0,CM2&lt;=28),"REGISTRAR EN  TRIM RESPECTIVO",IF(CM2&gt;0,HLOOKUP(CM2,$OI$1:PK2,OH2),"")))</f>
        <v/>
      </c>
      <c r="CO2" s="31" t="str">
        <f t="shared" ref="CO2:CO8" si="13">IF(AND(OR(O2&gt;0,R2&gt;0),CD2&lt;&gt;"",CI2&lt;&gt;"",CN2&lt;&gt;""),CN2,IF(AND(OR(O2&gt;0,R2&gt;0),CD2&lt;&gt;"",CI2&lt;&gt;"",CN2=""),CI2,IF(AND(OR(O2&gt;0,R2&gt;0),CD2&lt;&gt;"",CI2="",CN2=""),CD2,IF(AND(OR(O2&gt;0,R2&gt;0),CD2&lt;&gt;"",CI2="",CN2&lt;&gt;""),CN2,""))))</f>
        <v/>
      </c>
      <c r="CP2" s="31"/>
      <c r="CQ2" s="31"/>
      <c r="CR2" s="37" t="str">
        <f t="shared" ref="CR2:CR8"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
      </c>
      <c r="CS2" s="31"/>
      <c r="CT2" s="31"/>
      <c r="CU2" s="37" t="str">
        <f t="shared" ref="CU2:CU8"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8"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c r="DB2" s="35"/>
      <c r="DC2" s="35"/>
      <c r="DD2" s="35"/>
      <c r="DE2" s="35"/>
      <c r="DF2" s="35"/>
      <c r="DG2" s="35"/>
      <c r="DH2" s="35"/>
      <c r="DI2" s="35"/>
      <c r="DJ2" s="35"/>
      <c r="DK2" s="35"/>
      <c r="DL2" s="35"/>
      <c r="DM2" s="35"/>
      <c r="DN2" s="35"/>
      <c r="DO2" s="43"/>
      <c r="DP2" s="35"/>
      <c r="DQ2" s="31" t="str">
        <f t="shared" ref="DQ2:DQ8"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
      </c>
      <c r="DR2" s="46" t="str">
        <f t="shared" ref="DR2:DR8" si="18">IF(AND(R2&lt;&gt;"",IT2="CAMBIO DE RESIDENCIA"),"SEGUIMIENTO REPORTE EPS",IF(AND(R2&lt;&gt;"",OR(IT2&lt;&gt;"",IW2&lt;&gt;"")),"SALIO PROGRAMA",IF(AND(AND(R2="",O2&gt;0),OR(IT2&lt;&gt;"",IW2&lt;&gt;"")),"SALE SIN INGRESO CPN",IF(AND(R2="",O2&gt;0,IT2="",IW2=""),"ACTIVA SIN INGRESO CPN",IF(AND(R2&lt;&gt;"",OR(IT2="",IW2="")),"ACTIVA INGRESO A CPN","")))))</f>
        <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8"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DU2" s="35" t="str">
        <f>IF(R2="","",IF(R2&gt;0,MAX(Tabla1[[#This Row],[FECHA C2]:[FECHA C13]],Tabla1[[#This Row],[FECHA CONSULTA PRIMERA VEZ PROGRAMA CPN ]])))</f>
        <v/>
      </c>
      <c r="DV2" s="31" t="str">
        <f t="shared" ref="DV2:DV8" si="20">IF(AND(DU2="",BK2="",R2=""),"",IF(AND(R2="",BK2&gt;0,DU2=""),"",IF(AND(R2&gt;0,DU2&lt;BK2),"REVISAR FUM O FECHA PESO",IF(AND(R2&gt;0,DU2&gt;0,BK2=""),"SD",IF(AND(R2&gt;0,DU2&gt;0,BK2&gt;0),INT(SUM(DU2-BK2)/7))))))</f>
        <v/>
      </c>
      <c r="DW2" s="43" t="str">
        <f>IF(R2&gt;0,SUM(COUNTA(DC2:DN2)+COUNTA(Tabla1[[#This Row],[FECHA CONSULTA PRIMERA VEZ PROGRAMA CPN ]])),"")</f>
        <v/>
      </c>
      <c r="DX2" s="43" t="str">
        <f t="shared" ref="DX2:DX8" si="21">IF(AND(DW2&gt;=0,DW2&lt;4),"NO",IF(AND(DW2&gt;=4,DW2&lt;12),"SI",""))</f>
        <v/>
      </c>
      <c r="DY2" s="39" t="str">
        <f t="shared" ref="DY2:DY8" si="22">IF(BO2="","",IF(BO2&gt;0,INT(SUM(((40-BO2)/4)+2)),"X"))</f>
        <v/>
      </c>
      <c r="DZ2" s="47" t="str">
        <f t="shared" ref="DZ2:DZ8" si="23">IF(DY2="","",IF(DW2&gt;0,SUM(DW2/DY2),"X"))</f>
        <v/>
      </c>
      <c r="EA2" s="35"/>
      <c r="EB2" s="35"/>
      <c r="EC2" s="35"/>
      <c r="ED2" s="35"/>
      <c r="EE2" s="35"/>
      <c r="EF2" s="35"/>
      <c r="EG2" s="35"/>
      <c r="EH2" s="31"/>
      <c r="EI2" s="31"/>
      <c r="EJ2" s="35"/>
      <c r="EK2" s="43" t="str">
        <f t="shared" ref="EK2:EK8" si="24">IF(AND(BP2="ERROR FUM O INGRESO",EJ2&gt;0),"ERROR FUM O INGRESO",IF(AND(EJ2="",R2="",O2=""),"",IF(OR(AND(EJ2&lt;&gt;"",EJ2&lt;BK2),AND(EJ2&lt;&gt;"",SUM((EJ2-BK2)/7)&gt;40)),"CORREGIR FECHA RESULTADO",IF(AND(EJ2="",OR(O2&gt;0,R2&gt;0)),"TOMAR EXAMEN",IF(EJ2&gt;0,SUM(EJ2-BK2)/7,"")))))</f>
        <v/>
      </c>
      <c r="EL2" s="39" t="str">
        <f t="shared" ref="EL2:EL8" si="25">IF(AND(OR(O2&gt;0,R2&gt;0),EI2=""),"",IF(AND(OR(O2&gt;0,R2&gt;0),EI2&gt;0,EI2&lt;11),"MANEJO MD POR ANEMIA FERROPENICA",IF(AND(OR(O2&gt;0,R2&gt;0),EI2&lt;=14),"NORMAL- SUMINISTRAR SULFATO FERROSO",IF(AND(OR(O2&gt;0,R2&gt;0),EI2&lt;20),"NO DAR SULFATO FERROSO",""))))</f>
        <v/>
      </c>
      <c r="EM2" s="31" t="str">
        <f t="shared" ref="EM2:EM8" si="26">IF(AND(EK2="",BP2=""),"",IF(AND(EK2&lt;&gt;"",BP2="SIN DATO"),"SIN DATO",IF(AND(EK2="",BP2&lt;&gt;""),"",IF(AND(EK2&lt;0,BP2&gt;0),"ERROR FUM O INGRESO",IF(EK2&lt;=13,"I TRIM",IF(EK2&lt;28,"II TRIM",IF(AND(EK2&gt;27,EK2&lt;45),"III TRIM","POR DEFINIR")))))))</f>
        <v/>
      </c>
      <c r="EN2" s="37"/>
      <c r="EO2" s="35"/>
      <c r="EP2" s="44" t="str">
        <f t="shared" ref="EP2:EP8" si="27">IF(AND(BP2="ERROR FUM O INGRESO",EO2&gt;0),"ERROR FUM O INGRESO",IF(AND(EO2="",R2="",O2=""),"",IF(OR(AND(EO2&lt;&gt;"",EO2&lt;BK2),AND(EO2&lt;&gt;"",SUM((EO2-BK2)/7)&gt;40)),"CORREGIR FECHA RESULTADO",IF(AND(EO2="",OR(O2&gt;0,R2&gt;0)),"TOMAR EXAMEN",IF(EO2&gt;0,SUM(EO2-BK2)/7,"")))))</f>
        <v/>
      </c>
      <c r="EQ2" s="39" t="str">
        <f t="shared" ref="EQ2:EQ8" si="28">IF(AND(OR(O2&gt;0,R2&gt;0),EN2=""),"",IF(AND(OR(O2&gt;0,R2&gt;0),EN2&gt;0,EN2&lt;10.5),"MANEJO MD POR ANEMIA FERROPENICA",IF(AND(OR(O2&gt;0,R2&gt;0),EN2&lt;14),"NORMAL- SUMINISTRAR SULFATO FERROSO",IF(AND(OR(O2&gt;0,R2&gt;0),EN2&lt;20),"NO DAR SULFATO FERROSO",""))))</f>
        <v/>
      </c>
      <c r="ER2" s="37"/>
      <c r="ES2" s="35"/>
      <c r="ET2" s="44" t="str">
        <f t="shared" ref="ET2:ET8" si="29">IF(AND(BP2="ERROR FUM O INGRESO",ES2&gt;0),"ERROR FUM O INGRESO",IF(AND(ES2="",R2="",O2=""),"",IF(OR(AND(ES2&lt;&gt;"",ES2&lt;BK2),AND(ES2&lt;&gt;"",SUM((ES2-BK2)/7)&gt;40)),"CORREGIR FECHA RESULTADO",IF(AND(ES2="",OR(O2&gt;0,R2&gt;0)),"TOMAR EXAMEN",IF(ES2&gt;0,SUM(ES2-BK2)/7,"")))))</f>
        <v/>
      </c>
      <c r="EU2" s="39" t="str">
        <f t="shared" ref="EU2:EU8"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
      </c>
      <c r="EV2" s="31"/>
      <c r="EW2" s="35"/>
      <c r="EX2" s="44" t="str">
        <f t="shared" ref="EX2:EX8" si="31">IF(AND(BP2="ERROR FUM O INGRESO",EW2&gt;0),"ERROR FUM O INGRESO",IF(AND(EW2="",R2="",O2=""),"",IF(OR(AND(EW2&lt;&gt;"",EW2&lt;BK2),AND(EW2&lt;&gt;"",SUM((EW2-BK2)/7)&gt;40)),"CORREGIR FECHA RESULTADO",IF(AND(EW2="",OR(O2&gt;0,R2&gt;0)),"TOMAR EXAMEN",IF(EW2&gt;0,SUM(EW2-BK2)/7,"")))))</f>
        <v/>
      </c>
      <c r="EY2" s="44"/>
      <c r="EZ2" s="44"/>
      <c r="FA2" s="44"/>
      <c r="FB2" s="31" t="str">
        <f t="shared" ref="FB2:FB8"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8" si="33">IF(AND(BP2="ERROR FUM O INGRESO",FC2&gt;0),"ERROR FUM O INGRESO",IF(AND(FC2="",R2="",O2=""),"",IF(OR(AND(FC2&lt;&gt;"",FC2&lt;BK2),AND(FC2&lt;&gt;"",SUM((FC2-BK2)/7)&gt;40)),"CORREGIR FECHA RESULTADO",IF(AND(FC2="",OR(O2&gt;0,R2&gt;0)),"TOMAR EXAMEN",IF(FC2&gt;0,SUM(FC2-BK2)/7,"")))))</f>
        <v/>
      </c>
      <c r="FE2" s="35"/>
      <c r="FF2" s="35"/>
      <c r="FG2" s="44" t="str">
        <f t="shared" ref="FG2:FG8"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
      </c>
      <c r="FH2" s="35"/>
      <c r="FI2" s="49"/>
      <c r="FJ2" s="44" t="str">
        <f t="shared" ref="FJ2:FJ8"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
      </c>
      <c r="FK2" s="35"/>
      <c r="FL2" s="49"/>
      <c r="FM2" s="44" t="str">
        <f t="shared" ref="FM2:FM8"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c r="FS2" s="44" t="str">
        <f t="shared" ref="FS2:FS8" si="37">IF(AND(BP2="ERROR FUM O INGRESO",FR2&gt;0),"ERROR FUM O INGRESO",IF(AND(FR2="",R2="",O2=""),"",IF(OR(AND(FR2&lt;&gt;"",FR2&lt;BK2),AND(FR2&lt;&gt;"",SUM((FR2-BK2)/7)&gt;40)),"CORREGIR FECHA RESULTADO",IF(AND(FR2="",OR(O2&gt;0,R2&gt;0)),"TOMAR EXAMEN",IF(FR2&gt;0,SUM(FR2-BK2)/7,"")))))</f>
        <v/>
      </c>
      <c r="FT2" s="43"/>
      <c r="FU2" s="35"/>
      <c r="FV2" s="44" t="str">
        <f t="shared" ref="FV2:FV8" si="38">IF(AND(BP2="ERROR FUM O INGRESO",FU2&gt;0),"ERROR FUM O INGRESO",IF(AND(FU2="",R2="",O2=""),"",IF(OR(AND(FU2&lt;&gt;"",FU2&lt;BK2),AND(FU2&lt;&gt;"",SUM((FU2-BK2)/7)&gt;40)),"CORREGIR FECHA RESULTADO",IF(AND(FU2="",OR(O2&gt;0,R2&gt;0)),"TOMAR EXAMEN",IF(FU2&gt;0,SUM(FU2-BK2)/7,"")))))</f>
        <v/>
      </c>
      <c r="FW2" s="35"/>
      <c r="FX2" s="35"/>
      <c r="FY2" s="35"/>
      <c r="FZ2" s="35"/>
      <c r="GA2" s="44" t="str">
        <f t="shared" ref="GA2:GA8"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
      </c>
      <c r="GB2" s="35"/>
      <c r="GC2" s="35"/>
      <c r="GD2" s="44" t="str">
        <f t="shared" ref="GD2:GD8"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
      </c>
      <c r="GE2" s="35"/>
      <c r="GF2" s="35"/>
      <c r="GG2" s="44" t="str">
        <f t="shared" ref="GG2:GG8"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
      </c>
      <c r="GH2" s="35"/>
      <c r="GI2" s="44"/>
      <c r="GJ2" s="35"/>
      <c r="GK2" s="35"/>
      <c r="GL2" s="35"/>
      <c r="GM2" s="35"/>
      <c r="GN2" s="43"/>
      <c r="GO2" s="35"/>
      <c r="GP2" s="44" t="str">
        <f t="shared" ref="GP2:GP8" si="42">IF(AND(BP2="ERROR FUM O INGRESO",GO2&gt;0),"ERROR FUM O INGRESO",IF(AND(GO2="",R2="",O2=""),"",IF(OR(AND(GO2&lt;&gt;"",GO2&lt;BK2),AND(GO2&lt;&gt;"",SUM((GO2-BK2)/7)&gt;40)),"CORREGIR FECHA RESULTADO",IF(AND(GO2="",OR(O2&gt;0,R2&gt;0)),"TOMAR EXAMEN",IF(GO2&gt;0,SUM(GO2-BK2)/7,"")))))</f>
        <v/>
      </c>
      <c r="GQ2" s="43"/>
      <c r="GR2" s="43"/>
      <c r="GS2" s="35" t="str">
        <f t="shared" ref="GS2:GS8" si="43">IF(GQ2="NEGATIVO","CONTROL Igm",IF(AND(GQ2="POSITIVO",GR2="NEGATIVO"),"SE EXCLUYE INFECCION",IF(AND(GQ2="POSITIVO",GR2="POSITIVO"),"TOXOPLASMOSIS, REMITIR PARA MANEJO","")))</f>
        <v/>
      </c>
      <c r="GT2" s="35"/>
      <c r="GU2" s="44" t="str">
        <f t="shared" ref="GU2:GU8" si="44">IF(AND(BP2="ERROR FUM O INGRESO",GT2&gt;0),"ERROR FUM O INGRESO",IF(AND(GT2="",R2="",O2=""),"",IF(OR(AND(GT2&lt;&gt;"",GT2&lt;BK2),AND(GT2&lt;&gt;"",SUM((GT2-BK2)/7)&gt;40)),"CORREGIR FECHA RESULTADO",IF(AND(GT2="",OR(O2&gt;0,R2&gt;0)),"TOMAR EXAMEN",IF(GT2&gt;0,SUM(GT2-BK2)/7,"")))))</f>
        <v/>
      </c>
      <c r="GV2" s="31" t="str">
        <f t="shared" ref="GV2:GV8" si="45">IF(AND(GU2="",BP2=""),"",IF(AND(GU2&lt;&gt;"",BP2="SIN DATO"),"SIN DATO",IF(AND(GU2="",BP2&lt;&gt;""),"",IF(AND(GU2&lt;0,BP2&gt;0),"ERROR FUM O INGRESO",IF(GU2&lt;=13,"I TRIM",IF(GU2&lt;28,"II TRIM",IF(AND(GU2&gt;27,GU2&lt;45),"III TRIM","POR DEFINIR")))))))</f>
        <v/>
      </c>
      <c r="GW2" s="43"/>
      <c r="GX2" s="46"/>
      <c r="GY2" s="31"/>
      <c r="GZ2" s="35"/>
      <c r="HA2" s="43" t="str">
        <f t="shared" ref="HA2:HA8" si="46">IF(GZ2&gt;0,SUM(GZ2-BK2)/7,"")</f>
        <v/>
      </c>
      <c r="HB2" s="31" t="str">
        <f t="shared" ref="HB2:HB8" si="47">IF(HA2&lt;0,"ANTES DEL EMBARAZO",IF(AND(HA2&gt;0,HA2&lt;13),"I TRIM",IF(AND(HA2&gt;12,HA2&lt;28),"II TRIM",IF(AND(HA2&gt;27,HA2&lt;41),"III TRIM",""))))</f>
        <v/>
      </c>
      <c r="HC2" s="31" t="str">
        <f t="shared" ref="HC2:HC8"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c r="HE2" s="31"/>
      <c r="HF2" s="31"/>
      <c r="HG2" s="31"/>
      <c r="HH2" s="31"/>
      <c r="HI2" s="31"/>
      <c r="HJ2" s="35"/>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
      </c>
      <c r="HL2" s="35" t="str">
        <f t="shared" ref="HL2:HL8"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
      </c>
      <c r="HM2" s="35" t="str">
        <f t="shared" ref="HM2:HM8"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
      </c>
      <c r="HN2" s="31" t="str">
        <f t="shared" ref="HN2:HN8"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
      </c>
      <c r="HO2" s="31" t="str">
        <f t="shared" ref="HO2:HO8" si="52">IF(AND(O2="",R2=""),"",IF(AND(OR(O2&gt;0,R2&gt;0),OR(AL2="SI",BD2="SI",BA2="SI",BB2="SI",BE2="SI")),"RIESGO ALTO DE COMPLICACIONES HIPERTENSIVAS VER MANEJO GUIA SUMINISTRO ASA Y CALCIO",IF(AND(OR(O2&gt;0,R2&gt;0),NN2&gt;1),"RIESGO MODERADO (2 O MAS CRITERIOS) VER MANEJO GUIA SUMINISTRO ASA Y CALCIO","SIN ANTECEDENTES DE RIESGO")))</f>
        <v/>
      </c>
      <c r="HP2" s="37" t="str">
        <f t="shared" ref="HP2:HP8" si="53">IF(AND(O2="",R2=""),"",IF(AND(OR(O2&gt;0,R2&gt;0),CR2&lt;&gt;"",CU2&lt;&gt;"",CZ2&lt;&gt;""),CZ2,IF(AND(OR(O2&gt;0,R2&gt;0),CR2&lt;&gt;"",CU2&lt;&gt;"",CZ2=""),CU2,IF(AND(OR(O2&gt;0,R2&gt;0),CR2&lt;&gt;"",CU2="",CZ2=""),CR2,IF(AND(OR(O2&gt;0,R2&gt;0),CR2="",CU2="",CZ2&lt;&gt;""),CZ2,IF(AND(OR(O2&gt;0,R2&gt;0),CR2="",CU2&lt;&gt;"",CZ2&lt;&gt;""),CZ2,IF(AND(OR(O2&gt;0,R2&gt;0),CR2&lt;&gt;"",CU2="",CZ2&lt;&gt;""),CZ2,IF(AND(OR(O2&gt;0,R2&gt;0),CR2="",CU2&lt;&gt;"",CZ2=""),CU2,""))))))))</f>
        <v/>
      </c>
      <c r="HQ2" s="31" t="str">
        <f t="shared" ref="HQ2:HQ8"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
      </c>
      <c r="HR2" s="46" t="str">
        <f t="shared" ref="HR2:HR8" si="55">IF(AND(R2&lt;&gt;"",IT2="CAMBIO DE RESIDENCIA"),"SEGUIMIENTO REPORTE EPS",IF(AND(R2&lt;&gt;"",OR(IT2&lt;&gt;"",IW2&lt;&gt;"")),"SALIO PROGRAMA",IF(AND(AND(R2="",O2&gt;0),OR(IT2&lt;&gt;"",IW2&lt;&gt;"")),"SALE SIN INGRESO CPN",IF(AND(R2="",O2&gt;0,IT2="",IW2=""),"ACTIVA SIN INGRESO CPN",IF(AND(R2&lt;&gt;"",OR(IT2="",IW2="")),"ACTIVA INGRESO A CPN","")))))</f>
        <v/>
      </c>
      <c r="HS2" s="31"/>
      <c r="HT2" s="31"/>
      <c r="HU2" s="35"/>
      <c r="HV2" s="35"/>
      <c r="HW2" s="35"/>
      <c r="HX2" s="35"/>
      <c r="HY2" s="35"/>
      <c r="HZ2" s="35"/>
      <c r="IA2" s="40"/>
      <c r="IB2" s="35"/>
      <c r="IC2" s="43" t="str">
        <f t="shared" ref="IC2:IC8" si="56">IF(AND(BP2="ERROR FUM O INGRESO",IB2&gt;0),"ERROR FUM O INGRESO",IF(AND(IB2="",R2=""),"",IF(OR(AND(IB2&lt;&gt;"",IB2&lt;BK2),AND(IB2&lt;&gt;"",SUM((IB2-BK2)/7)&gt;40)),"CORREGIR FECHA CONSULTA",IF(AND(IB2="",R2&gt;0),"PENDIENTE CONSULTA",IF(IB2&gt;0,SUM(IB2-BK2)/7,"")))))</f>
        <v/>
      </c>
      <c r="ID2" s="40"/>
      <c r="IE2" s="40"/>
      <c r="IF2" s="35"/>
      <c r="IG2" s="35"/>
      <c r="IH2" s="171"/>
      <c r="II2" s="171"/>
      <c r="IJ2" s="171"/>
      <c r="IK2" s="37" t="str">
        <f>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
      </c>
      <c r="IL2" s="171"/>
      <c r="IM2" s="35"/>
      <c r="IN2" s="35" t="str">
        <f t="shared" ref="IN2:IN8"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t="str">
        <f t="shared" ref="IP2:IP8" si="58">IF(OR(BL2="SI",BL2="Corregida",BL2="NO"),(BK2+280),IF(BL2="Sin Dato","DEFINIR FPP POR ECO",""))</f>
        <v/>
      </c>
      <c r="IQ2" s="44" t="str">
        <f t="shared" ref="IQ2:IQ8" ca="1" si="59">IF(OR(IP2="DEFINIR FPP POR ECO",BP2="ERROR FUM O INGRESO"),"SIN DEFINIR",IF(IP2="","",IF(IP2&gt;0,SUM(IP2-TODAY()),"X")))</f>
        <v/>
      </c>
      <c r="IR2" s="35" t="str">
        <f t="shared" ref="IR2:IR8" ca="1" si="60">IF(IQ2&lt;0,"POSIBLEMENTE NACIO",IF(IQ2="SIN DEFINIR","SIN DATO",IF(AND(IQ2&gt;=0,IQ2&lt;=7),"SEMANA DE PARTO",IF(AND(IQ2&gt;=8,IQ2&lt;=28),"MENOS DE 4 SEMANAS",IF(AND(IQ2&gt;=29,IQ2&lt;=280),"PENDIENTE","")))))</f>
        <v/>
      </c>
      <c r="IS2" s="35"/>
      <c r="IT2" s="31"/>
      <c r="IU2" s="31"/>
      <c r="IV2" s="51"/>
      <c r="IW2" s="35"/>
      <c r="IX2" s="31"/>
      <c r="IY2" s="44" t="str">
        <f t="shared" ref="IY2:IY8" si="61">IF(AND(IW2&gt;0,IT2&lt;&gt;""),SUM(IW2-BK2)/7,"")</f>
        <v/>
      </c>
      <c r="IZ2" s="52"/>
      <c r="JA2" s="31"/>
      <c r="JB2" s="31"/>
      <c r="JC2" s="31"/>
      <c r="JD2" s="31"/>
      <c r="JE2" s="31"/>
      <c r="JF2" s="31"/>
      <c r="JG2" s="31"/>
      <c r="JH2" s="31"/>
      <c r="JI2" s="31"/>
      <c r="JJ2" s="31"/>
      <c r="JK2" s="46"/>
      <c r="JL2" s="31"/>
      <c r="JM2" s="53"/>
      <c r="JN2" s="31" t="str">
        <f t="shared" ref="JN2:JN8"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8"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8" si="64">IF(AND(KF2&lt;&gt;"",KF2&lt;IW2),"INCONSISTENCIA FECHA CONTROL",IF(AND(OR(IT2="Parto",IT2="Cesarea"),KF2&gt;0,IW2&gt;0),SUM(KF2-IW2),IF(AND(OR(IT2="Parto",IT2="Cesarea"),KF2="",IW2&gt;0),"INASISTENTE","")))</f>
        <v/>
      </c>
      <c r="KH2" s="50"/>
      <c r="KI2" s="43" t="str">
        <f t="shared" ref="KI2:KI8"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8" si="66">SUM(COUNTIF(LD2,"PARTERO (A)"),COUNTIF(LH2,"PARTERO (A)"),COUNTIF(LL2,"PARTERO (A)"),COUNTIF(LP2,"PARTERO (A)"),COUNTIF(LT2,"PARTERO (A)"),COUNTIF(LX2,"PARTERO (A)"),COUNTIF(MN2,"PARTERO (A)"))</f>
        <v>0</v>
      </c>
      <c r="MR2" t="str">
        <f t="shared" ref="MR2:MR8" si="67">IF(AND(R2="",O2=""),"",IF(AND(OR(O2&gt;0,R2&gt;0),LC2&gt;0),SUM(LC2-BK2)/7,""))</f>
        <v/>
      </c>
      <c r="MS2" t="str">
        <f t="shared" ref="MS2:MS8" si="68">IF(AND(MR2="",BP2=""),"",IF(AND(MR2&lt;&gt;"",BP2="SIN DATO"),"SIN DATO",IF(AND(MR2="",BP2&lt;&gt;""),"",IF(AND(MR2&lt;0,BP2&gt;0),"ERROR FUM O INGRESO",IF(MR2&lt;=13,"I TRIM",IF(MR2&lt;28,"II TRIM",IF(AND(MR2&gt;27,MR2&lt;45),"III TRIM","POR DEFINIR")))))))</f>
        <v/>
      </c>
      <c r="MT2">
        <f t="shared" ref="MT2:MT8" si="69">SUM(COUNTIF(LD2,"MEDICO (A) TRADICIONAL"),COUNTIF(LH2,"MEDICO (A) TRADICIONAL"),COUNTIF(LL2,"MEDICO (A) TRADICIONAL"),COUNTIF(LP2,"MEDICO (A) TRADICIONAL"),COUNTIF(LT2,"MEDICO (A) TRADICIONAL"),COUNTIF(LX2,"MEDICO (A) TRADICIONAL"),COUNTIF(MN2,"MEDICO (A) TRADICIONAL"))</f>
        <v>0</v>
      </c>
      <c r="MU2" t="str">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
      </c>
      <c r="MV2" t="str">
        <f t="shared" ref="MV2:MV8" si="70">IF(AND(O2&gt;0,BK2&gt;0),SUM(O2-BK2)/7,"")</f>
        <v/>
      </c>
      <c r="MW2" t="str">
        <f t="shared" ref="MW2:MW8" si="71">IF(R2&gt;0,MONTH(R2),"")</f>
        <v/>
      </c>
      <c r="MX2" t="str">
        <f t="shared" ref="MX2:MX8" si="72">IF(R2&gt;0,YEAR(R2),"")</f>
        <v/>
      </c>
      <c r="MY2" t="str">
        <f t="shared" ref="MY2:MY8" si="73">IF(AND(MW2&gt;=1,MW2&lt;=3),"I TRIMESTRE AÑO",IF(AND(MW2&gt;=4,MW2&lt;=6),"II TRIMESTRE AÑO",IF(AND(MW2&gt;=7,MW2&lt;=9),"III TRIMESTRE AÑO",IF(AND(MW2&gt;=10,MW2&lt;=12),"IV TRIMESTRE AÑO",""))))</f>
        <v/>
      </c>
      <c r="MZ2" t="str">
        <f t="shared" ref="MZ2:MZ8" si="74">IF(AND(M2&gt;0,R2&gt;0),DAYS360(M2,R2)/30.44/12,IF(AND(M2&gt;0,O2&gt;0,R2=""),DAYS360(M2,O2)/30.44/12,""))</f>
        <v/>
      </c>
      <c r="NA2" t="str">
        <f t="shared" ref="NA2:NA8" si="75">IF(AND(MZ2&gt;7,MZ2&lt;14),2,IF(MZ2&lt;16,1,IF(MZ2&lt;=35,0,IF(AND(MZ2&gt;35,MZ2&lt;50),2,""))))</f>
        <v/>
      </c>
      <c r="NB2" t="str">
        <f t="shared" ref="NB2:NB8" si="76">+IF(MZ2="","",IF(MZ2&lt;14,"MENOR 14 AÑOS",IF(MZ2&lt;20,"DE 14 A 19AÑOS",IF(MZ2&lt;25," DE 20 A 24 AÑOS",IF(MZ2&lt;30," DE 25 A 29 AÑOS",IF(MZ2&lt;35," DE 30 A 34 AÑOS",IF(MZ2&lt;40," DE 35 A 39 AÑOS"," DE 40 Y MAS")))))))</f>
        <v/>
      </c>
      <c r="NC2" t="str">
        <f t="shared" ref="NC2:NC8" si="77">IF(AW2="SI",1,IF(AW2="NO",0,""))</f>
        <v/>
      </c>
      <c r="ND2" t="str">
        <f t="shared" ref="ND2:ND8" si="78">IF(AS2="","",IF(AS2=0,1,IF(AND(AS2&gt;=1,AS2&lt;=4),0,IF(AS2&gt;=5,2,"X"))))</f>
        <v/>
      </c>
      <c r="NE2" t="str">
        <f t="shared" ref="NE2:NE8" si="79">IF(AV2="","",IF(AV2=0,0,IF(AV2=1,1,IF(OR(AV2=2,AV2="3 O MAS"),2,"X"))))</f>
        <v/>
      </c>
      <c r="NF2" t="str">
        <f t="shared" ref="NF2:NF8" si="80">IF(AX2="SI",1,IF(AX2="NO",0,""))</f>
        <v/>
      </c>
      <c r="NG2" t="str">
        <f t="shared" ref="NG2:NG8" si="81">IF(OR(AND(EI2&gt;0,EI2&lt;11),AND(EN2&gt;0,EN2&lt;10.5)),1,"")</f>
        <v/>
      </c>
      <c r="NH2" t="str">
        <f t="shared" ref="NH2:NH8" ca="1" si="82">IF(AND(AND(BQ2&gt;40.9,BQ2&lt;43),IW2=""),1,"")</f>
        <v/>
      </c>
      <c r="NI2" t="str">
        <f t="shared" ref="NI2:NI8" si="83">IF(AND(FY2="",GB2="",GE2="",GH2=""),"",IF(OR(OR(FY2="P.R REACTIVA",FY2="ELISA REACTIVA"),OR(GB2="P.R REACTIVA",GB2="ELISA REACTIVA"),OR(GE2="P.R REACTIVA",GE2="ELISA REACTIVA"),OR(GH2="P.R REACTIVA",GH2="ELISA REACTIVA")),3,""))</f>
        <v/>
      </c>
      <c r="NJ2" t="str">
        <f t="shared" ref="NJ2:NJ8" si="84">IF(BX2="","",IF(OR(BX2="CEFÁLICA",BX2="SD"),0,IF(OR(BX2="PODÁLICA",BX2="TRANSVERSA O DE FRENTE",BX2="OBLICUA"),3,"")))</f>
        <v/>
      </c>
      <c r="NK2" t="str">
        <f t="shared" ref="NK2:NK8" si="85">IF(HD2="","",IF(HD2="POSITIVO",2,"0"))</f>
        <v/>
      </c>
      <c r="NL2" t="str">
        <f t="shared" ref="NL2:NL8" si="86">IF(AND(HF2="",HH2=""),"",IF(OR(HF2="POSITIVO",HH2="POSITIVO"),3,0))</f>
        <v/>
      </c>
      <c r="NM2" t="str">
        <f t="shared" ref="NM2:NM8"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
      </c>
      <c r="NN2" t="str">
        <f>IF(OR(O2&gt;0,R2&gt;0),SUM(COUNTIF(Tabla1[[#This Row],[AÑOS AL INICIO5 CPN]],"&gt;=40"),COUNTIF(AR2,"0"),COUNTIF(AQ2,"SI"),COUNTIF(BW2,"SI"),COUNTIF(BM2,"&gt;119"),COUNTIF(CC2,"&gt;=35")),"")</f>
        <v/>
      </c>
      <c r="NO2" t="str">
        <f t="shared" ref="NO2:NO8" si="88">IF(AND(R2="",O2=""),"",IF(AND(OR(O2&gt;0,R2&gt;0),BK2=""),"SD",IF(AND(OR(O2&gt;0,R2&gt;0),IM2&gt;0),SUM(IM2-BK2)/7,"")))</f>
        <v/>
      </c>
      <c r="NP2" t="str">
        <f t="shared" ref="NP2:NP8"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
      </c>
      <c r="NQ2" t="str">
        <f t="shared" ref="NQ2:NQ8"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SD</v>
      </c>
      <c r="NS2">
        <f>MONTH(Tabla1[[#This Row],[FECHA DE SALIDA  DEL PROGRAMA]])</f>
        <v>1</v>
      </c>
      <c r="NT2">
        <f>YEAR(Tabla1[[#This Row],[FECHA DE SALIDA  DEL PROGRAMA]])</f>
        <v>1900</v>
      </c>
      <c r="NU2" t="str">
        <f t="shared" ref="NU2:NU8" si="91">IF(AND(O2&gt;0,R2=""),"NO CPN",IF(AND(O2="",R2=""),"",IF(AND(R2&gt;0,EF2&gt;0,EE2&gt;0),_xlfn.DAYS(EF2,EE2),IF(AND(R2&gt;0,EF2&gt;0,EE2=""),"NO CITA","X"))))</f>
        <v/>
      </c>
      <c r="NV2" t="str">
        <f t="shared" ref="NV2:NV8" si="92">IF(AND(O2&gt;0,R2=""),"NO CPN",IF(AND(O2="",R2=""),"",IF(AND(EJ2&lt;&gt;"",ES2&lt;&gt;"",EW2&lt;&gt;"",FF2&lt;&gt;"",FU2&lt;&gt;"",FZ2&lt;&gt;"",GO2&lt;&gt;"",GQ2&lt;&gt;"",GR2&lt;&gt;""),"SI","NO")))</f>
        <v/>
      </c>
      <c r="NW2" t="str">
        <f>IF(AND(O2&gt;0,R2=""),"NO CPN",IF(AND(O2="",R2=""),"",IF(AND(R2&gt;0,Tabla1[[#This Row],[SEMANAS DE GESTACION ACTUALIZADAS]]&lt;=12),"NO APLICA",IF(AND(FC2&lt;&gt;"",FI2&lt;&gt;""),"SI","NO"))))</f>
        <v/>
      </c>
      <c r="NX2" s="149" t="str">
        <f>IF(AND(O2&gt;0,R2=""),"NO CPN",IF(AND(O2="",R2=""),"",IF(AND(R2&gt;0,Tabla1[[#This Row],[SEMANAS DE GESTACION ACTUALIZADAS]]&lt;=27),"NO APLICA",IF(AND(EO2&lt;&gt;"",FL2&lt;&gt;"",GF2&lt;&gt;""),"SI","NO"))))</f>
        <v/>
      </c>
      <c r="NY2" s="147" t="str">
        <f t="shared" ref="NY2:NY8" si="93">IF(AND(BO2="",IP2=""),"",IF(AND(BO2="",IP2="DEFINIR FPP POR ECO"),"SIN DATO",IF(BO2&lt;0,"ERROR FUM O INGRESO",IF(BL2="NO","DEFINIR CON ECO",IF(BO2&lt;10,"I TRIM",IF(BO2&lt;27,"II TRIM",IF(AND(BO2&gt;26,BO2&lt;45),"III TRIM","ERROR FUM O INGRESO")))))))</f>
        <v/>
      </c>
      <c r="NZ2" s="1" t="str">
        <f>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
      </c>
      <c r="OA2" s="1" t="str">
        <f t="shared" ref="OA2:OA8" si="94">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
      </c>
      <c r="OB2" s="213">
        <f t="shared" ref="OB2:OB8" si="95">COUNT(FG2,FJ2,FM2,FO2)</f>
        <v>0</v>
      </c>
      <c r="OC2" s="1">
        <f t="shared" ref="OC2:OC8" si="96">COUNT(GA2,GD2,GG2,GI2)</f>
        <v>0</v>
      </c>
      <c r="OD2" s="1" t="str">
        <f t="shared" ref="OD2:OD8" si="97">IF(OA2="","",IF(OA2="REVISAR FUM O FECHA SALIDA PROGRAMA","POR DEFINIR",IF(OR(OA2=OB2,OB2&gt;OA2),"COMPLETO",IF(OB2&lt;OA2,"INCOMPLETO",""))))</f>
        <v/>
      </c>
      <c r="OE2" s="1" t="str">
        <f t="shared" ref="OE2:OE8" si="98">IF(OA2="","",IF(OA2="REVISAR FUM O FECHA SALIDA PROGRAMA","POR DEFINIR",IF(OR(OA2=OC2,OC2&gt;OA2),"COMPLETO",IF(OC2&lt;OA2,"INCOMPLETO",""))))</f>
        <v/>
      </c>
      <c r="OF2" s="221"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
      </c>
      <c r="OG2" s="230" t="str">
        <f t="shared" ref="OG2:OG8" si="99">IF(AND(O2="",R2=""),"",IF(OR(IN2="VACUNA APLICADA ENTRE SEMANA 20 Y SEMANA 26",IN2="VACUNA APLICADA ENTRE SEMANA 27 Y EL PARTO",IN2="VACUNA APLICADA ANTES SEMANA 20"),"VACUNADA","SIN VACUNAR"))</f>
        <v/>
      </c>
      <c r="OH2" s="148">
        <f>ROW(Tabla1[[#This Row],[SEMANAS DE GESTACION II TRIM]])</f>
        <v>2</v>
      </c>
      <c r="OI2" t="str">
        <f t="shared" ref="OI2:OI5" si="100">IF(AND(CH2=$OI$1,CG2&gt;10,CG2&lt;20.8),"BAJO PESO",IF(AND(CH2=$OI$1,CG2&gt;20.7,CG2&lt;25.8),"NORMAL",IF(AND(CH2=$OI$1,CG2&gt;25.7,CG2&lt;30.6),"SOBREPESO",IF(AND(CH2=$OI$1,CG2&gt;30.5,CG2&lt;50),"OBESIDAD",""))))</f>
        <v/>
      </c>
      <c r="OJ2" t="str">
        <f t="shared" ref="OJ2:OJ5" si="101">IF(AND(CH2=$OJ$1,CG2&gt;10,CG2&lt;20.9),"BAJO PESO",IF(AND(CH2=$OJ$1,CG2&gt;20.8,CG2&lt;25.9),"NORMAL",IF(AND(CH2=$OJ$1,CG2&gt;25.8,CG2&lt;30.7),"SOBREPESO",IF(AND(CH2=$OJ$1,CG2&gt;30.6,CG2&lt;50),"OBESIDAD",""))))</f>
        <v/>
      </c>
      <c r="OK2" t="str">
        <f t="shared" ref="OK2:OK5" si="102">IF(AND(CH2=$OK$1,CG2&gt;10,CG2&lt;21.1),"BAJO PESO",IF(AND(CH2=$OK$1,CG2&gt;21,CG2&lt;26),"NORMAL",IF(AND(CH2=$OK$1,CG2&gt;25.9,CG2&lt;30.8),"SOBREPESO",IF(AND(CH2=$OK$1,CG2&gt;30.7,CG2&lt;50),"OBESIDAD",""))))</f>
        <v/>
      </c>
      <c r="OL2" t="str">
        <f t="shared" ref="OL2:OL5" si="103">IF(AND(CH2=$OL$1,CG2&gt;10,CG2&lt;21.2),"BAJO PESO",IF(AND(CH2=$OL$1,CG2&gt;21.1,CG2&lt;26.1),"NORMAL",IF(AND(CH2=$OL$1,CG2&gt;26,CG2&lt;31.9),"SOBREPESO",IF(AND(CH2=$OL$1,CG2&gt;30.8,CG2&lt;50),"OBESIDAD",""))))</f>
        <v/>
      </c>
      <c r="OM2" t="str">
        <f t="shared" ref="OM2:OM5" si="104">IF(AND(CH2=$OM$1,CG2&gt;10,CG2&lt;21.3),"BAJO PESO",IF(AND(CH2=$OM$1,CG2&gt;21.2,CG2&lt;26.2),"NORMAL",IF(AND(CH2=$OM$1,CG2&gt;26.1,CG2&lt;31),"SOBREPESO",IF(AND(CH2=$OM$1,CG2&gt;30.9,CG2&lt;50),"OBESIDAD",""))))</f>
        <v/>
      </c>
      <c r="ON2" t="str">
        <f t="shared" ref="ON2:ON5" si="105">IF(AND(CH2=$ON$1,CG2&gt;10,CG2&lt;21.5),"BAJO PESO",IF(AND(CH2=$ON$1,CG2&gt;21.4,CG2&lt;26.3),"NORMAL",IF(AND(CH2=$ON$1,CG2&gt;26.2,CG2&lt;31),"SOBREPESO",IF(AND(CH2=$ON$1,CG2&gt;30.9,CG2&lt;50),"OBESIDAD",""))))</f>
        <v/>
      </c>
      <c r="OO2" t="str">
        <f t="shared" ref="OO2:OO5" si="106">IF(AND(CH2=$OO$1,CG2&gt;10,CG2&lt;21.6),"BAJO PESO",IF(AND(CH2=$OO$1,CG2&gt;21.5,CG2&lt;26.4),"NORMAL",IF(AND(CH2=$OO$1,CG2&gt;26.3,CG2&lt;31.1),"SOBREPESO",IF(AND(CH2=$OO$1,CG2&gt;31,CG2&lt;50),"OBESIDAD",""))))</f>
        <v/>
      </c>
      <c r="OP2" t="str">
        <f t="shared" ref="OP2:OP5" si="107">IF(AND(CH2=$OP$1,CG2&gt;10,CG2&lt;21.8),"BAJO PESO",IF(AND(CH2=$OP$1,CG2&gt;21.7,CG2&lt;26.5),"NORMAL",IF(AND(CH2=$OP$1,CG2&gt;26.4,CG2&lt;31.2),"SOBREPESO",IF(AND(CH2=$OP$1,CG2&gt;31.1,CG2&lt;50),"OBESIDAD",""))))</f>
        <v/>
      </c>
      <c r="OQ2" t="str">
        <f t="shared" ref="OQ2:OQ5" si="108">IF(AND(CH2=$OQ$1,CG2&gt;10,CG2&lt;21.9),"BAJO PESO",IF(AND(CH2=$OQ$1,CG2&gt;21.8,CG2&lt;26.7),"NORMAL",IF(AND(CH2=$OQ$1,CG2&gt;26.6,CG2&lt;31.3),"SOBREPESO",IF(AND(CH2=$OQ$1,CG2&gt;31.2,CG2&lt;50),"OBESIDAD",""))))</f>
        <v/>
      </c>
      <c r="OR2" t="str">
        <f t="shared" ref="OR2:OR5" si="109">IF(AND(CH2=$OR$1,CG2&gt;10,CG2&lt;22.1),"BAJO PESO",IF(AND(CH2=$OR$1,CG2&gt;22,CG2&lt;26.8),"NORMAL",IF(AND(CH2=$OR$1,CG2&gt;26.7,CG2&lt;31.4),"SOBREPESO",IF(AND(CH2=$OR$1,CG2&gt;31.3,CG2&lt;50),"OBESIDAD",""))))</f>
        <v/>
      </c>
      <c r="OS2" t="str">
        <f t="shared" ref="OS2:OS5" si="110">IF(AND(CH2=$OS$1,CG2&gt;10,CG2&lt;22.3),"BAJO PESO",IF(AND(CH2=$OS$1,CG2&gt;22.2,CG2&lt;27),"NORMAL",IF(AND(CH2=$OS$1,CG2&gt;26.9,CG2&lt;31.6),"SOBREPESO",IF(AND(CH2=$OS$1,CG2&gt;31.5,CG2&lt;50),"OBESIDAD",""))))</f>
        <v/>
      </c>
      <c r="OT2" t="str">
        <f t="shared" ref="OT2:OT5" si="111">IF(AND(CH2=$OT$1,$CG2&gt;10,CG2&lt;22.5),"BAJO PESO",IF(AND(CH2=$OT$1,CG2&gt;22.4,CG2&lt;27.1),"NORMAL",IF(AND(CH2=$OT$1,CG2&gt;27,CG2&lt;31.7),"SOBREPESO",IF(AND(CH2=$OT$1,CG2&gt;31.6,CG2&lt;50),"OBESIDAD",""))))</f>
        <v/>
      </c>
      <c r="OU2" t="str">
        <f t="shared" ref="OU2:OU5" si="112">IF(AND(CH2=$OU$1,CG2&gt;10,CG2&lt;22.7),"BAJO PESO",IF(AND(CH2=$OU$1,CG2&gt;22.6,CG2&lt;27.3),"NORMAL",IF(AND(CH2=$OU$1,CG2&gt;27.1,CG2&lt;31.8),"SOBREPESO",IF(AND(CH2=$OU$1,CG2&gt;31.7,CG2&lt;50),"OBESIDAD",""))))</f>
        <v/>
      </c>
      <c r="OV2" t="str">
        <f t="shared" ref="OV2:OV5" si="113">IF(AND(CH2=$OV$1,CG2&gt;10,CG2&lt;22.8),"BAJO PESO",IF(AND(CH2=$OV$1,CG2&gt;22.7,CG2&lt;27.4),"NORMAL",IF(AND(CH2=$OV$1,CG2&gt;27.3,CG2&lt;31.9),"SOBREPESO",IF(AND(CH2=$OV$1,CG2&gt;31.8,CG2&lt;50),"OBESIDAD",""))))</f>
        <v/>
      </c>
      <c r="OW2" t="str">
        <f t="shared" ref="OW2:OW5" si="114">IF(AND(CH2=$OW$1,CG2&gt;10,CG2&lt;23),"BAJO PESO",IF(AND(CH2=$OW$1,CG2&gt;22.9,CG2&lt;27.6),"NORMAL",IF(AND(CH2=$OW$1,CG2&gt;27.5,CG2&lt;32),"SOBREPESO",IF(AND(CH2=$OW$1,CG2&gt;31.9,CG2&lt;50),"OBESIDAD",""))))</f>
        <v/>
      </c>
      <c r="OX2" t="str">
        <f t="shared" ref="OX2:OX5" si="115">IF(AND(CM2=$OX$1,CL2&gt;10,CL2&lt;23.2),"BAJO PESO",IF(AND(CM2=$OX$1,CL2&gt;23.1,CL2&lt;27.7),"NORMAL",IF(AND(CM2=$OX$1,CL2&gt;27.6,CL2&lt;32.1),"SOBREPESO",IF(AND(CM2=$OX$1,CL2&gt;32,CL2&lt;50),"OBESIDAD",""))))</f>
        <v/>
      </c>
      <c r="OY2" t="str">
        <f t="shared" ref="OY2:OY5" si="116">IF(AND(CM2=$OY$1,CL2&gt;10,CL2&lt;23.4),"BAJO PESO",IF(AND(CM2=$OY$1,CL2&gt;23.3,CL2&lt;27.9),"NORMAL",IF(AND(CM2=$OY$1,CL2&gt;27.8,CL2&lt;32.2),"SOBREPESO",IF(AND(CM2=$OY$1,CL2&gt;32.1,CL2&lt;50),"OBESIDAD",""))))</f>
        <v/>
      </c>
      <c r="OZ2" t="str">
        <f t="shared" ref="OZ2:OZ5" si="117">IF(AND(CM2=$OZ$1,CL2&gt;10,CL2&lt;23.5),"BAJO PESO",IF(AND(CM2=$OZ$1,CL2&gt;23.4,CL2&lt;28),"NORMAL",IF(AND(CM2=$OZ$1,CL2&gt;27.9,CL2&lt;32.1),"SOBREPESO",IF(AND(CM2=$OZ$1,CL2&gt;32.2,CL2&lt;50),"OBESIDAD",""))))</f>
        <v/>
      </c>
      <c r="PA2" t="str">
        <f t="shared" ref="PA2:PA5" si="118">IF(AND(CM2=$PA$1,CL2&gt;10,CL2&lt;23.7),"BAJO PESO",IF(AND(CM2=$PA$1,CL2&gt;23.6,CL2&lt;28.1),"NORMAL",IF(AND(CM2=$PA$1,CL2&gt;28,CL2&lt;33.4),"SOBREPESO",IF(AND(CM2=$PA$1,CL2&gt;33.3,CL2&lt;50),"OBESIDAD",""))))</f>
        <v/>
      </c>
      <c r="PB2" t="str">
        <f t="shared" ref="PB2:PB5" si="119">IF(AND(CM2=$PB$1,CL2&gt;10,CL2&lt;23.9),"BAJO PESO",IF(AND(CM2=$PB$1,CL2&gt;23.8,CL2&lt;28.2),"NORMAL",IF(AND(CM2=$PB$1,CL2&gt;28.1,CL2&lt;33.5),"SOBREPESO",IF(AND(CM2=$PB$1,CL2&gt;33.4,CL2&lt;50),"OBESIDAD",""))))</f>
        <v/>
      </c>
      <c r="PC2" t="str">
        <f t="shared" ref="PC2:PC5" si="120">IF(AND(CM2=$PC$1,CL2&gt;10,CL2&lt;24),"BAJO PESO",IF(AND(CM2=$PC$1,CL2&gt;23.9,CL2&lt;28.4),"NORMAL",IF(AND(CM2=$PC$1,CL2&gt;28.3,CL2&lt;33.6),"SOBREPESO",IF(AND(CM2=$PC$1,CL2&gt;33.5,CL2&lt;50),"OBESIDAD",""))))</f>
        <v/>
      </c>
      <c r="PD2" t="str">
        <f t="shared" ref="PD2:PD5" si="121">IF(AND(CM2=$PD$1,CL2&gt;10,CL2&lt;24.2),"BAJO PESO",IF(AND(CM2=$PD$1,CL2&gt;24.1,CL2&lt;28.5),"NORMAL",IF(AND(CM2=$PD$1,CL2&gt;28.4,CL2&lt;33.7),"SOBREPESO",IF(AND(CM2=$PD$1,CL2&gt;33.6,CL2&lt;50),"OBESIDAD",""))))</f>
        <v/>
      </c>
      <c r="PE2" t="str">
        <f t="shared" ref="PE2:PE5" si="122">IF(AND(CM2=$PE$1,CL2&gt;10,CL2&lt;24.3),"BAJO PESO",IF(AND(CM2=$PE$1,CL2&gt;24.2,CL2&lt;28.6),"NORMAL",IF(AND(CM2=$PE$1,CL2&gt;28.5,CL2&lt;33.8),"SOBREPESO",IF(AND(CM2=$PE$1,CL2&gt;33.7,CL2&lt;50),"OBESIDAD",""))))</f>
        <v/>
      </c>
      <c r="PF2" t="str">
        <f t="shared" ref="PF2:PF5" si="123">IF(AND(CM2=$PF$1,CL2&gt;10,CL2&lt;24.5),"BAJO PESO",IF(AND(CM2=$PF$1,CL2&gt;24.4,CL2&lt;28.8),"NORMAL",IF(AND(CM2=$PF$1,CL2&gt;28.7,CL2&lt;32.9),"SOBREPESO",IF(AND(CM2=$PF$1,CL2&gt;32.8,CL2&lt;50),"OBESIDAD",""))))</f>
        <v/>
      </c>
      <c r="PG2" t="str">
        <f t="shared" ref="PG2:PG5" si="124">IF(AND(CM2=$PG$1,CL2&gt;10,CL2&lt;24.6),"BAJO PESO",IF(AND(CM2=$PG$1,CL2&gt;24.5,CL2&lt;28.9),"NORMAL",IF(AND(CM2=$PG$1,CL2&gt;28.8,CL2&lt;33),"SOBREPESO",IF(AND(CM2=$PG$1,CL2&gt;32.9,CL2&lt;50),"OBESIDAD",""))))</f>
        <v/>
      </c>
      <c r="PH2" t="str">
        <f t="shared" ref="PH2:PH5" si="125">IF(AND(CM2=$PH$1,CL2&gt;10,CL2&lt;24.8),"BAJO PESO",IF(AND(CM2=$PH$1,CL2&gt;24.7,CL2&lt;29),"NORMAL",IF(AND(CM2=$PH$1,CL2&gt;28.9,CL2&lt;33.1),"SOBREPESO",IF(AND(CM2=$PH$1,CL2&gt;33,CL2&lt;50),"OBESIDAD",""))))</f>
        <v/>
      </c>
      <c r="PI2" t="str">
        <f t="shared" ref="PI2:PI5" si="126">IF(AND(CM2=$PI$1,CL2&gt;10,CL2&lt;25),"BAJO PESO",IF(AND(CM2=$PI$1,CL2&gt;24.9,CL2&lt;29.2),"NORMAL",IF(AND(CM2=$PI$1,CL2&gt;29.1,CL2&lt;33.2),"SOBREPESO",IF(AND(CM2=$PI$1,CL2&gt;33.1,CL2&lt;50),"OBESIDAD",""))))</f>
        <v/>
      </c>
      <c r="PJ2" t="str">
        <f t="shared" ref="PJ2:PJ5" si="127">IF(AND(CM2=$PJ$1,CL2&gt;10,CL2&lt;25.1),"BAJO PESO",IF(AND(CM2=$PJ$1,CL2&gt;25,CL2&lt;29.3),"NORMAL",IF(AND(CM2=$PJ$1,CL2&gt;29.2,CL2&lt;33.3),"SOBREPESO",IF(AND(CM2=$PJ$1,CL2&gt;33.2,CL2&lt;50),"OBESIDAD",""))))</f>
        <v/>
      </c>
      <c r="PK2" t="str">
        <f t="shared" ref="PK2:PK5" si="128">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5" t="str">
        <f t="shared" ref="PM2:PM5" si="129">IF(AND(R2="",O2=""),"",IF(AND(OR(O2&gt;0,R2&gt;0),BK2=""),"SD",IF(AND(OR(O2&gt;0,R2&gt;0),IF2&gt;0),SUM(IF2-BK2)/7,"")))</f>
        <v/>
      </c>
      <c r="PN2" s="161" t="str">
        <f>IF(AND(PL2="x",IF2="",IH2=""),"Firma",IF(AND(PL2="x",IF2&gt;0,IH2=""),"Firma2",IF(AND(PL2="x",IF2&gt;0,IH2&gt;0),"Firma2",IF(AND(PL2="xx",IF2="",IH2=""),"Firma3",IF(AND(PL2="xx",IF2&gt;0,IH2=""),"Firma4",IF(AND(PL2="xx",IF2&gt;0,IH2&gt;0),"Firma4",IF(AND(PL2&lt;&gt;"b",IF2&gt;0,IH2=""),"Falta dosis",IF(AND(PL2="b",IF2&gt;0,IH2=""),"Completo",IF(AND(PL2="b",IF2&gt;0,IH2&gt;0),"Error Jansen X Fecha Segunda Dosis",IF(AND(PL2&lt;&gt;"b",IF2&gt;0,IH2&gt;0),"Completo",""))))))))))</f>
        <v/>
      </c>
      <c r="PO2" s="166"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(Disentimiento)]]="No Acepta y No Firma Disentimiento","No Acepta y No Firma Disentimiento",IF(Tabla1[[#This Row],[Tipo Biológico Vacuna anti COVID-19 (Disentimiento)]]="Astrazeneca",Tabla1[[#This Row],[Fecha 1ra Dosis Anti COVID-19]]+84,""))))))))</f>
        <v/>
      </c>
      <c r="PP2" s="167" t="str">
        <f ca="1">IF(PO2="","",SUM(TODAY()-Tabla1[[#This Row],[Fecha 1ra Dosis Anti COVID-19]]))</f>
        <v/>
      </c>
      <c r="PQ2" s="219"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t="s">
        <v>853</v>
      </c>
      <c r="B3" s="68" t="s">
        <v>921</v>
      </c>
      <c r="C3" s="68" t="s">
        <v>855</v>
      </c>
      <c r="D3" s="187" t="s">
        <v>856</v>
      </c>
      <c r="E3" s="68" t="s">
        <v>857</v>
      </c>
      <c r="F3" s="68" t="s">
        <v>858</v>
      </c>
      <c r="G3" s="68" t="s">
        <v>859</v>
      </c>
      <c r="H3" s="68"/>
      <c r="I3" s="145" t="s">
        <v>860</v>
      </c>
      <c r="J3" s="146">
        <v>1002952263</v>
      </c>
      <c r="K3" s="68" t="s">
        <v>861</v>
      </c>
      <c r="L3" s="68" t="s">
        <v>862</v>
      </c>
      <c r="M3" s="35">
        <v>37247</v>
      </c>
      <c r="N3" s="38">
        <f t="shared" ca="1" si="0"/>
        <v>21.87123287671233</v>
      </c>
      <c r="O3" s="35">
        <v>44662</v>
      </c>
      <c r="P3" s="39" t="str">
        <f t="shared" si="1"/>
        <v>SI</v>
      </c>
      <c r="Q3" s="40" t="s">
        <v>876</v>
      </c>
      <c r="R3" s="35">
        <v>44662</v>
      </c>
      <c r="S3" s="31" t="s">
        <v>877</v>
      </c>
      <c r="T3" s="37" t="s">
        <v>800</v>
      </c>
      <c r="U3" s="31" t="s">
        <v>878</v>
      </c>
      <c r="V3" s="31" t="s">
        <v>879</v>
      </c>
      <c r="W3" s="31" t="s">
        <v>880</v>
      </c>
      <c r="X3" s="31" t="s">
        <v>880</v>
      </c>
      <c r="Y3" s="31" t="s">
        <v>881</v>
      </c>
      <c r="Z3" s="31">
        <v>3044779923</v>
      </c>
      <c r="AA3" s="31" t="s">
        <v>882</v>
      </c>
      <c r="AB3" s="41" t="s">
        <v>883</v>
      </c>
      <c r="AC3" s="40" t="s">
        <v>884</v>
      </c>
      <c r="AD3" s="55" t="s">
        <v>885</v>
      </c>
      <c r="AE3" s="40" t="s">
        <v>875</v>
      </c>
      <c r="AF3" s="40" t="s">
        <v>875</v>
      </c>
      <c r="AG3" s="36" t="s">
        <v>886</v>
      </c>
      <c r="AH3" s="36" t="s">
        <v>886</v>
      </c>
      <c r="AI3" s="37" t="s">
        <v>885</v>
      </c>
      <c r="AJ3" s="36" t="s">
        <v>886</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886</v>
      </c>
      <c r="AM3" s="40" t="s">
        <v>886</v>
      </c>
      <c r="AN3" s="40" t="s">
        <v>886</v>
      </c>
      <c r="AO3" s="40" t="s">
        <v>886</v>
      </c>
      <c r="AP3" s="40" t="s">
        <v>886</v>
      </c>
      <c r="AQ3" s="40" t="s">
        <v>886</v>
      </c>
      <c r="AR3" s="31">
        <v>1</v>
      </c>
      <c r="AS3" s="31">
        <v>0</v>
      </c>
      <c r="AT3" s="31">
        <v>1</v>
      </c>
      <c r="AU3" s="40" t="s">
        <v>886</v>
      </c>
      <c r="AV3" s="31">
        <v>0</v>
      </c>
      <c r="AW3" s="40" t="s">
        <v>886</v>
      </c>
      <c r="AX3" s="40" t="s">
        <v>886</v>
      </c>
      <c r="AY3" s="40" t="s">
        <v>886</v>
      </c>
      <c r="AZ3" s="40" t="s">
        <v>886</v>
      </c>
      <c r="BA3" s="40" t="s">
        <v>886</v>
      </c>
      <c r="BB3" s="40" t="s">
        <v>886</v>
      </c>
      <c r="BC3" s="40" t="s">
        <v>886</v>
      </c>
      <c r="BD3" s="40" t="s">
        <v>886</v>
      </c>
      <c r="BE3" s="40" t="s">
        <v>886</v>
      </c>
      <c r="BF3" s="40" t="s">
        <v>886</v>
      </c>
      <c r="BG3" s="40" t="s">
        <v>886</v>
      </c>
      <c r="BH3" s="40" t="s">
        <v>886</v>
      </c>
      <c r="BI3" s="40" t="s">
        <v>886</v>
      </c>
      <c r="BJ3" s="35">
        <v>44053</v>
      </c>
      <c r="BK3" s="35">
        <v>44657</v>
      </c>
      <c r="BL3" s="31" t="s">
        <v>875</v>
      </c>
      <c r="BM3" s="43">
        <f t="shared" si="2"/>
        <v>20.133333333333333</v>
      </c>
      <c r="BN3" s="57" t="str">
        <f t="shared" si="3"/>
        <v/>
      </c>
      <c r="BO3" s="44">
        <f t="shared" si="4"/>
        <v>0.7142857142857143</v>
      </c>
      <c r="BP3" s="31" t="str">
        <f t="shared" si="5"/>
        <v>I TRIM</v>
      </c>
      <c r="BQ3" s="39" t="str">
        <f t="shared" ca="1" si="6"/>
        <v/>
      </c>
      <c r="BR3" s="35"/>
      <c r="BS3" s="43"/>
      <c r="BT3" s="35"/>
      <c r="BU3" s="31"/>
      <c r="BV3" s="40" t="s">
        <v>886</v>
      </c>
      <c r="BW3" s="40" t="s">
        <v>886</v>
      </c>
      <c r="BX3" s="40" t="s">
        <v>887</v>
      </c>
      <c r="BY3" s="40" t="s">
        <v>887</v>
      </c>
      <c r="BZ3" s="35">
        <v>44662</v>
      </c>
      <c r="CA3" s="31">
        <v>1.6</v>
      </c>
      <c r="CB3" s="31">
        <v>65</v>
      </c>
      <c r="CC3" s="39">
        <f t="shared" si="7"/>
        <v>25.390624999999996</v>
      </c>
      <c r="CD3" s="45" t="str">
        <f t="shared" si="8"/>
        <v>SOBREPESO</v>
      </c>
      <c r="CE3" s="35"/>
      <c r="CF3" s="31"/>
      <c r="CG3" s="39">
        <f t="shared" si="9"/>
        <v>0</v>
      </c>
      <c r="CH3" s="31" t="str">
        <f t="shared" si="10"/>
        <v>NA</v>
      </c>
      <c r="CI3" s="31" t="str">
        <f>IF(OR(CH3="",CH3="NA"),"",IF(AND(CH3&gt;=29,CH3&lt;=42),"REGISTRAR EN III TRIM",IF(AND(CH3&gt;0,CH3&lt;=13),"REGISTRAR EN I TRIM",IF(CH3="REVISAR FUM O FECHA PESO","REVISAR",IF(CH3&gt;0,HLOOKUP(CH3,$OI$1:PK3,OH3),"")))))</f>
        <v/>
      </c>
      <c r="CJ3" s="35"/>
      <c r="CK3" s="31"/>
      <c r="CL3" s="39">
        <f t="shared" si="11"/>
        <v>0</v>
      </c>
      <c r="CM3" s="31" t="str">
        <f t="shared" si="12"/>
        <v>NA</v>
      </c>
      <c r="CN3" s="31" t="str">
        <f>IF(OR(CM3="",CM3="NA"),"",IF(AND(CM3&gt;0,CM3&lt;=28),"REGISTRAR EN  TRIM RESPECTIVO",IF(CM3&gt;0,HLOOKUP(CM3,$OI$1:PK3,OH3),"")))</f>
        <v/>
      </c>
      <c r="CO3" s="31" t="str">
        <f t="shared" si="13"/>
        <v>SOBREPESO</v>
      </c>
      <c r="CP3" s="31">
        <v>110</v>
      </c>
      <c r="CQ3" s="31">
        <v>70</v>
      </c>
      <c r="CR3" s="37" t="str">
        <f t="shared" si="14"/>
        <v>APARENTEMENTE NORMAL</v>
      </c>
      <c r="CS3" s="31"/>
      <c r="CT3" s="31"/>
      <c r="CU3" s="37" t="str">
        <f t="shared" si="15"/>
        <v/>
      </c>
      <c r="CV3" s="31"/>
      <c r="CW3" s="31"/>
      <c r="CX3" s="31"/>
      <c r="CY3" s="31"/>
      <c r="CZ3" s="37" t="str">
        <f t="shared" si="16"/>
        <v/>
      </c>
      <c r="DA3" s="35">
        <v>44662</v>
      </c>
      <c r="DB3" s="35">
        <v>44662</v>
      </c>
      <c r="DC3" s="35"/>
      <c r="DD3" s="35"/>
      <c r="DE3" s="35"/>
      <c r="DF3" s="35"/>
      <c r="DG3" s="35"/>
      <c r="DH3" s="35"/>
      <c r="DI3" s="35"/>
      <c r="DJ3" s="35"/>
      <c r="DK3" s="35"/>
      <c r="DL3" s="35"/>
      <c r="DM3" s="35"/>
      <c r="DN3" s="35"/>
      <c r="DO3" s="43"/>
      <c r="DP3" s="35"/>
      <c r="DQ3" s="31" t="str">
        <f t="shared" ca="1" si="17"/>
        <v>SALE SIN PLAN DE PARTO</v>
      </c>
      <c r="DR3" s="46" t="str">
        <f t="shared" si="18"/>
        <v>SEGUIMIENTO REPORTE EPS</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3" s="31" t="str">
        <f t="shared" ca="1" si="19"/>
        <v>SEGUIMIENTO FUERA MUNICIPIO</v>
      </c>
      <c r="DU3" s="35">
        <f>IF(R3="","",IF(R3&gt;0,MAX(Tabla1[[#This Row],[FECHA C2]:[FECHA C13]],Tabla1[[#This Row],[FECHA CONSULTA PRIMERA VEZ PROGRAMA CPN ]])))</f>
        <v>44662</v>
      </c>
      <c r="DV3" s="31">
        <f t="shared" si="20"/>
        <v>0</v>
      </c>
      <c r="DW3" s="43">
        <f>IF(R3&gt;0,SUM(COUNTA(DC3:DN3)+COUNTA(Tabla1[[#This Row],[FECHA CONSULTA PRIMERA VEZ PROGRAMA CPN ]])),"")</f>
        <v>1</v>
      </c>
      <c r="DX3" s="43" t="str">
        <f t="shared" si="21"/>
        <v>NO</v>
      </c>
      <c r="DY3" s="39">
        <f t="shared" si="22"/>
        <v>11</v>
      </c>
      <c r="DZ3" s="47">
        <f t="shared" si="23"/>
        <v>9.0909090909090912E-2</v>
      </c>
      <c r="EA3" s="35">
        <v>44662</v>
      </c>
      <c r="EB3" s="35">
        <v>44662</v>
      </c>
      <c r="EC3" s="35">
        <v>44662</v>
      </c>
      <c r="ED3" s="35"/>
      <c r="EE3" s="35">
        <v>44662</v>
      </c>
      <c r="EF3" s="35"/>
      <c r="EG3" s="35"/>
      <c r="EH3" s="31"/>
      <c r="EI3" s="31">
        <v>14</v>
      </c>
      <c r="EJ3" s="35">
        <v>44662</v>
      </c>
      <c r="EK3" s="43">
        <f t="shared" si="24"/>
        <v>0.7142857142857143</v>
      </c>
      <c r="EL3" s="39" t="str">
        <f t="shared" si="25"/>
        <v>NORMAL- SUMINISTRAR SULFATO FERROSO</v>
      </c>
      <c r="EM3" s="31" t="str">
        <f t="shared" si="26"/>
        <v>I TRIM</v>
      </c>
      <c r="EN3" s="37"/>
      <c r="EO3" s="35"/>
      <c r="EP3" s="44" t="str">
        <f t="shared" si="27"/>
        <v>TOMAR EXAMEN</v>
      </c>
      <c r="EQ3" s="39" t="str">
        <f t="shared" si="28"/>
        <v/>
      </c>
      <c r="ER3" s="37" t="s">
        <v>893</v>
      </c>
      <c r="ES3" s="35">
        <v>44662</v>
      </c>
      <c r="ET3" s="44">
        <f t="shared" si="29"/>
        <v>0.7142857142857143</v>
      </c>
      <c r="EU3" s="39" t="str">
        <f t="shared" si="30"/>
        <v>NO HAY RIESGO POR RH</v>
      </c>
      <c r="EV3" s="31">
        <v>95</v>
      </c>
      <c r="EW3" s="35">
        <v>44662</v>
      </c>
      <c r="EX3" s="44">
        <f t="shared" si="31"/>
        <v>0.7142857142857143</v>
      </c>
      <c r="EY3" s="44"/>
      <c r="EZ3" s="44"/>
      <c r="FA3" s="44"/>
      <c r="FB3" s="31" t="str">
        <f t="shared" ca="1" si="32"/>
        <v/>
      </c>
      <c r="FC3" s="48"/>
      <c r="FD3" s="44" t="str">
        <f t="shared" si="33"/>
        <v>TOMAR EXAMEN</v>
      </c>
      <c r="FE3" s="35" t="s">
        <v>894</v>
      </c>
      <c r="FF3" s="35">
        <v>44662</v>
      </c>
      <c r="FG3" s="44">
        <f t="shared" ca="1" si="34"/>
        <v>0.7142857142857143</v>
      </c>
      <c r="FH3" s="35"/>
      <c r="FI3" s="49"/>
      <c r="FJ3" s="44" t="str">
        <f t="shared" ca="1" si="35"/>
        <v>PIERDE TOMA DE TAMIZAJE</v>
      </c>
      <c r="FK3" s="35"/>
      <c r="FL3" s="49"/>
      <c r="FM3" s="44" t="str">
        <f t="shared" ca="1" si="36"/>
        <v>PIERDE TOMA DE TAMIZAJE</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c r="FR3" s="35">
        <v>44662</v>
      </c>
      <c r="FS3" s="44">
        <f t="shared" si="37"/>
        <v>0.7142857142857143</v>
      </c>
      <c r="FT3" s="43" t="s">
        <v>895</v>
      </c>
      <c r="FU3" s="35">
        <v>44662</v>
      </c>
      <c r="FV3" s="44">
        <f t="shared" si="38"/>
        <v>0.7142857142857143</v>
      </c>
      <c r="FW3" s="35">
        <v>44662</v>
      </c>
      <c r="FX3" s="35">
        <v>44662</v>
      </c>
      <c r="FY3" s="35" t="s">
        <v>896</v>
      </c>
      <c r="FZ3" s="35">
        <v>44662</v>
      </c>
      <c r="GA3" s="44">
        <f t="shared" ca="1" si="39"/>
        <v>0.7142857142857143</v>
      </c>
      <c r="GB3" s="35"/>
      <c r="GC3" s="35"/>
      <c r="GD3" s="44" t="str">
        <f t="shared" ca="1" si="40"/>
        <v>PIERDE TOMA DE TAMIZAJE</v>
      </c>
      <c r="GE3" s="35"/>
      <c r="GF3" s="35"/>
      <c r="GG3" s="44" t="str">
        <f t="shared" ca="1" si="41"/>
        <v>PIERDE TOMA DE TAMIZAJE</v>
      </c>
      <c r="GH3" s="35"/>
      <c r="GI3" s="44"/>
      <c r="GJ3" s="35" t="s">
        <v>883</v>
      </c>
      <c r="GK3" s="35"/>
      <c r="GL3" s="35" t="s">
        <v>883</v>
      </c>
      <c r="GM3" s="35"/>
      <c r="GN3" s="43" t="s">
        <v>895</v>
      </c>
      <c r="GO3" s="35">
        <v>44662</v>
      </c>
      <c r="GP3" s="44">
        <f t="shared" si="42"/>
        <v>0.7142857142857143</v>
      </c>
      <c r="GQ3" s="43" t="s">
        <v>895</v>
      </c>
      <c r="GR3" s="43" t="s">
        <v>895</v>
      </c>
      <c r="GS3" s="35" t="str">
        <f t="shared" si="43"/>
        <v>CONTROL Igm</v>
      </c>
      <c r="GT3" s="35">
        <v>44662</v>
      </c>
      <c r="GU3" s="44">
        <f t="shared" si="44"/>
        <v>0.7142857142857143</v>
      </c>
      <c r="GV3" s="31" t="str">
        <f t="shared" si="45"/>
        <v>I TRIM</v>
      </c>
      <c r="GW3" s="43"/>
      <c r="GX3" s="46"/>
      <c r="GY3" s="31"/>
      <c r="GZ3" s="35"/>
      <c r="HA3" s="43" t="str">
        <f t="shared" si="46"/>
        <v/>
      </c>
      <c r="HB3" s="31" t="str">
        <f t="shared" si="47"/>
        <v/>
      </c>
      <c r="HC3" s="31" t="str">
        <f t="shared" si="48"/>
        <v/>
      </c>
      <c r="HD3" s="31" t="s">
        <v>897</v>
      </c>
      <c r="HE3" s="31"/>
      <c r="HF3" s="31" t="s">
        <v>898</v>
      </c>
      <c r="HG3" s="31"/>
      <c r="HH3" s="31" t="s">
        <v>899</v>
      </c>
      <c r="HI3" s="31">
        <v>0</v>
      </c>
      <c r="HJ3" s="35" t="s">
        <v>900</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*****SOBREPESO****PREVENCIÓN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SEGUIMIENTO FUERA MUNICIPIO</v>
      </c>
      <c r="HR3" s="46" t="str">
        <f t="shared" si="55"/>
        <v>SEGUIMIENTO REPORTE EPS</v>
      </c>
      <c r="HS3" s="31" t="s">
        <v>875</v>
      </c>
      <c r="HT3" s="31" t="s">
        <v>883</v>
      </c>
      <c r="HU3" s="35"/>
      <c r="HV3" s="35"/>
      <c r="HW3" s="35">
        <v>44662</v>
      </c>
      <c r="HX3" s="35" t="s">
        <v>901</v>
      </c>
      <c r="HY3" s="35">
        <v>44662</v>
      </c>
      <c r="HZ3" s="35" t="s">
        <v>901</v>
      </c>
      <c r="IA3" s="40" t="s">
        <v>887</v>
      </c>
      <c r="IB3" s="35">
        <v>44662</v>
      </c>
      <c r="IC3" s="43">
        <f t="shared" si="56"/>
        <v>0.7142857142857143</v>
      </c>
      <c r="ID3" s="40" t="s">
        <v>875</v>
      </c>
      <c r="IE3" s="40"/>
      <c r="IF3" s="35"/>
      <c r="IG3" s="35"/>
      <c r="IH3" s="171"/>
      <c r="II3" s="171"/>
      <c r="IJ3" s="171"/>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DIFERIR FECHA DE VACUNACION SEGÚN LINEAMIENTOS</v>
      </c>
      <c r="IL3" s="171"/>
      <c r="IM3" s="35"/>
      <c r="IN3" s="35" t="str">
        <f t="shared" ca="1" si="57"/>
        <v/>
      </c>
      <c r="IO3" s="35"/>
      <c r="IP3" s="35">
        <f t="shared" si="58"/>
        <v>44937</v>
      </c>
      <c r="IQ3" s="44">
        <f t="shared" ca="1" si="59"/>
        <v>-293</v>
      </c>
      <c r="IR3" s="35" t="str">
        <f t="shared" ca="1" si="60"/>
        <v>POSIBLEMENTE NACIO</v>
      </c>
      <c r="IS3" s="35"/>
      <c r="IT3" s="31" t="s">
        <v>903</v>
      </c>
      <c r="IU3" s="31"/>
      <c r="IV3" s="51"/>
      <c r="IW3" s="35"/>
      <c r="IX3" s="31"/>
      <c r="IY3" s="44" t="str">
        <f t="shared" si="61"/>
        <v/>
      </c>
      <c r="IZ3" s="52"/>
      <c r="JA3" s="31"/>
      <c r="JB3" s="31"/>
      <c r="JC3" s="31"/>
      <c r="JD3" s="31"/>
      <c r="JE3" s="31"/>
      <c r="JF3" s="31"/>
      <c r="JG3" s="31"/>
      <c r="JH3" s="31"/>
      <c r="JI3" s="31"/>
      <c r="JJ3" s="31"/>
      <c r="JK3" s="46"/>
      <c r="JL3" s="31"/>
      <c r="JM3" s="53"/>
      <c r="JN3" s="31" t="str">
        <f t="shared" si="62"/>
        <v/>
      </c>
      <c r="JO3" s="46"/>
      <c r="JP3" s="31"/>
      <c r="JQ3" s="31"/>
      <c r="JR3" s="31"/>
      <c r="JS3" s="46"/>
      <c r="JT3" s="35"/>
      <c r="JU3" s="35"/>
      <c r="JV3" s="31"/>
      <c r="JW3" s="53"/>
      <c r="JX3" s="31" t="str">
        <f t="shared" si="63"/>
        <v/>
      </c>
      <c r="JY3" s="35"/>
      <c r="JZ3" s="31"/>
      <c r="KA3" s="31"/>
      <c r="KB3" s="31"/>
      <c r="KC3" s="46"/>
      <c r="KD3" s="35"/>
      <c r="KE3" s="35"/>
      <c r="KF3" s="50"/>
      <c r="KG3" s="43" t="str">
        <f t="shared" si="64"/>
        <v/>
      </c>
      <c r="KH3" s="50"/>
      <c r="KI3" s="43" t="str">
        <f t="shared" si="65"/>
        <v/>
      </c>
      <c r="KJ3" s="31"/>
      <c r="KK3" s="31"/>
      <c r="KL3" s="31"/>
      <c r="KM3" s="54"/>
      <c r="KN3" s="43"/>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0.7142857142857143</v>
      </c>
      <c r="MW3">
        <f t="shared" si="71"/>
        <v>4</v>
      </c>
      <c r="MX3">
        <f t="shared" si="72"/>
        <v>2022</v>
      </c>
      <c r="MY3" t="str">
        <f t="shared" si="73"/>
        <v>II TRIMESTRE AÑO</v>
      </c>
      <c r="MZ3">
        <f t="shared" si="74"/>
        <v>20.009307928164695</v>
      </c>
      <c r="NA3">
        <f t="shared" si="75"/>
        <v>0</v>
      </c>
      <c r="NB3" t="str">
        <f t="shared" si="76"/>
        <v xml:space="preserve"> DE 20 A 24 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0</v>
      </c>
      <c r="NO3" t="str">
        <f t="shared" si="88"/>
        <v/>
      </c>
      <c r="NP3">
        <f t="shared" si="89"/>
        <v>0</v>
      </c>
      <c r="NQ3" t="str">
        <f t="shared" si="90"/>
        <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Y</v>
      </c>
      <c r="NS3">
        <f>MONTH(Tabla1[[#This Row],[FECHA DE SALIDA  DEL PROGRAMA]])</f>
        <v>1</v>
      </c>
      <c r="NT3">
        <f>YEAR(Tabla1[[#This Row],[FECHA DE SALIDA  DEL PROGRAMA]])</f>
        <v>1900</v>
      </c>
      <c r="NU3" t="str">
        <f t="shared" si="91"/>
        <v>X</v>
      </c>
      <c r="NV3" t="str">
        <f t="shared" si="92"/>
        <v>SI</v>
      </c>
      <c r="NW3" t="str">
        <f ca="1">IF(AND(O3&gt;0,R3=""),"NO CPN",IF(AND(O3="",R3=""),"",IF(AND(R3&gt;0,Tabla1[[#This Row],[SEMANAS DE GESTACION ACTUALIZADAS]]&lt;=12),"NO APLICA",IF(AND(FC3&lt;&gt;"",FI3&lt;&gt;""),"SI","NO"))))</f>
        <v>NO</v>
      </c>
      <c r="NX3" s="149" t="str">
        <f ca="1">IF(AND(O3&gt;0,R3=""),"NO CPN",IF(AND(O3="",R3=""),"",IF(AND(R3&gt;0,Tabla1[[#This Row],[SEMANAS DE GESTACION ACTUALIZADAS]]&lt;=27),"NO APLICA",IF(AND(EO3&lt;&gt;"",FL3&lt;&gt;"",GF3&lt;&gt;""),"SI","NO"))))</f>
        <v>NO</v>
      </c>
      <c r="NY3" s="147" t="str">
        <f t="shared" si="93"/>
        <v>I TRIM</v>
      </c>
      <c r="NZ3" s="1">
        <f>IF(AND(IY4&gt;0,IY4&lt;37),10,IF(OR(BX4="Transversa",BX4="Oblicua"),9,IF(BW4="SI",8,IF(AND(AS4=0,AV4=0,BW4="NO",BX4="Cefálica",IY4&gt;=37,JC4="INICIO ESPONTÁNEO"),1,IF(AND(AND(AS4=0,AV4=0,BW4="NO",BX4="Cefálica",IY4&gt;=37),OR(JC4="LE HACEN INDUCCIÓN",JC4="LE HACEN CESÁREA SIN INICIO TRABAJO DE PARTO")),2,IF(AND(AS4&gt;=1,AV4=0,BW4="NO",BX4="Cefálica",IY4&gt;=37,JC4="INICIO ESPONTÁNEO"),3,IF(AND(AND(AS4&gt;=1,AV4=0,BW4="NO",BX4="Cefálica",IY4&gt;=37),OR(JC4="LE HACEN INDUCCIÓN",JC4="LE HACEN CESÁREA SIN INICIO TRABAJO DE PARTO")),4,IF(AND(AND(AS4&gt;=1,AV4&gt;=1,BW4="NO",BX4="Cefálica",IY4&gt;=37),OR(JC4="LE HACEN INDUCCIÓN",JC4="LE HACEN CESÁREA SIN INICIO TRABAJO DE PARTO",JC4="INICIO ESPONTÁNEO")),5,IF(AND(AND(AS4=0,AV4=0,BW4="NO",BX4="Podálica",IY4&gt;=1),OR(JC4="LE HACEN INDUCCIÓN",JC4="LE HACEN CESÁREA SIN INICIO TRABAJO DE PARTO",JC4="INICIO ESPONTÁNEO")),6,IF(AND(AND(AS4&gt;=1,BW4="NO",BX4="Podálica",IY4&gt;=1),OR(JC4="LE HACEN INDUCCIÓN",JC4="LE HACEN CESÁREA SIN INICIO TRABAJO DE PARTO",JC4="INICIO ESPONTÁNEO"),OR(AV4=0,AV4&gt;=1)),7,""))))))))))</f>
        <v>2</v>
      </c>
      <c r="OA3" s="1" t="str">
        <f t="shared" ca="1" si="94"/>
        <v>REVISAR FUM O FECHA SALIDA PROGRAMA</v>
      </c>
      <c r="OB3" s="213">
        <f t="shared" ca="1" si="95"/>
        <v>1</v>
      </c>
      <c r="OC3" s="1">
        <f t="shared" ca="1" si="96"/>
        <v>1</v>
      </c>
      <c r="OD3" s="1" t="str">
        <f t="shared" ca="1" si="97"/>
        <v>POR DEFINIR</v>
      </c>
      <c r="OE3" s="1" t="str">
        <f t="shared" ca="1" si="98"/>
        <v>POR DEFINIR</v>
      </c>
      <c r="OF3" s="221"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3" s="230" t="str">
        <f t="shared" ca="1" si="99"/>
        <v>SIN VACUNAR</v>
      </c>
      <c r="OH3" s="148">
        <f>ROW(Tabla1[[#This Row],[SEMANAS DE GESTACION II TRIM]])</f>
        <v>3</v>
      </c>
      <c r="OI3" t="str">
        <f t="shared" si="100"/>
        <v/>
      </c>
      <c r="OJ3" t="str">
        <f t="shared" si="101"/>
        <v/>
      </c>
      <c r="OK3" t="str">
        <f t="shared" si="102"/>
        <v/>
      </c>
      <c r="OL3" t="str">
        <f t="shared" si="103"/>
        <v/>
      </c>
      <c r="OM3" t="str">
        <f t="shared" si="104"/>
        <v/>
      </c>
      <c r="ON3" t="str">
        <f t="shared" si="105"/>
        <v/>
      </c>
      <c r="OO3" t="str">
        <f t="shared" si="106"/>
        <v/>
      </c>
      <c r="OP3" t="str">
        <f t="shared" si="107"/>
        <v/>
      </c>
      <c r="OQ3" t="str">
        <f t="shared" si="108"/>
        <v/>
      </c>
      <c r="OR3" t="str">
        <f t="shared" si="109"/>
        <v/>
      </c>
      <c r="OS3" t="str">
        <f t="shared" si="110"/>
        <v/>
      </c>
      <c r="OT3" t="str">
        <f t="shared" si="111"/>
        <v/>
      </c>
      <c r="OU3" t="str">
        <f t="shared" si="112"/>
        <v/>
      </c>
      <c r="OV3" t="str">
        <f t="shared" si="113"/>
        <v/>
      </c>
      <c r="OW3" t="str">
        <f t="shared" si="114"/>
        <v/>
      </c>
      <c r="OX3" t="str">
        <f t="shared" si="115"/>
        <v/>
      </c>
      <c r="OY3" t="str">
        <f t="shared" si="116"/>
        <v/>
      </c>
      <c r="OZ3" t="str">
        <f t="shared" si="117"/>
        <v/>
      </c>
      <c r="PA3" t="str">
        <f t="shared" si="118"/>
        <v/>
      </c>
      <c r="PB3" t="str">
        <f t="shared" si="119"/>
        <v/>
      </c>
      <c r="PC3" t="str">
        <f t="shared" si="120"/>
        <v/>
      </c>
      <c r="PD3" t="str">
        <f t="shared" si="121"/>
        <v/>
      </c>
      <c r="PE3" t="str">
        <f t="shared" si="122"/>
        <v/>
      </c>
      <c r="PF3" t="str">
        <f t="shared" si="123"/>
        <v/>
      </c>
      <c r="PG3" t="str">
        <f t="shared" si="124"/>
        <v/>
      </c>
      <c r="PH3" t="str">
        <f t="shared" si="125"/>
        <v/>
      </c>
      <c r="PI3" t="str">
        <f t="shared" si="126"/>
        <v/>
      </c>
      <c r="PJ3" t="str">
        <f t="shared" si="127"/>
        <v/>
      </c>
      <c r="PK3" t="str">
        <f t="shared" si="128"/>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3" s="162" t="str">
        <f t="shared" si="129"/>
        <v/>
      </c>
      <c r="PN3" s="161" t="str">
        <f t="shared" ref="PN3:PN5" si="130">IF(AND(PL3="x",IF3="",IH3=""),"Firma",IF(AND(PL3="x",IF3&gt;0,IH3=""),"Firma2",IF(AND(PL3="x",IF3&gt;0,IH3&gt;0),"Firma2",IF(AND(PL3&lt;&gt;"b",IF3&gt;0,IH3=""),"Falta dosis",IF(AND(PL3="b",IF3&gt;0,IH3=""),"Completo",IF(AND(PL3="b",IF3&gt;0,IH3&gt;0),"Error Jansen X Fecha Segunda Dosis",IF(AND(PL3&lt;&gt;"b",IF3&gt;0,IH3&gt;0),"Completo","")))))))</f>
        <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3" s="161" t="str">
        <f ca="1">IF(PO3="","",SUM(TODAY()-Tabla1[[#This Row],[Fecha 1ra Dosis Anti COVID-19]]))</f>
        <v/>
      </c>
      <c r="PQ3" s="219"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922</v>
      </c>
      <c r="B4" s="68" t="s">
        <v>854</v>
      </c>
      <c r="C4" s="68" t="s">
        <v>855</v>
      </c>
      <c r="D4" s="187" t="s">
        <v>863</v>
      </c>
      <c r="E4" s="68" t="s">
        <v>864</v>
      </c>
      <c r="F4" s="68" t="s">
        <v>865</v>
      </c>
      <c r="G4" s="68" t="s">
        <v>866</v>
      </c>
      <c r="H4" s="68"/>
      <c r="I4" s="145" t="s">
        <v>867</v>
      </c>
      <c r="J4" s="146">
        <v>1058546619</v>
      </c>
      <c r="K4" s="68" t="s">
        <v>861</v>
      </c>
      <c r="L4" s="68" t="s">
        <v>868</v>
      </c>
      <c r="M4" s="35">
        <v>38125</v>
      </c>
      <c r="N4" s="38">
        <f t="shared" ca="1" si="0"/>
        <v>19.465753424657535</v>
      </c>
      <c r="O4" s="35">
        <v>44734</v>
      </c>
      <c r="P4" s="39" t="str">
        <f t="shared" si="1"/>
        <v>SI</v>
      </c>
      <c r="Q4" s="40" t="s">
        <v>876</v>
      </c>
      <c r="R4" s="35">
        <v>44734</v>
      </c>
      <c r="S4" s="31" t="s">
        <v>877</v>
      </c>
      <c r="T4" s="37" t="s">
        <v>800</v>
      </c>
      <c r="U4" s="31" t="s">
        <v>878</v>
      </c>
      <c r="V4" s="31" t="s">
        <v>879</v>
      </c>
      <c r="W4" s="31" t="s">
        <v>888</v>
      </c>
      <c r="X4" s="31" t="s">
        <v>888</v>
      </c>
      <c r="Y4" s="31" t="s">
        <v>888</v>
      </c>
      <c r="Z4" s="31">
        <v>3175892519</v>
      </c>
      <c r="AA4" s="31" t="s">
        <v>882</v>
      </c>
      <c r="AB4" s="41" t="s">
        <v>883</v>
      </c>
      <c r="AC4" s="40" t="s">
        <v>889</v>
      </c>
      <c r="AD4" s="55" t="s">
        <v>890</v>
      </c>
      <c r="AE4" s="40" t="s">
        <v>875</v>
      </c>
      <c r="AF4" s="40" t="s">
        <v>875</v>
      </c>
      <c r="AG4" s="36" t="s">
        <v>886</v>
      </c>
      <c r="AH4" s="36" t="s">
        <v>886</v>
      </c>
      <c r="AI4" s="37" t="s">
        <v>885</v>
      </c>
      <c r="AJ4" s="36" t="s">
        <v>886</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886</v>
      </c>
      <c r="AM4" s="40" t="s">
        <v>886</v>
      </c>
      <c r="AN4" s="40" t="s">
        <v>886</v>
      </c>
      <c r="AO4" s="40" t="s">
        <v>886</v>
      </c>
      <c r="AP4" s="40" t="s">
        <v>886</v>
      </c>
      <c r="AQ4" s="40" t="s">
        <v>886</v>
      </c>
      <c r="AR4" s="31">
        <v>0</v>
      </c>
      <c r="AS4" s="31">
        <v>0</v>
      </c>
      <c r="AT4" s="31">
        <v>0</v>
      </c>
      <c r="AU4" s="40" t="s">
        <v>886</v>
      </c>
      <c r="AV4" s="31">
        <v>0</v>
      </c>
      <c r="AW4" s="40" t="s">
        <v>886</v>
      </c>
      <c r="AX4" s="40" t="s">
        <v>886</v>
      </c>
      <c r="AY4" s="40" t="s">
        <v>886</v>
      </c>
      <c r="AZ4" s="40" t="s">
        <v>886</v>
      </c>
      <c r="BA4" s="40" t="s">
        <v>886</v>
      </c>
      <c r="BB4" s="40" t="s">
        <v>886</v>
      </c>
      <c r="BC4" s="40" t="s">
        <v>886</v>
      </c>
      <c r="BD4" s="40" t="s">
        <v>886</v>
      </c>
      <c r="BE4" s="40" t="s">
        <v>886</v>
      </c>
      <c r="BF4" s="40" t="s">
        <v>886</v>
      </c>
      <c r="BG4" s="40" t="s">
        <v>886</v>
      </c>
      <c r="BH4" s="40" t="s">
        <v>886</v>
      </c>
      <c r="BI4" s="40" t="s">
        <v>886</v>
      </c>
      <c r="BJ4" s="35"/>
      <c r="BK4" s="35">
        <v>44664</v>
      </c>
      <c r="BL4" s="31" t="s">
        <v>875</v>
      </c>
      <c r="BM4" s="43">
        <f t="shared" si="2"/>
        <v>0</v>
      </c>
      <c r="BN4" s="57">
        <f t="shared" si="3"/>
        <v>44669</v>
      </c>
      <c r="BO4" s="44">
        <f t="shared" si="4"/>
        <v>10</v>
      </c>
      <c r="BP4" s="31" t="str">
        <f t="shared" si="5"/>
        <v>I TRIM</v>
      </c>
      <c r="BQ4" s="39" t="str">
        <f t="shared" ca="1" si="6"/>
        <v/>
      </c>
      <c r="BR4" s="35">
        <v>44767</v>
      </c>
      <c r="BS4" s="43">
        <v>14</v>
      </c>
      <c r="BT4" s="35">
        <v>44823</v>
      </c>
      <c r="BU4" s="31">
        <v>22</v>
      </c>
      <c r="BV4" s="40" t="s">
        <v>886</v>
      </c>
      <c r="BW4" s="40" t="s">
        <v>886</v>
      </c>
      <c r="BX4" s="40" t="s">
        <v>891</v>
      </c>
      <c r="BY4" s="40" t="s">
        <v>886</v>
      </c>
      <c r="BZ4" s="35">
        <v>44734</v>
      </c>
      <c r="CA4" s="31">
        <v>1.6</v>
      </c>
      <c r="CB4" s="31">
        <v>59</v>
      </c>
      <c r="CC4" s="39">
        <f t="shared" si="7"/>
        <v>23.046874999999996</v>
      </c>
      <c r="CD4" s="45" t="str">
        <f t="shared" si="8"/>
        <v>NORMAL</v>
      </c>
      <c r="CE4" s="35">
        <v>44792</v>
      </c>
      <c r="CF4" s="31">
        <v>54</v>
      </c>
      <c r="CG4" s="39">
        <f t="shared" si="9"/>
        <v>21.093749999999996</v>
      </c>
      <c r="CH4" s="31">
        <f t="shared" si="10"/>
        <v>18</v>
      </c>
      <c r="CI4" s="31" t="str">
        <f>IF(OR(CH4="",CH4="NA"),"",IF(AND(CH4&gt;=29,CH4&lt;=42),"REGISTRAR EN III TRIM",IF(AND(CH4&gt;0,CH4&lt;=13),"REGISTRAR EN I TRIM",IF(CH4="REVISAR FUM O FECHA PESO","REVISAR",IF(CH4&gt;0,HLOOKUP(CH4,$OI$1:PK4,OH4),"")))))</f>
        <v>BAJO PESO</v>
      </c>
      <c r="CJ4" s="35">
        <v>44883</v>
      </c>
      <c r="CK4" s="31">
        <v>60</v>
      </c>
      <c r="CL4" s="39">
        <f t="shared" si="11"/>
        <v>23.437499999999996</v>
      </c>
      <c r="CM4" s="31">
        <f t="shared" si="12"/>
        <v>31</v>
      </c>
      <c r="CN4" s="31" t="str">
        <f>IF(OR(CM4="",CM4="NA"),"",IF(AND(CM4&gt;0,CM4&lt;=28),"REGISTRAR EN  TRIM RESPECTIVO",IF(CM4&gt;0,HLOOKUP(CM4,$OI$1:PK4,OH4),"")))</f>
        <v>BAJO PESO</v>
      </c>
      <c r="CO4" s="31" t="str">
        <f t="shared" si="13"/>
        <v>BAJO PESO</v>
      </c>
      <c r="CP4" s="31">
        <v>110</v>
      </c>
      <c r="CQ4" s="31">
        <v>70</v>
      </c>
      <c r="CR4" s="37" t="str">
        <f t="shared" si="14"/>
        <v>APARENTEMENTE NORMAL</v>
      </c>
      <c r="CS4" s="31">
        <v>100</v>
      </c>
      <c r="CT4" s="31">
        <v>70</v>
      </c>
      <c r="CU4" s="37" t="str">
        <f t="shared" si="15"/>
        <v>VIGILAR CIFRAS PRESION ARTERIAL</v>
      </c>
      <c r="CV4" s="31">
        <v>100</v>
      </c>
      <c r="CW4" s="31">
        <v>70</v>
      </c>
      <c r="CX4" s="31">
        <v>110</v>
      </c>
      <c r="CY4" s="31">
        <v>70</v>
      </c>
      <c r="CZ4" s="37" t="str">
        <f t="shared" si="16"/>
        <v>APARENTEMENTE NORMAL</v>
      </c>
      <c r="DA4" s="35">
        <v>44734</v>
      </c>
      <c r="DB4" s="35">
        <v>44734</v>
      </c>
      <c r="DC4" s="35">
        <v>44792</v>
      </c>
      <c r="DD4" s="35">
        <v>44820</v>
      </c>
      <c r="DE4" s="35">
        <v>44848</v>
      </c>
      <c r="DF4" s="35">
        <v>44883</v>
      </c>
      <c r="DG4" s="35">
        <v>44923</v>
      </c>
      <c r="DH4" s="35"/>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44923</v>
      </c>
      <c r="DV4" s="31">
        <f t="shared" si="20"/>
        <v>37</v>
      </c>
      <c r="DW4" s="43">
        <f>IF(R4&gt;0,SUM(COUNTA(DC4:DN4)+COUNTA(Tabla1[[#This Row],[FECHA CONSULTA PRIMERA VEZ PROGRAMA CPN ]])),"")</f>
        <v>6</v>
      </c>
      <c r="DX4" s="43" t="str">
        <f t="shared" si="21"/>
        <v>SI</v>
      </c>
      <c r="DY4" s="39">
        <f t="shared" si="22"/>
        <v>9</v>
      </c>
      <c r="DZ4" s="47">
        <f t="shared" si="23"/>
        <v>0.66666666666666663</v>
      </c>
      <c r="EA4" s="35">
        <v>44734</v>
      </c>
      <c r="EB4" s="35">
        <v>44734</v>
      </c>
      <c r="EC4" s="35">
        <v>44734</v>
      </c>
      <c r="ED4" s="35">
        <v>44761</v>
      </c>
      <c r="EE4" s="35">
        <v>44734</v>
      </c>
      <c r="EF4" s="35">
        <v>44767</v>
      </c>
      <c r="EG4" s="35">
        <v>44823</v>
      </c>
      <c r="EH4" s="31">
        <v>2</v>
      </c>
      <c r="EI4" s="31">
        <v>13</v>
      </c>
      <c r="EJ4" s="35">
        <v>44734</v>
      </c>
      <c r="EK4" s="43">
        <f t="shared" si="24"/>
        <v>10</v>
      </c>
      <c r="EL4" s="39" t="str">
        <f t="shared" si="25"/>
        <v>NORMAL- SUMINISTRAR SULFATO FERROSO</v>
      </c>
      <c r="EM4" s="31" t="str">
        <f t="shared" si="26"/>
        <v>I TRIM</v>
      </c>
      <c r="EN4" s="37">
        <v>15</v>
      </c>
      <c r="EO4" s="35">
        <v>44883</v>
      </c>
      <c r="EP4" s="44">
        <f t="shared" si="27"/>
        <v>31.285714285714285</v>
      </c>
      <c r="EQ4" s="39" t="str">
        <f t="shared" si="28"/>
        <v>NO DAR SULFATO FERROSO</v>
      </c>
      <c r="ER4" s="37" t="s">
        <v>893</v>
      </c>
      <c r="ES4" s="35">
        <v>44734</v>
      </c>
      <c r="ET4" s="44">
        <f t="shared" si="29"/>
        <v>10</v>
      </c>
      <c r="EU4" s="39" t="str">
        <f t="shared" si="30"/>
        <v>NO HAY RIESGO POR RH</v>
      </c>
      <c r="EV4" s="31">
        <v>95</v>
      </c>
      <c r="EW4" s="35">
        <v>44734</v>
      </c>
      <c r="EX4" s="44">
        <f t="shared" si="31"/>
        <v>10</v>
      </c>
      <c r="EY4" s="44">
        <v>75</v>
      </c>
      <c r="EZ4" s="44">
        <v>85</v>
      </c>
      <c r="FA4" s="44">
        <v>110</v>
      </c>
      <c r="FB4" s="31" t="str">
        <f t="shared" ca="1" si="32"/>
        <v>NORMAL</v>
      </c>
      <c r="FC4" s="48">
        <v>44848</v>
      </c>
      <c r="FD4" s="44">
        <f t="shared" si="33"/>
        <v>26.285714285714285</v>
      </c>
      <c r="FE4" s="35" t="s">
        <v>894</v>
      </c>
      <c r="FF4" s="35">
        <v>44734</v>
      </c>
      <c r="FG4" s="44">
        <f t="shared" ca="1" si="34"/>
        <v>10</v>
      </c>
      <c r="FH4" s="35" t="s">
        <v>894</v>
      </c>
      <c r="FI4" s="49">
        <v>44820</v>
      </c>
      <c r="FJ4" s="44">
        <f t="shared" ca="1" si="35"/>
        <v>22.285714285714285</v>
      </c>
      <c r="FK4" s="35" t="s">
        <v>894</v>
      </c>
      <c r="FL4" s="49">
        <v>44883</v>
      </c>
      <c r="FM4" s="44">
        <f t="shared" ca="1" si="36"/>
        <v>31.285714285714285</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44734</v>
      </c>
      <c r="FS4" s="44">
        <f t="shared" si="37"/>
        <v>10</v>
      </c>
      <c r="FT4" s="43" t="s">
        <v>895</v>
      </c>
      <c r="FU4" s="35">
        <v>44734</v>
      </c>
      <c r="FV4" s="44">
        <f t="shared" si="38"/>
        <v>10</v>
      </c>
      <c r="FW4" s="35">
        <v>44734</v>
      </c>
      <c r="FX4" s="35">
        <v>44734</v>
      </c>
      <c r="FY4" s="35" t="s">
        <v>896</v>
      </c>
      <c r="FZ4" s="35">
        <v>44734</v>
      </c>
      <c r="GA4" s="44">
        <f t="shared" ca="1" si="39"/>
        <v>10</v>
      </c>
      <c r="GB4" s="35" t="s">
        <v>896</v>
      </c>
      <c r="GC4" s="35">
        <v>44820</v>
      </c>
      <c r="GD4" s="44">
        <f t="shared" ca="1" si="40"/>
        <v>22.285714285714285</v>
      </c>
      <c r="GE4" s="35" t="s">
        <v>896</v>
      </c>
      <c r="GF4" s="35">
        <v>44883</v>
      </c>
      <c r="GG4" s="44">
        <f t="shared" ca="1" si="41"/>
        <v>31.285714285714285</v>
      </c>
      <c r="GH4" s="35"/>
      <c r="GI4" s="44"/>
      <c r="GJ4" s="35" t="s">
        <v>883</v>
      </c>
      <c r="GK4" s="35"/>
      <c r="GL4" s="35" t="s">
        <v>883</v>
      </c>
      <c r="GM4" s="35"/>
      <c r="GN4" s="43" t="s">
        <v>895</v>
      </c>
      <c r="GO4" s="35">
        <v>44734</v>
      </c>
      <c r="GP4" s="44">
        <f t="shared" si="42"/>
        <v>10</v>
      </c>
      <c r="GQ4" s="43" t="s">
        <v>895</v>
      </c>
      <c r="GR4" s="43" t="s">
        <v>895</v>
      </c>
      <c r="GS4" s="35" t="str">
        <f t="shared" si="43"/>
        <v>CONTROL Igm</v>
      </c>
      <c r="GT4" s="35">
        <v>44734</v>
      </c>
      <c r="GU4" s="44">
        <f t="shared" si="44"/>
        <v>10</v>
      </c>
      <c r="GV4" s="31" t="str">
        <f t="shared" si="45"/>
        <v>I TRIM</v>
      </c>
      <c r="GW4" s="43" t="s">
        <v>895</v>
      </c>
      <c r="GX4" s="46">
        <v>5</v>
      </c>
      <c r="GY4" s="31"/>
      <c r="GZ4" s="35"/>
      <c r="HA4" s="43" t="str">
        <f t="shared" si="46"/>
        <v/>
      </c>
      <c r="HB4" s="31" t="str">
        <f t="shared" si="47"/>
        <v/>
      </c>
      <c r="HC4" s="31" t="str">
        <f t="shared" si="48"/>
        <v/>
      </c>
      <c r="HD4" s="31" t="s">
        <v>897</v>
      </c>
      <c r="HE4" s="31"/>
      <c r="HF4" s="31" t="s">
        <v>898</v>
      </c>
      <c r="HG4" s="31"/>
      <c r="HH4" s="31" t="s">
        <v>899</v>
      </c>
      <c r="HI4" s="31">
        <v>0</v>
      </c>
      <c r="HJ4" s="35" t="s">
        <v>900</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****BAJO PESO*****PREVENCIÓN CONTAGIO TOXOPLASMOSIS***</v>
      </c>
      <c r="HM4" s="35" t="str">
        <f t="shared" ca="1" si="50"/>
        <v>CON RIESGO</v>
      </c>
      <c r="HN4" s="31" t="str">
        <f t="shared" ca="1" si="51"/>
        <v>**********************MULTIPARIDAD**********</v>
      </c>
      <c r="HO4" s="31" t="str">
        <f t="shared" si="52"/>
        <v>SIN ANTECEDENTES DE RIESGO</v>
      </c>
      <c r="HP4" s="37" t="str">
        <f t="shared" si="53"/>
        <v>APARENTEMENTE NORMAL</v>
      </c>
      <c r="HQ4" s="31" t="str">
        <f t="shared" ca="1" si="54"/>
        <v/>
      </c>
      <c r="HR4" s="46" t="str">
        <f t="shared" si="55"/>
        <v>SALIO PROGRAMA</v>
      </c>
      <c r="HS4" s="31" t="s">
        <v>875</v>
      </c>
      <c r="HT4" s="31" t="s">
        <v>883</v>
      </c>
      <c r="HU4" s="35">
        <v>44848</v>
      </c>
      <c r="HV4" s="35" t="s">
        <v>901</v>
      </c>
      <c r="HW4" s="35">
        <v>44848</v>
      </c>
      <c r="HX4" s="35" t="s">
        <v>901</v>
      </c>
      <c r="HY4" s="35">
        <v>44734</v>
      </c>
      <c r="HZ4" s="35" t="s">
        <v>901</v>
      </c>
      <c r="IA4" s="40" t="s">
        <v>887</v>
      </c>
      <c r="IB4" s="35">
        <v>44734</v>
      </c>
      <c r="IC4" s="43">
        <f t="shared" si="56"/>
        <v>10</v>
      </c>
      <c r="ID4" s="40" t="s">
        <v>875</v>
      </c>
      <c r="IE4" s="40" t="s">
        <v>902</v>
      </c>
      <c r="IF4" s="35"/>
      <c r="IG4" s="35"/>
      <c r="IH4" s="171"/>
      <c r="II4" s="171"/>
      <c r="IJ4" s="171"/>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71">
        <v>44792</v>
      </c>
      <c r="IM4" s="35">
        <v>44820</v>
      </c>
      <c r="IN4" s="35" t="str">
        <f t="shared" ca="1" si="57"/>
        <v>VACUNA APLICADA ENTRE SEMANA 20 Y SEMANA 26</v>
      </c>
      <c r="IO4" s="35"/>
      <c r="IP4" s="35">
        <f t="shared" si="58"/>
        <v>44944</v>
      </c>
      <c r="IQ4" s="44">
        <f t="shared" ca="1" si="59"/>
        <v>-286</v>
      </c>
      <c r="IR4" s="35" t="str">
        <f t="shared" ca="1" si="60"/>
        <v>POSIBLEMENTE NACIO</v>
      </c>
      <c r="IS4" s="35"/>
      <c r="IT4" s="31" t="s">
        <v>904</v>
      </c>
      <c r="IU4" s="31" t="s">
        <v>905</v>
      </c>
      <c r="IV4" s="51" t="s">
        <v>906</v>
      </c>
      <c r="IW4" s="35">
        <v>44945</v>
      </c>
      <c r="IX4" s="31" t="s">
        <v>907</v>
      </c>
      <c r="IY4" s="44">
        <f t="shared" si="61"/>
        <v>40.142857142857146</v>
      </c>
      <c r="IZ4" s="52" t="s">
        <v>908</v>
      </c>
      <c r="JA4" s="31" t="s">
        <v>909</v>
      </c>
      <c r="JB4" s="31" t="s">
        <v>910</v>
      </c>
      <c r="JC4" s="31" t="s">
        <v>911</v>
      </c>
      <c r="JD4" s="31" t="s">
        <v>887</v>
      </c>
      <c r="JE4" s="31" t="s">
        <v>887</v>
      </c>
      <c r="JF4" s="31" t="s">
        <v>887</v>
      </c>
      <c r="JG4" s="31" t="s">
        <v>887</v>
      </c>
      <c r="JH4" s="31" t="s">
        <v>887</v>
      </c>
      <c r="JI4" s="31" t="s">
        <v>887</v>
      </c>
      <c r="JJ4" s="31" t="s">
        <v>912</v>
      </c>
      <c r="JK4" s="46">
        <v>1</v>
      </c>
      <c r="JL4" s="31" t="s">
        <v>913</v>
      </c>
      <c r="JM4" s="53">
        <v>2970</v>
      </c>
      <c r="JN4" s="31" t="str">
        <f t="shared" si="62"/>
        <v>PESO ADECUADO EDAD GESTACIONAL</v>
      </c>
      <c r="JO4" s="236">
        <v>44945</v>
      </c>
      <c r="JP4" s="31"/>
      <c r="JQ4" s="31"/>
      <c r="JR4" s="31"/>
      <c r="JS4" s="46" t="s">
        <v>893</v>
      </c>
      <c r="JT4" s="35">
        <v>44945</v>
      </c>
      <c r="JU4" s="35">
        <v>44945</v>
      </c>
      <c r="JV4" s="31"/>
      <c r="JW4" s="53"/>
      <c r="JX4" s="31" t="str">
        <f t="shared" si="63"/>
        <v/>
      </c>
      <c r="JY4" s="35"/>
      <c r="JZ4" s="31"/>
      <c r="KA4" s="31"/>
      <c r="KB4" s="31"/>
      <c r="KC4" s="46"/>
      <c r="KD4" s="35"/>
      <c r="KE4" s="35"/>
      <c r="KF4" s="50">
        <v>44953</v>
      </c>
      <c r="KG4" s="43">
        <f t="shared" si="64"/>
        <v>8</v>
      </c>
      <c r="KH4" s="50">
        <v>44953</v>
      </c>
      <c r="KI4" s="43">
        <f t="shared" si="65"/>
        <v>8</v>
      </c>
      <c r="KJ4" s="31" t="s">
        <v>875</v>
      </c>
      <c r="KK4" s="31" t="s">
        <v>875</v>
      </c>
      <c r="KL4" s="31" t="s">
        <v>875</v>
      </c>
      <c r="KM4" s="54">
        <v>44945</v>
      </c>
      <c r="KN4" s="43" t="s">
        <v>914</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17.832895313184405</v>
      </c>
      <c r="NA4">
        <f t="shared" si="75"/>
        <v>0</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1</v>
      </c>
      <c r="NN4">
        <f>IF(OR(O4&gt;0,R4&gt;0),SUM(COUNTIF(Tabla1[[#This Row],[AÑOS AL INICIO5 CPN]],"&gt;=40"),COUNTIF(AR4,"0"),COUNTIF(AQ4,"SI"),COUNTIF(BW4,"SI"),COUNTIF(BM4,"&gt;119"),COUNTIF(CC4,"&gt;=35")),"")</f>
        <v>1</v>
      </c>
      <c r="NO4">
        <f t="shared" si="88"/>
        <v>22.285714285714285</v>
      </c>
      <c r="NP4">
        <f t="shared" si="89"/>
        <v>0</v>
      </c>
      <c r="NQ4">
        <f t="shared" si="90"/>
        <v>98</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33</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SI</v>
      </c>
      <c r="NY4" s="147" t="str">
        <f t="shared" si="93"/>
        <v>II TRIM</v>
      </c>
      <c r="NZ4" s="1" t="str">
        <f>IF(AND(IY5&gt;0,IY5&lt;37),10,IF(OR(BX5="Transversa",BX5="Oblicua"),9,IF(BW5="SI",8,IF(AND(AS5=0,AV5=0,BW5="NO",BX5="Cefálica",IY5&gt;=37,JC5="INICIO ESPONTÁNEO"),1,IF(AND(AND(AS5=0,AV5=0,BW5="NO",BX5="Cefálica",IY5&gt;=37),OR(JC5="LE HACEN INDUCCIÓN",JC5="LE HACEN CESÁREA SIN INICIO TRABAJO DE PARTO")),2,IF(AND(AS5&gt;=1,AV5=0,BW5="NO",BX5="Cefálica",IY5&gt;=37,JC5="INICIO ESPONTÁNEO"),3,IF(AND(AND(AS5&gt;=1,AV5=0,BW5="NO",BX5="Cefálica",IY5&gt;=37),OR(JC5="LE HACEN INDUCCIÓN",JC5="LE HACEN CESÁREA SIN INICIO TRABAJO DE PARTO")),4,IF(AND(AND(AS5&gt;=1,AV5&gt;=1,BW5="NO",BX5="Cefálica",IY5&gt;=37),OR(JC5="LE HACEN INDUCCIÓN",JC5="LE HACEN CESÁREA SIN INICIO TRABAJO DE PARTO",JC5="INICIO ESPONTÁNEO")),5,IF(AND(AND(AS5=0,AV5=0,BW5="NO",BX5="Podálica",IY5&gt;=1),OR(JC5="LE HACEN INDUCCIÓN",JC5="LE HACEN CESÁREA SIN INICIO TRABAJO DE PARTO",JC5="INICIO ESPONTÁNEO")),6,IF(AND(AND(AS5&gt;=1,BW5="NO",BX5="Podálica",IY5&gt;=1),OR(JC5="LE HACEN INDUCCIÓN",JC5="LE HACEN CESÁREA SIN INICIO TRABAJO DE PARTO",JC5="INICIO ESPONTÁNEO"),OR(AV5=0,AV5&gt;=1)),7,""))))))))))</f>
        <v/>
      </c>
      <c r="OA4" s="1">
        <f t="shared" si="94"/>
        <v>3</v>
      </c>
      <c r="OB4" s="213">
        <f t="shared" ca="1" si="95"/>
        <v>3</v>
      </c>
      <c r="OC4" s="1">
        <f t="shared" ca="1" si="96"/>
        <v>3</v>
      </c>
      <c r="OD4" s="1" t="str">
        <f t="shared" ca="1" si="97"/>
        <v>COMPLETO</v>
      </c>
      <c r="OE4" s="1" t="str">
        <f t="shared" ca="1" si="98"/>
        <v>COMPLETO</v>
      </c>
      <c r="OF4" s="221"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30" t="str">
        <f t="shared" ca="1" si="99"/>
        <v>VACUNADA</v>
      </c>
      <c r="OH4" s="148">
        <f>ROW(Tabla1[[#This Row],[SEMANAS DE GESTACION II TRIM]])</f>
        <v>4</v>
      </c>
      <c r="OI4" t="str">
        <f t="shared" si="100"/>
        <v/>
      </c>
      <c r="OJ4" t="str">
        <f t="shared" si="101"/>
        <v/>
      </c>
      <c r="OK4" t="str">
        <f t="shared" si="102"/>
        <v/>
      </c>
      <c r="OL4" t="str">
        <f t="shared" si="103"/>
        <v/>
      </c>
      <c r="OM4" t="str">
        <f t="shared" si="104"/>
        <v>BAJO PESO</v>
      </c>
      <c r="ON4" t="str">
        <f t="shared" si="105"/>
        <v/>
      </c>
      <c r="OO4" t="str">
        <f t="shared" si="106"/>
        <v/>
      </c>
      <c r="OP4" t="str">
        <f t="shared" si="107"/>
        <v/>
      </c>
      <c r="OQ4" t="str">
        <f t="shared" si="108"/>
        <v/>
      </c>
      <c r="OR4" t="str">
        <f t="shared" si="109"/>
        <v/>
      </c>
      <c r="OS4" t="str">
        <f t="shared" si="110"/>
        <v/>
      </c>
      <c r="OT4" t="str">
        <f t="shared" si="111"/>
        <v/>
      </c>
      <c r="OU4" t="str">
        <f t="shared" si="112"/>
        <v/>
      </c>
      <c r="OV4" t="str">
        <f t="shared" si="113"/>
        <v/>
      </c>
      <c r="OW4" t="str">
        <f t="shared" si="114"/>
        <v/>
      </c>
      <c r="OX4" t="str">
        <f t="shared" si="115"/>
        <v/>
      </c>
      <c r="OY4" t="str">
        <f t="shared" si="116"/>
        <v/>
      </c>
      <c r="OZ4" t="str">
        <f t="shared" si="117"/>
        <v>BAJO PESO</v>
      </c>
      <c r="PA4" t="str">
        <f t="shared" si="118"/>
        <v/>
      </c>
      <c r="PB4" t="str">
        <f t="shared" si="119"/>
        <v/>
      </c>
      <c r="PC4" t="str">
        <f t="shared" si="120"/>
        <v/>
      </c>
      <c r="PD4" t="str">
        <f t="shared" si="121"/>
        <v/>
      </c>
      <c r="PE4" t="str">
        <f t="shared" si="122"/>
        <v/>
      </c>
      <c r="PF4" t="str">
        <f t="shared" si="123"/>
        <v/>
      </c>
      <c r="PG4" t="str">
        <f t="shared" si="124"/>
        <v/>
      </c>
      <c r="PH4" t="str">
        <f t="shared" si="125"/>
        <v/>
      </c>
      <c r="PI4" t="str">
        <f t="shared" si="126"/>
        <v/>
      </c>
      <c r="PJ4" t="str">
        <f t="shared" si="127"/>
        <v/>
      </c>
      <c r="PK4" t="str">
        <f t="shared" si="128"/>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29"/>
        <v/>
      </c>
      <c r="PN4" s="161" t="str">
        <f t="shared" si="130"/>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45230</v>
      </c>
      <c r="PQ4" s="219"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row r="5" spans="1:433" ht="39.950000000000003" customHeight="1" x14ac:dyDescent="0.25">
      <c r="A5" s="145" t="s">
        <v>869</v>
      </c>
      <c r="B5" s="68" t="s">
        <v>854</v>
      </c>
      <c r="C5" s="68" t="s">
        <v>855</v>
      </c>
      <c r="D5" s="187" t="s">
        <v>863</v>
      </c>
      <c r="E5" s="68" t="s">
        <v>870</v>
      </c>
      <c r="F5" s="68" t="s">
        <v>871</v>
      </c>
      <c r="G5" s="68" t="s">
        <v>872</v>
      </c>
      <c r="H5" s="68" t="s">
        <v>873</v>
      </c>
      <c r="I5" s="145" t="s">
        <v>867</v>
      </c>
      <c r="J5" s="146">
        <v>1061719887</v>
      </c>
      <c r="K5" s="68" t="s">
        <v>874</v>
      </c>
      <c r="L5" s="68" t="s">
        <v>868</v>
      </c>
      <c r="M5" s="35">
        <v>39245</v>
      </c>
      <c r="N5" s="38">
        <f t="shared" ca="1" si="0"/>
        <v>16.397260273972602</v>
      </c>
      <c r="O5" s="35">
        <v>44737</v>
      </c>
      <c r="P5" s="39" t="str">
        <f t="shared" si="1"/>
        <v>SI</v>
      </c>
      <c r="Q5" s="40" t="s">
        <v>876</v>
      </c>
      <c r="R5" s="35">
        <v>44737</v>
      </c>
      <c r="S5" s="31" t="s">
        <v>877</v>
      </c>
      <c r="T5" s="37" t="s">
        <v>800</v>
      </c>
      <c r="U5" s="31" t="s">
        <v>878</v>
      </c>
      <c r="V5" s="31" t="s">
        <v>879</v>
      </c>
      <c r="W5" s="31" t="s">
        <v>892</v>
      </c>
      <c r="X5" s="31" t="s">
        <v>892</v>
      </c>
      <c r="Y5" s="31" t="s">
        <v>888</v>
      </c>
      <c r="Z5" s="31">
        <v>3148325692</v>
      </c>
      <c r="AA5" s="31" t="s">
        <v>882</v>
      </c>
      <c r="AB5" s="41" t="s">
        <v>883</v>
      </c>
      <c r="AC5" s="40" t="s">
        <v>889</v>
      </c>
      <c r="AD5" s="55" t="s">
        <v>885</v>
      </c>
      <c r="AE5" s="40" t="s">
        <v>875</v>
      </c>
      <c r="AF5" s="40" t="s">
        <v>875</v>
      </c>
      <c r="AG5" s="36" t="s">
        <v>886</v>
      </c>
      <c r="AH5" s="36" t="s">
        <v>886</v>
      </c>
      <c r="AI5" s="37" t="s">
        <v>885</v>
      </c>
      <c r="AJ5" s="36" t="s">
        <v>886</v>
      </c>
      <c r="AK5" s="42" t="str">
        <f>IF(AND(AE5="",AF5="",AG5="",AH5="",AI5="",AJ5=""),"",IF(AND(OR(O5&gt;0,R5&gt;0),NP5&gt;=0,NP5&lt;2),"SIN RIESGO",IF(AND(OR(O5&gt;0,R5&gt;0),NP5&gt;=2),"CON RIESGO",IF(AND(O5="",R5=""),"",IF(OR(Tabla1[[#This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5" s="36" t="s">
        <v>886</v>
      </c>
      <c r="AM5" s="40" t="s">
        <v>886</v>
      </c>
      <c r="AN5" s="40" t="s">
        <v>886</v>
      </c>
      <c r="AO5" s="40" t="s">
        <v>886</v>
      </c>
      <c r="AP5" s="40" t="s">
        <v>886</v>
      </c>
      <c r="AQ5" s="40" t="s">
        <v>886</v>
      </c>
      <c r="AR5" s="31">
        <v>1</v>
      </c>
      <c r="AS5" s="31">
        <v>0</v>
      </c>
      <c r="AT5" s="31">
        <v>0</v>
      </c>
      <c r="AU5" s="40" t="s">
        <v>886</v>
      </c>
      <c r="AV5" s="31">
        <v>0</v>
      </c>
      <c r="AW5" s="40" t="s">
        <v>886</v>
      </c>
      <c r="AX5" s="40" t="s">
        <v>886</v>
      </c>
      <c r="AY5" s="40" t="s">
        <v>886</v>
      </c>
      <c r="AZ5" s="40" t="s">
        <v>886</v>
      </c>
      <c r="BA5" s="40" t="s">
        <v>886</v>
      </c>
      <c r="BB5" s="40" t="s">
        <v>886</v>
      </c>
      <c r="BC5" s="40" t="s">
        <v>886</v>
      </c>
      <c r="BD5" s="40" t="s">
        <v>886</v>
      </c>
      <c r="BE5" s="40" t="s">
        <v>886</v>
      </c>
      <c r="BF5" s="40" t="s">
        <v>886</v>
      </c>
      <c r="BG5" s="40" t="s">
        <v>886</v>
      </c>
      <c r="BH5" s="40" t="s">
        <v>886</v>
      </c>
      <c r="BI5" s="40" t="s">
        <v>886</v>
      </c>
      <c r="BJ5" s="35"/>
      <c r="BK5" s="35">
        <v>44667</v>
      </c>
      <c r="BL5" s="31" t="s">
        <v>875</v>
      </c>
      <c r="BM5" s="43">
        <f t="shared" si="2"/>
        <v>0</v>
      </c>
      <c r="BN5" s="57">
        <f t="shared" si="3"/>
        <v>44660.6</v>
      </c>
      <c r="BO5" s="44">
        <f t="shared" si="4"/>
        <v>10</v>
      </c>
      <c r="BP5" s="31" t="str">
        <f t="shared" si="5"/>
        <v>I TRIM</v>
      </c>
      <c r="BQ5" s="39" t="str">
        <f t="shared" ca="1" si="6"/>
        <v/>
      </c>
      <c r="BR5" s="35">
        <v>44774</v>
      </c>
      <c r="BS5" s="43">
        <v>16.2</v>
      </c>
      <c r="BT5" s="35"/>
      <c r="BU5" s="31"/>
      <c r="BV5" s="40" t="s">
        <v>886</v>
      </c>
      <c r="BW5" s="40" t="s">
        <v>886</v>
      </c>
      <c r="BX5" s="40" t="s">
        <v>887</v>
      </c>
      <c r="BY5" s="40" t="s">
        <v>887</v>
      </c>
      <c r="BZ5" s="35">
        <v>44737</v>
      </c>
      <c r="CA5" s="31">
        <v>1.53</v>
      </c>
      <c r="CB5" s="31">
        <v>58</v>
      </c>
      <c r="CC5" s="39">
        <f t="shared" si="7"/>
        <v>24.776795249690291</v>
      </c>
      <c r="CD5" s="45" t="str">
        <f t="shared" si="8"/>
        <v>NORMAL</v>
      </c>
      <c r="CE5" s="35">
        <v>44803</v>
      </c>
      <c r="CF5" s="31">
        <v>51</v>
      </c>
      <c r="CG5" s="39">
        <f t="shared" si="9"/>
        <v>21.786492374727668</v>
      </c>
      <c r="CH5" s="31">
        <f t="shared" si="10"/>
        <v>19</v>
      </c>
      <c r="CI5" s="31" t="str">
        <f>IF(OR(CH5="",CH5="NA"),"",IF(AND(CH5&gt;=29,CH5&lt;=42),"REGISTRAR EN III TRIM",IF(AND(CH5&gt;0,CH5&lt;=13),"REGISTRAR EN I TRIM",IF(CH5="REVISAR FUM O FECHA PESO","REVISAR",IF(CH5&gt;0,HLOOKUP(CH5,$OI$1:PK5,OH5),"")))))</f>
        <v>NORMAL</v>
      </c>
      <c r="CJ5" s="35">
        <v>44897</v>
      </c>
      <c r="CK5" s="31">
        <v>58</v>
      </c>
      <c r="CL5" s="39">
        <f t="shared" si="11"/>
        <v>24.776795249690291</v>
      </c>
      <c r="CM5" s="31">
        <f t="shared" si="12"/>
        <v>32</v>
      </c>
      <c r="CN5" s="31" t="str">
        <f>IF(OR(CM5="",CM5="NA"),"",IF(AND(CM5&gt;0,CM5&lt;=28),"REGISTRAR EN  TRIM RESPECTIVO",IF(CM5&gt;0,HLOOKUP(CM5,$OI$1:PK5,OH5),"")))</f>
        <v>NORMAL</v>
      </c>
      <c r="CO5" s="31" t="str">
        <f t="shared" si="13"/>
        <v>NORMAL</v>
      </c>
      <c r="CP5" s="31">
        <v>110</v>
      </c>
      <c r="CQ5" s="31">
        <v>70</v>
      </c>
      <c r="CR5" s="37" t="str">
        <f t="shared" si="14"/>
        <v>APARENTEMENTE NORMAL</v>
      </c>
      <c r="CS5" s="31">
        <v>100</v>
      </c>
      <c r="CT5" s="31">
        <v>70</v>
      </c>
      <c r="CU5" s="37" t="str">
        <f t="shared" si="15"/>
        <v>VIGILAR CIFRAS PRESION ARTERIAL</v>
      </c>
      <c r="CV5" s="31">
        <v>110</v>
      </c>
      <c r="CW5" s="31">
        <v>70</v>
      </c>
      <c r="CX5" s="31">
        <v>110</v>
      </c>
      <c r="CY5" s="31">
        <v>60</v>
      </c>
      <c r="CZ5" s="37" t="str">
        <f t="shared" si="16"/>
        <v>APARENTEMENTE NORMAL</v>
      </c>
      <c r="DA5" s="35">
        <v>44737</v>
      </c>
      <c r="DB5" s="35">
        <v>44737</v>
      </c>
      <c r="DC5" s="35">
        <v>44770</v>
      </c>
      <c r="DD5" s="35">
        <v>44803</v>
      </c>
      <c r="DE5" s="35">
        <v>44835</v>
      </c>
      <c r="DF5" s="35">
        <v>44866</v>
      </c>
      <c r="DG5" s="35">
        <v>44897</v>
      </c>
      <c r="DH5" s="35">
        <v>44930</v>
      </c>
      <c r="DI5" s="35"/>
      <c r="DJ5" s="35"/>
      <c r="DK5" s="35"/>
      <c r="DL5" s="35"/>
      <c r="DM5" s="35"/>
      <c r="DN5" s="35"/>
      <c r="DO5" s="43"/>
      <c r="DP5" s="35"/>
      <c r="DQ5" s="31" t="str">
        <f t="shared" ca="1" si="17"/>
        <v>SALE SIN PLAN DE PARTO</v>
      </c>
      <c r="DR5" s="46" t="str">
        <f t="shared" si="18"/>
        <v>SALIO PROGRAMA</v>
      </c>
      <c r="DS5"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5" s="31" t="str">
        <f t="shared" ca="1" si="19"/>
        <v/>
      </c>
      <c r="DU5" s="35">
        <f>IF(R5="","",IF(R5&gt;0,MAX(Tabla1[[#This Row],[FECHA C2]:[FECHA C13]],Tabla1[[#This Row],[FECHA CONSULTA PRIMERA VEZ PROGRAMA CPN ]])))</f>
        <v>44930</v>
      </c>
      <c r="DV5" s="31">
        <f t="shared" si="20"/>
        <v>37</v>
      </c>
      <c r="DW5" s="43">
        <f>IF(R5&gt;0,SUM(COUNTA(DC5:DN5)+COUNTA(Tabla1[[#This Row],[FECHA CONSULTA PRIMERA VEZ PROGRAMA CPN ]])),"")</f>
        <v>7</v>
      </c>
      <c r="DX5" s="43" t="str">
        <f t="shared" si="21"/>
        <v>SI</v>
      </c>
      <c r="DY5" s="39">
        <f t="shared" si="22"/>
        <v>9</v>
      </c>
      <c r="DZ5" s="47">
        <f t="shared" si="23"/>
        <v>0.77777777777777779</v>
      </c>
      <c r="EA5" s="35">
        <v>44737</v>
      </c>
      <c r="EB5" s="35">
        <v>44737</v>
      </c>
      <c r="EC5" s="35">
        <v>44737</v>
      </c>
      <c r="ED5" s="35">
        <v>44765</v>
      </c>
      <c r="EE5" s="35">
        <v>44737</v>
      </c>
      <c r="EF5" s="35">
        <v>44774</v>
      </c>
      <c r="EG5" s="35"/>
      <c r="EH5" s="31">
        <v>1</v>
      </c>
      <c r="EI5" s="31">
        <v>13</v>
      </c>
      <c r="EJ5" s="35">
        <v>44737</v>
      </c>
      <c r="EK5" s="43">
        <f t="shared" si="24"/>
        <v>10</v>
      </c>
      <c r="EL5" s="39" t="str">
        <f t="shared" si="25"/>
        <v>NORMAL- SUMINISTRAR SULFATO FERROSO</v>
      </c>
      <c r="EM5" s="31" t="str">
        <f t="shared" si="26"/>
        <v>I TRIM</v>
      </c>
      <c r="EN5" s="37">
        <v>14</v>
      </c>
      <c r="EO5" s="35">
        <v>44866</v>
      </c>
      <c r="EP5" s="44">
        <f t="shared" si="27"/>
        <v>28.428571428571427</v>
      </c>
      <c r="EQ5" s="39" t="str">
        <f t="shared" si="28"/>
        <v>NO DAR SULFATO FERROSO</v>
      </c>
      <c r="ER5" s="37" t="s">
        <v>893</v>
      </c>
      <c r="ES5" s="35">
        <v>44737</v>
      </c>
      <c r="ET5" s="44">
        <f t="shared" si="29"/>
        <v>10</v>
      </c>
      <c r="EU5" s="39" t="str">
        <f t="shared" si="30"/>
        <v>NO HAY RIESGO POR RH</v>
      </c>
      <c r="EV5" s="31">
        <v>94</v>
      </c>
      <c r="EW5" s="35">
        <v>44737</v>
      </c>
      <c r="EX5" s="44">
        <f t="shared" si="31"/>
        <v>10</v>
      </c>
      <c r="EY5" s="44">
        <v>69</v>
      </c>
      <c r="EZ5" s="44">
        <v>110</v>
      </c>
      <c r="FA5" s="44">
        <v>70</v>
      </c>
      <c r="FB5" s="31" t="str">
        <f t="shared" ca="1" si="32"/>
        <v>NORMAL</v>
      </c>
      <c r="FC5" s="48">
        <v>44835</v>
      </c>
      <c r="FD5" s="44">
        <f t="shared" si="33"/>
        <v>24</v>
      </c>
      <c r="FE5" s="35" t="s">
        <v>894</v>
      </c>
      <c r="FF5" s="35">
        <v>44737</v>
      </c>
      <c r="FG5" s="44">
        <f t="shared" ca="1" si="34"/>
        <v>10</v>
      </c>
      <c r="FH5" s="35" t="s">
        <v>894</v>
      </c>
      <c r="FI5" s="49">
        <v>44803</v>
      </c>
      <c r="FJ5" s="44">
        <f t="shared" ca="1" si="35"/>
        <v>19.428571428571427</v>
      </c>
      <c r="FK5" s="35"/>
      <c r="FL5" s="49"/>
      <c r="FM5" s="44" t="str">
        <f t="shared" ca="1" si="36"/>
        <v>PIERDE TOMA DE TAMIZAJE</v>
      </c>
      <c r="FN5" s="35"/>
      <c r="FO5" s="49"/>
      <c r="FP5" s="44" t="str">
        <f>IF(AND(FE5="",FH5="",FK5="",FN5=""),"",IF(OR(OR(Tabla1[[#This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5" s="31" t="s">
        <v>801</v>
      </c>
      <c r="FR5" s="35">
        <v>44737</v>
      </c>
      <c r="FS5" s="44">
        <f t="shared" si="37"/>
        <v>10</v>
      </c>
      <c r="FT5" s="43" t="s">
        <v>895</v>
      </c>
      <c r="FU5" s="35">
        <v>44737</v>
      </c>
      <c r="FV5" s="44">
        <f t="shared" si="38"/>
        <v>10</v>
      </c>
      <c r="FW5" s="35">
        <v>44737</v>
      </c>
      <c r="FX5" s="35">
        <v>44737</v>
      </c>
      <c r="FY5" s="35" t="s">
        <v>896</v>
      </c>
      <c r="FZ5" s="35">
        <v>44737</v>
      </c>
      <c r="GA5" s="44">
        <f t="shared" ca="1" si="39"/>
        <v>10</v>
      </c>
      <c r="GB5" s="35" t="s">
        <v>896</v>
      </c>
      <c r="GC5" s="35">
        <v>44803</v>
      </c>
      <c r="GD5" s="44">
        <f t="shared" ca="1" si="40"/>
        <v>19.428571428571427</v>
      </c>
      <c r="GE5" s="35"/>
      <c r="GF5" s="35"/>
      <c r="GG5" s="44" t="str">
        <f t="shared" ca="1" si="41"/>
        <v>PIERDE TOMA DE TAMIZAJE</v>
      </c>
      <c r="GH5" s="35"/>
      <c r="GI5" s="44"/>
      <c r="GJ5" s="35" t="s">
        <v>883</v>
      </c>
      <c r="GK5" s="35"/>
      <c r="GL5" s="35" t="s">
        <v>883</v>
      </c>
      <c r="GM5" s="35"/>
      <c r="GN5" s="43" t="s">
        <v>895</v>
      </c>
      <c r="GO5" s="35">
        <v>44737</v>
      </c>
      <c r="GP5" s="44">
        <f t="shared" si="42"/>
        <v>10</v>
      </c>
      <c r="GQ5" s="43" t="s">
        <v>895</v>
      </c>
      <c r="GR5" s="43" t="s">
        <v>895</v>
      </c>
      <c r="GS5" s="35" t="str">
        <f t="shared" si="43"/>
        <v>CONTROL Igm</v>
      </c>
      <c r="GT5" s="35">
        <v>44737</v>
      </c>
      <c r="GU5" s="44">
        <f t="shared" si="44"/>
        <v>10</v>
      </c>
      <c r="GV5" s="31" t="str">
        <f t="shared" si="45"/>
        <v>I TRIM</v>
      </c>
      <c r="GW5" s="43" t="s">
        <v>895</v>
      </c>
      <c r="GX5" s="46">
        <v>5</v>
      </c>
      <c r="GY5" s="31"/>
      <c r="GZ5" s="35"/>
      <c r="HA5" s="43" t="str">
        <f t="shared" si="46"/>
        <v/>
      </c>
      <c r="HB5" s="31" t="str">
        <f t="shared" si="47"/>
        <v/>
      </c>
      <c r="HC5" s="31" t="str">
        <f t="shared" si="48"/>
        <v/>
      </c>
      <c r="HD5" s="31" t="s">
        <v>897</v>
      </c>
      <c r="HE5" s="31"/>
      <c r="HF5" s="31" t="s">
        <v>898</v>
      </c>
      <c r="HG5" s="31"/>
      <c r="HH5" s="31" t="s">
        <v>899</v>
      </c>
      <c r="HI5" s="31">
        <v>0</v>
      </c>
      <c r="HJ5" s="35" t="s">
        <v>900</v>
      </c>
      <c r="HK5" s="35" t="str">
        <f>IF(OR(O5&gt;0,R5&gt;0),CONCATENATE(IF(Tabla1[[#This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5" s="35" t="str">
        <f t="shared" si="49"/>
        <v>*********PREVENCIÓN CONTAGIO TOXOPLASMOSIS***</v>
      </c>
      <c r="HM5" s="35" t="str">
        <f t="shared" ca="1" si="50"/>
        <v>CON RIESGO</v>
      </c>
      <c r="HN5" s="31" t="str">
        <f t="shared" ca="1" si="51"/>
        <v>**********************MULTIPARIDAD**RIESGO POR EDAD********</v>
      </c>
      <c r="HO5" s="31" t="str">
        <f t="shared" si="52"/>
        <v>SIN ANTECEDENTES DE RIESGO</v>
      </c>
      <c r="HP5" s="37" t="str">
        <f t="shared" si="53"/>
        <v>APARENTEMENTE NORMAL</v>
      </c>
      <c r="HQ5" s="31" t="str">
        <f t="shared" ca="1" si="54"/>
        <v/>
      </c>
      <c r="HR5" s="46" t="str">
        <f t="shared" si="55"/>
        <v>SALIO PROGRAMA</v>
      </c>
      <c r="HS5" s="31" t="s">
        <v>875</v>
      </c>
      <c r="HT5" s="31" t="s">
        <v>883</v>
      </c>
      <c r="HU5" s="35">
        <v>44866</v>
      </c>
      <c r="HV5" s="35" t="s">
        <v>901</v>
      </c>
      <c r="HW5" s="35">
        <v>44835</v>
      </c>
      <c r="HX5" s="35" t="s">
        <v>901</v>
      </c>
      <c r="HY5" s="35">
        <v>44866</v>
      </c>
      <c r="HZ5" s="35" t="s">
        <v>901</v>
      </c>
      <c r="IA5" s="40" t="s">
        <v>887</v>
      </c>
      <c r="IB5" s="35">
        <v>44737</v>
      </c>
      <c r="IC5" s="43">
        <f t="shared" si="56"/>
        <v>10</v>
      </c>
      <c r="ID5" s="40" t="s">
        <v>875</v>
      </c>
      <c r="IE5" s="40" t="s">
        <v>902</v>
      </c>
      <c r="IF5" s="35"/>
      <c r="IG5" s="35"/>
      <c r="IH5" s="171"/>
      <c r="II5" s="171"/>
      <c r="IJ5" s="171"/>
      <c r="IK5" s="37" t="str">
        <f ca="1">IF(AND(BK5="",PM5="SD"),"SIN DATO EDAD GESTACIONAL",IF(AND(BK5="",PN5=""),"",IF(AND(AND(BQ5&gt;0,BQ5&lt;12),PN5=""),"MENOR 12 SEMANAS",IF(AND(BQ5&gt;11.6,PN5="",HJ5="BAJO RIESGO O SE DESCARTA INFECCIÓN POR SARS-CoV2"),"PROGRAMAR APLICACION DE VACUNA",IF(OR(AND(BQ5&gt;11.6,PN5=""),HJ5="FACTOR DE RIESGO PARA COVID19",HJ5="COVID19 PRIMER TRIMESTRE",HJ5="COVID19 SEGUNDO TRIMESTRE",HJ5="COVID19 TERCER TRIMESTRE",HJ5="COVID19 PUERPERIO"),"DIFERIR FECHA DE VACUNACION SEGÚN LINEAMIENTOS",IF(AND(BQ5&gt;11.6,PN5="Error Jansen X Fecha Segunda Dosis"),"Error Jansen X Fecha Segunda Dosis",IF(AND(BQ5&gt;11.6,PN5="Firma"),"FIRMA DISENTIMIENTO",IF(AND(BQ5&gt;11.6,PN5="Firma3"),"NO ACEPTA VACUNA Y NO FIRMA DISCENTIMIENTO",IF(AND(BQ5&gt;11.6,PN5="Firma2"),"Error en Fecha x Firma Disentimiento",IF(AND(BQ5&gt;11.6,PN5="Firma4"),"Error en Fecha x No Acepta no Firma",IF(AND(BQ5&gt;11.6,PN5="Completo",Tabla1[[#This Row],[Fecha Refuerzo Anti COVID-20]]=""),"PENDIENTE REFUERZO",IF(AND(BQ5&gt;11.6,PN5="Completo",Tabla1[[#This Row],[Fecha Refuerzo Anti COVID-20]]&lt;&gt;""),"CON REFUERZO",IF(AND(BQ5&gt;11.6,PN5="Falta Dosis"),PQ5,IF(OR(AND(BQ5&gt;11.6,PN5=""),HJ5="",HJ5="NO SE EVALUA RIESGO INFECCIÓN COVID19"),"DEFINIR RIESGO CONTAGIO SARS-CoV2, columna GZ",""))))))))))))))</f>
        <v>FIRMA DISENTIMIENTO</v>
      </c>
      <c r="IL5" s="171">
        <v>44803</v>
      </c>
      <c r="IM5" s="35">
        <v>44803</v>
      </c>
      <c r="IN5" s="35" t="str">
        <f t="shared" ca="1" si="57"/>
        <v>VACUNA APLICADA ENTRE SEMANA 20 Y SEMANA 26</v>
      </c>
      <c r="IO5" s="35"/>
      <c r="IP5" s="35">
        <f t="shared" si="58"/>
        <v>44947</v>
      </c>
      <c r="IQ5" s="44">
        <f t="shared" ca="1" si="59"/>
        <v>-283</v>
      </c>
      <c r="IR5" s="35" t="str">
        <f t="shared" ca="1" si="60"/>
        <v>POSIBLEMENTE NACIO</v>
      </c>
      <c r="IS5" s="35"/>
      <c r="IT5" s="31" t="s">
        <v>915</v>
      </c>
      <c r="IU5" s="31" t="s">
        <v>905</v>
      </c>
      <c r="IV5" s="51" t="s">
        <v>916</v>
      </c>
      <c r="IW5" s="35">
        <v>44935</v>
      </c>
      <c r="IX5" s="31" t="s">
        <v>907</v>
      </c>
      <c r="IY5" s="44">
        <f t="shared" si="61"/>
        <v>38.285714285714285</v>
      </c>
      <c r="IZ5" s="52" t="s">
        <v>908</v>
      </c>
      <c r="JA5" s="31" t="s">
        <v>909</v>
      </c>
      <c r="JB5" s="31" t="s">
        <v>910</v>
      </c>
      <c r="JC5" s="31" t="s">
        <v>917</v>
      </c>
      <c r="JD5" s="31" t="s">
        <v>875</v>
      </c>
      <c r="JE5" s="31" t="s">
        <v>875</v>
      </c>
      <c r="JF5" s="31"/>
      <c r="JG5" s="31" t="s">
        <v>875</v>
      </c>
      <c r="JH5" s="31" t="s">
        <v>875</v>
      </c>
      <c r="JI5" s="31"/>
      <c r="JJ5" s="31" t="s">
        <v>918</v>
      </c>
      <c r="JK5" s="46">
        <v>1</v>
      </c>
      <c r="JL5" s="31" t="s">
        <v>919</v>
      </c>
      <c r="JM5" s="53">
        <v>2564</v>
      </c>
      <c r="JN5" s="31" t="str">
        <f t="shared" si="62"/>
        <v>PESO ADECUADO EDAD GESTACIONAL</v>
      </c>
      <c r="JO5" s="236">
        <v>44935</v>
      </c>
      <c r="JP5" s="31"/>
      <c r="JQ5" s="31"/>
      <c r="JR5" s="31"/>
      <c r="JS5" s="46" t="s">
        <v>893</v>
      </c>
      <c r="JT5" s="35">
        <v>44935</v>
      </c>
      <c r="JU5" s="35">
        <v>44935</v>
      </c>
      <c r="JV5" s="31"/>
      <c r="JW5" s="53"/>
      <c r="JX5" s="31" t="str">
        <f t="shared" si="63"/>
        <v/>
      </c>
      <c r="JY5" s="35"/>
      <c r="JZ5" s="31"/>
      <c r="KA5" s="31"/>
      <c r="KB5" s="31"/>
      <c r="KC5" s="46"/>
      <c r="KD5" s="35"/>
      <c r="KE5" s="35"/>
      <c r="KF5" s="50">
        <v>44942</v>
      </c>
      <c r="KG5" s="43">
        <f t="shared" si="64"/>
        <v>7</v>
      </c>
      <c r="KH5" s="50">
        <v>44942</v>
      </c>
      <c r="KI5" s="43">
        <f t="shared" si="65"/>
        <v>7</v>
      </c>
      <c r="KJ5" s="31" t="s">
        <v>875</v>
      </c>
      <c r="KK5" s="31" t="s">
        <v>875</v>
      </c>
      <c r="KL5" s="31" t="s">
        <v>875</v>
      </c>
      <c r="KM5" s="54">
        <v>44935</v>
      </c>
      <c r="KN5" s="43" t="s">
        <v>914</v>
      </c>
      <c r="KO5" s="43"/>
      <c r="KP5" s="43"/>
      <c r="KQ5" s="56"/>
      <c r="KR5" s="56"/>
      <c r="KS5" s="99"/>
      <c r="KT5" s="56"/>
      <c r="KU5" s="56"/>
      <c r="KV5" s="99"/>
      <c r="KW5" s="56"/>
      <c r="KX5" s="56"/>
      <c r="KY5" s="56"/>
      <c r="KZ5" s="56"/>
      <c r="LA5" s="56"/>
      <c r="LB5" s="56"/>
      <c r="LC5" s="56"/>
      <c r="LD5" s="55"/>
      <c r="LE5" s="55"/>
      <c r="LF5" s="55"/>
      <c r="LG5" s="55"/>
      <c r="LH5" s="55"/>
      <c r="LI5" s="55"/>
      <c r="LJ5" s="55"/>
      <c r="LK5" s="55"/>
      <c r="LL5" s="55"/>
      <c r="LM5" s="55"/>
      <c r="LN5" s="55"/>
      <c r="LO5" s="55"/>
      <c r="LP5" s="55"/>
      <c r="LQ5" s="55"/>
      <c r="LR5" s="55"/>
      <c r="LS5" s="55"/>
      <c r="LT5" s="55"/>
      <c r="LU5" s="55"/>
      <c r="LV5" s="55"/>
      <c r="LW5" s="55"/>
      <c r="LX5" s="55"/>
      <c r="LY5" s="55"/>
      <c r="LZ5" s="55"/>
      <c r="MA5" s="55"/>
      <c r="MB5" s="55"/>
      <c r="MC5" s="55"/>
      <c r="MD5" s="55"/>
      <c r="ME5" s="55"/>
      <c r="MF5" s="55"/>
      <c r="MG5" s="55"/>
      <c r="MH5" s="55"/>
      <c r="MI5" s="55"/>
      <c r="MJ5" s="55"/>
      <c r="MK5" s="55"/>
      <c r="ML5" s="55"/>
      <c r="MM5" s="55"/>
      <c r="MN5" s="55"/>
      <c r="MO5" s="55"/>
      <c r="MP5" s="153"/>
      <c r="MQ5" s="148">
        <f t="shared" si="66"/>
        <v>0</v>
      </c>
      <c r="MR5" t="str">
        <f t="shared" si="67"/>
        <v/>
      </c>
      <c r="MS5" t="str">
        <f t="shared" si="68"/>
        <v/>
      </c>
      <c r="MT5">
        <f t="shared" si="69"/>
        <v>0</v>
      </c>
      <c r="MU5">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5">
        <f t="shared" si="70"/>
        <v>10</v>
      </c>
      <c r="MW5">
        <f t="shared" si="71"/>
        <v>6</v>
      </c>
      <c r="MX5">
        <f t="shared" si="72"/>
        <v>2022</v>
      </c>
      <c r="MY5" t="str">
        <f t="shared" si="73"/>
        <v>II TRIMESTRE AÑO</v>
      </c>
      <c r="MZ5">
        <f t="shared" si="74"/>
        <v>14.818769163381516</v>
      </c>
      <c r="NA5">
        <f t="shared" si="75"/>
        <v>1</v>
      </c>
      <c r="NB5" t="str">
        <f t="shared" si="76"/>
        <v>DE 14 A 19AÑOS</v>
      </c>
      <c r="NC5">
        <f t="shared" si="77"/>
        <v>0</v>
      </c>
      <c r="ND5">
        <f t="shared" si="78"/>
        <v>1</v>
      </c>
      <c r="NE5">
        <f t="shared" si="79"/>
        <v>0</v>
      </c>
      <c r="NF5">
        <f t="shared" si="80"/>
        <v>0</v>
      </c>
      <c r="NG5" t="str">
        <f t="shared" si="81"/>
        <v/>
      </c>
      <c r="NH5" t="str">
        <f t="shared" ca="1" si="82"/>
        <v/>
      </c>
      <c r="NI5" t="str">
        <f t="shared" si="83"/>
        <v/>
      </c>
      <c r="NJ5">
        <f t="shared" si="84"/>
        <v>0</v>
      </c>
      <c r="NK5" t="str">
        <f t="shared" si="85"/>
        <v>0</v>
      </c>
      <c r="NL5">
        <f t="shared" si="86"/>
        <v>0</v>
      </c>
      <c r="NM5">
        <f t="shared" ca="1" si="87"/>
        <v>2</v>
      </c>
      <c r="NN5">
        <f>IF(OR(O5&gt;0,R5&gt;0),SUM(COUNTIF(Tabla1[[#This Row],[AÑOS AL INICIO5 CPN]],"&gt;=40"),COUNTIF(AR5,"0"),COUNTIF(AQ5,"SI"),COUNTIF(BW5,"SI"),COUNTIF(BM5,"&gt;119"),COUNTIF(CC5,"&gt;=35")),"")</f>
        <v>0</v>
      </c>
      <c r="NO5">
        <f t="shared" si="88"/>
        <v>19.428571428571427</v>
      </c>
      <c r="NP5">
        <f t="shared" si="89"/>
        <v>0</v>
      </c>
      <c r="NQ5">
        <f t="shared" si="90"/>
        <v>113.39999999999999</v>
      </c>
      <c r="NR5" t="str">
        <f ca="1">IF(Tabla1[[#This Row],[GESTANTES ACTUALES]]="","SD",IF(Tabla1[[#This Row],[GESTANTES ACTUALES]]="SEGUIMIENTO REPORTE EPS","Y",IF(Tabla1[[#This Row],[GESTANTES ACTUALES]]="SALE SIN INGRESO CPN","X",IF(AND(Tabla1[[#This Row],[CITA PROXIMO CONTROL]]="",Tabla1[[#This Row],[GESTANTES ACTUALES]]="ACTIVA SIN INGRESO CPN",P5="NO"),"Z",IF(AND(Tabla1[[#This Row],[CITA PROXIMO CONTROL]]="CITA MANUAL",Tabla1[[#This Row],[GESTANTES ACTUALES]]="ACTIVA INGRESO A CPN"),"W",IF(AND(Tabla1[[#This Row],[GESTANTES ACTUALES]]="SALIO PROGRAMA",IW5=""),"S",IF(AND(Tabla1[[#This Row],[CITA PROXIMO CONTROL]]&gt;0,IW5=""),(Tabla1[[#This Row],[CITA PROXIMO CONTROL]]-TODAY()),"SD")))))))</f>
        <v>SD</v>
      </c>
      <c r="NS5">
        <f>MONTH(Tabla1[[#This Row],[FECHA DE SALIDA  DEL PROGRAMA]])</f>
        <v>1</v>
      </c>
      <c r="NT5">
        <f>YEAR(Tabla1[[#This Row],[FECHA DE SALIDA  DEL PROGRAMA]])</f>
        <v>2023</v>
      </c>
      <c r="NU5">
        <f t="shared" si="91"/>
        <v>37</v>
      </c>
      <c r="NV5" t="str">
        <f t="shared" si="92"/>
        <v>SI</v>
      </c>
      <c r="NW5" t="str">
        <f ca="1">IF(AND(O5&gt;0,R5=""),"NO CPN",IF(AND(O5="",R5=""),"",IF(AND(R5&gt;0,Tabla1[[#This Row],[SEMANAS DE GESTACION ACTUALIZADAS]]&lt;=12),"NO APLICA",IF(AND(FC5&lt;&gt;"",FI5&lt;&gt;""),"SI","NO"))))</f>
        <v>SI</v>
      </c>
      <c r="NX5" s="149" t="str">
        <f ca="1">IF(AND(O5&gt;0,R5=""),"NO CPN",IF(AND(O5="",R5=""),"",IF(AND(R5&gt;0,Tabla1[[#This Row],[SEMANAS DE GESTACION ACTUALIZADAS]]&lt;=27),"NO APLICA",IF(AND(EO5&lt;&gt;"",FL5&lt;&gt;"",GF5&lt;&gt;""),"SI","NO"))))</f>
        <v>NO</v>
      </c>
      <c r="NY5" s="147" t="str">
        <f t="shared" si="93"/>
        <v>II TRIM</v>
      </c>
      <c r="NZ5"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5" s="1">
        <f t="shared" si="94"/>
        <v>3</v>
      </c>
      <c r="OB5" s="213">
        <f t="shared" ca="1" si="95"/>
        <v>2</v>
      </c>
      <c r="OC5" s="1">
        <f t="shared" ca="1" si="96"/>
        <v>2</v>
      </c>
      <c r="OD5" s="1" t="str">
        <f t="shared" ca="1" si="97"/>
        <v>INCOMPLETO</v>
      </c>
      <c r="OE5" s="1" t="str">
        <f t="shared" ca="1" si="98"/>
        <v>INCOMPLETO</v>
      </c>
      <c r="OF5" s="221" t="str">
        <f>IF(AND(O5="",R5=""),"",IF(OR(AND(Tabla1[[#This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5" s="230" t="str">
        <f t="shared" ca="1" si="99"/>
        <v>VACUNADA</v>
      </c>
      <c r="OH5" s="148">
        <f>ROW(Tabla1[[#This Row],[SEMANAS DE GESTACION II TRIM]])</f>
        <v>5</v>
      </c>
      <c r="OI5" t="str">
        <f t="shared" si="100"/>
        <v/>
      </c>
      <c r="OJ5" t="str">
        <f t="shared" si="101"/>
        <v/>
      </c>
      <c r="OK5" t="str">
        <f t="shared" si="102"/>
        <v/>
      </c>
      <c r="OL5" t="str">
        <f t="shared" si="103"/>
        <v/>
      </c>
      <c r="OM5" t="str">
        <f t="shared" si="104"/>
        <v/>
      </c>
      <c r="ON5" t="str">
        <f t="shared" si="105"/>
        <v>NORMAL</v>
      </c>
      <c r="OO5" t="str">
        <f t="shared" si="106"/>
        <v/>
      </c>
      <c r="OP5" t="str">
        <f t="shared" si="107"/>
        <v/>
      </c>
      <c r="OQ5" t="str">
        <f t="shared" si="108"/>
        <v/>
      </c>
      <c r="OR5" t="str">
        <f t="shared" si="109"/>
        <v/>
      </c>
      <c r="OS5" t="str">
        <f t="shared" si="110"/>
        <v/>
      </c>
      <c r="OT5" t="str">
        <f t="shared" si="111"/>
        <v/>
      </c>
      <c r="OU5" t="str">
        <f t="shared" si="112"/>
        <v/>
      </c>
      <c r="OV5" t="str">
        <f t="shared" si="113"/>
        <v/>
      </c>
      <c r="OW5" t="str">
        <f t="shared" si="114"/>
        <v/>
      </c>
      <c r="OX5" t="str">
        <f t="shared" si="115"/>
        <v/>
      </c>
      <c r="OY5" t="str">
        <f t="shared" si="116"/>
        <v/>
      </c>
      <c r="OZ5" t="str">
        <f t="shared" si="117"/>
        <v/>
      </c>
      <c r="PA5" t="str">
        <f t="shared" si="118"/>
        <v>NORMAL</v>
      </c>
      <c r="PB5" t="str">
        <f t="shared" si="119"/>
        <v/>
      </c>
      <c r="PC5" t="str">
        <f t="shared" si="120"/>
        <v/>
      </c>
      <c r="PD5" t="str">
        <f t="shared" si="121"/>
        <v/>
      </c>
      <c r="PE5" t="str">
        <f t="shared" si="122"/>
        <v/>
      </c>
      <c r="PF5" t="str">
        <f t="shared" si="123"/>
        <v/>
      </c>
      <c r="PG5" t="str">
        <f t="shared" si="124"/>
        <v/>
      </c>
      <c r="PH5" t="str">
        <f t="shared" si="125"/>
        <v/>
      </c>
      <c r="PI5" t="str">
        <f t="shared" si="126"/>
        <v/>
      </c>
      <c r="PJ5" t="str">
        <f t="shared" si="127"/>
        <v/>
      </c>
      <c r="PK5" t="str">
        <f t="shared" si="128"/>
        <v/>
      </c>
      <c r="PL5"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5" s="162" t="str">
        <f t="shared" si="129"/>
        <v/>
      </c>
      <c r="PN5" s="161" t="str">
        <f t="shared" si="130"/>
        <v>Firma</v>
      </c>
      <c r="PO5"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5" s="161">
        <f ca="1">IF(PO5="","",SUM(TODAY()-Tabla1[[#This Row],[Fecha 1ra Dosis Anti COVID-19]]))</f>
        <v>45230</v>
      </c>
      <c r="PQ5" s="168" t="str">
        <f>IFERROR(IF(Tabla1[[#This Row],[Fecha 1ra Dosis Anti COVID-19]]="","",IF(OR(AND(Tabla1[[#This Row],[Tipo Biológico Vacuna anti COVID-19 (Disentimiento)]]="Astrazeneca",PP5&lt;84),AND(Tabla1[[#This Row],[Tipo Biológico Vacuna anti COVID-19 (Disentimiento)]]="Pfizer",PP5&lt;21),AND(Tabla1[[#This Row],[Tipo Biológico Vacuna anti COVID-19 (Disentimiento)]]="Moderna",PP5&lt;21),AND(Tabla1[[#This Row],[Tipo Biológico Vacuna anti COVID-19 (Disentimiento)]]="Sinovac",PP5&lt;28)),"Pendiente Segunda Dosis",IF(OR(AND(Tabla1[[#This Row],[Tipo Biológico Vacuna anti COVID-19 (Disentimiento)]]="Astrazeneca",PP5&gt;=85),AND(Tabla1[[#This Row],[Tipo Biológico Vacuna anti COVID-19 (Disentimiento)]]="Pfizer",PP5&gt;=22),AND(Tabla1[[#This Row],[Tipo Biológico Vacuna anti COVID-19 (Disentimiento)]]="Moderna",PP5&gt;=22),AND(Tabla1[[#This Row],[Tipo Biológico Vacuna anti COVID-19 (Disentimiento)]]="Sinovac",PP5&gt;=29)),"inasistente",IF(OR(AND(Tabla1[[#This Row],[Tipo Biológico Vacuna anti COVID-19 (Disentimiento)]],"Astrazeneca",PP5=84),AND(Tabla1[[#This Row],[Tipo Biológico Vacuna anti COVID-19 (Disentimiento)]],"Pfizer",PP5=21),AND(Tabla1[[#This Row],[Tipo Biológico Vacuna anti COVID-19 (Disentimiento)]],"Moderna",PP5=21),AND(Tabla1[[#This Row],[Tipo Biológico Vacuna anti COVID-19 (Disentimiento)]],"Sinovac",PP5=28)),"Día vacunación1","")))),"Día de Vacunación")</f>
        <v/>
      </c>
    </row>
    <row r="6" spans="1:433" ht="39.950000000000003" customHeight="1" x14ac:dyDescent="0.25">
      <c r="A6" s="145" t="s">
        <v>853</v>
      </c>
      <c r="B6" s="68" t="s">
        <v>854</v>
      </c>
      <c r="C6" s="68" t="s">
        <v>855</v>
      </c>
      <c r="D6" s="187" t="s">
        <v>856</v>
      </c>
      <c r="E6" s="68" t="s">
        <v>857</v>
      </c>
      <c r="F6" s="68" t="s">
        <v>858</v>
      </c>
      <c r="G6" s="68" t="s">
        <v>859</v>
      </c>
      <c r="H6" s="68"/>
      <c r="I6" s="145" t="s">
        <v>860</v>
      </c>
      <c r="J6" s="146">
        <v>1002952263</v>
      </c>
      <c r="K6" s="68" t="s">
        <v>861</v>
      </c>
      <c r="L6" s="68" t="s">
        <v>862</v>
      </c>
      <c r="M6" s="35">
        <v>37247</v>
      </c>
      <c r="N6" s="38">
        <f t="shared" ca="1" si="0"/>
        <v>21.87123287671233</v>
      </c>
      <c r="O6" s="35">
        <v>44662</v>
      </c>
      <c r="P6" s="39" t="str">
        <f t="shared" si="1"/>
        <v>SI</v>
      </c>
      <c r="Q6" s="40" t="s">
        <v>876</v>
      </c>
      <c r="R6" s="35">
        <v>44662</v>
      </c>
      <c r="S6" s="31" t="s">
        <v>877</v>
      </c>
      <c r="T6" s="37" t="s">
        <v>800</v>
      </c>
      <c r="U6" s="31" t="s">
        <v>878</v>
      </c>
      <c r="V6" s="31" t="s">
        <v>879</v>
      </c>
      <c r="W6" s="31" t="s">
        <v>880</v>
      </c>
      <c r="X6" s="31" t="s">
        <v>880</v>
      </c>
      <c r="Y6" s="31" t="s">
        <v>881</v>
      </c>
      <c r="Z6" s="31">
        <v>3044779923</v>
      </c>
      <c r="AA6" s="31" t="s">
        <v>882</v>
      </c>
      <c r="AB6" s="41" t="s">
        <v>883</v>
      </c>
      <c r="AC6" s="40" t="s">
        <v>884</v>
      </c>
      <c r="AD6" s="55" t="s">
        <v>885</v>
      </c>
      <c r="AE6" s="40" t="s">
        <v>875</v>
      </c>
      <c r="AF6" s="40" t="s">
        <v>875</v>
      </c>
      <c r="AG6" s="36" t="s">
        <v>886</v>
      </c>
      <c r="AH6" s="36" t="s">
        <v>886</v>
      </c>
      <c r="AI6" s="37" t="s">
        <v>885</v>
      </c>
      <c r="AJ6" s="36" t="s">
        <v>886</v>
      </c>
      <c r="AK6" s="42" t="str">
        <f>IF(AND(AE6="",AF6="",AG6="",AH6="",AI6="",AJ6=""),"",IF(AND(OR(O6&gt;0,R6&gt;0),NP6&gt;=0,NP6&lt;2),"SIN RIESGO",IF(AND(OR(O6&gt;0,R6&gt;0),NP6&gt;=2),"CON RIESGO",IF(AND(O6="",R6=""),"",IF(OR(Tabla1[[#This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6" s="36" t="s">
        <v>886</v>
      </c>
      <c r="AM6" s="40" t="s">
        <v>886</v>
      </c>
      <c r="AN6" s="40" t="s">
        <v>886</v>
      </c>
      <c r="AO6" s="40" t="s">
        <v>886</v>
      </c>
      <c r="AP6" s="40" t="s">
        <v>886</v>
      </c>
      <c r="AQ6" s="40" t="s">
        <v>886</v>
      </c>
      <c r="AR6" s="31">
        <v>1</v>
      </c>
      <c r="AS6" s="31">
        <v>0</v>
      </c>
      <c r="AT6" s="31">
        <v>1</v>
      </c>
      <c r="AU6" s="40" t="s">
        <v>886</v>
      </c>
      <c r="AV6" s="31">
        <v>0</v>
      </c>
      <c r="AW6" s="40" t="s">
        <v>886</v>
      </c>
      <c r="AX6" s="40" t="s">
        <v>886</v>
      </c>
      <c r="AY6" s="40" t="s">
        <v>886</v>
      </c>
      <c r="AZ6" s="40" t="s">
        <v>886</v>
      </c>
      <c r="BA6" s="40" t="s">
        <v>886</v>
      </c>
      <c r="BB6" s="40" t="s">
        <v>886</v>
      </c>
      <c r="BC6" s="40" t="s">
        <v>886</v>
      </c>
      <c r="BD6" s="40" t="s">
        <v>886</v>
      </c>
      <c r="BE6" s="40" t="s">
        <v>886</v>
      </c>
      <c r="BF6" s="40" t="s">
        <v>886</v>
      </c>
      <c r="BG6" s="40" t="s">
        <v>886</v>
      </c>
      <c r="BH6" s="40" t="s">
        <v>886</v>
      </c>
      <c r="BI6" s="40" t="s">
        <v>886</v>
      </c>
      <c r="BJ6" s="35">
        <v>44053</v>
      </c>
      <c r="BK6" s="35">
        <v>44657</v>
      </c>
      <c r="BL6" s="31" t="s">
        <v>875</v>
      </c>
      <c r="BM6" s="43">
        <f t="shared" si="2"/>
        <v>20.133333333333333</v>
      </c>
      <c r="BN6" s="57" t="str">
        <f t="shared" si="3"/>
        <v/>
      </c>
      <c r="BO6" s="44">
        <f t="shared" si="4"/>
        <v>0.7142857142857143</v>
      </c>
      <c r="BP6" s="31" t="str">
        <f t="shared" si="5"/>
        <v>I TRIM</v>
      </c>
      <c r="BQ6" s="39" t="str">
        <f t="shared" ca="1" si="6"/>
        <v/>
      </c>
      <c r="BR6" s="35"/>
      <c r="BS6" s="43"/>
      <c r="BT6" s="35"/>
      <c r="BU6" s="31"/>
      <c r="BV6" s="40" t="s">
        <v>886</v>
      </c>
      <c r="BW6" s="40" t="s">
        <v>886</v>
      </c>
      <c r="BX6" s="40" t="s">
        <v>887</v>
      </c>
      <c r="BY6" s="40" t="s">
        <v>887</v>
      </c>
      <c r="BZ6" s="35">
        <v>44662</v>
      </c>
      <c r="CA6" s="31">
        <v>1.6</v>
      </c>
      <c r="CB6" s="31">
        <v>65</v>
      </c>
      <c r="CC6" s="39">
        <f t="shared" si="7"/>
        <v>25.390624999999996</v>
      </c>
      <c r="CD6" s="45" t="str">
        <f t="shared" si="8"/>
        <v>SOBREPESO</v>
      </c>
      <c r="CE6" s="35"/>
      <c r="CF6" s="31"/>
      <c r="CG6" s="39">
        <f t="shared" si="9"/>
        <v>0</v>
      </c>
      <c r="CH6" s="31" t="str">
        <f t="shared" si="10"/>
        <v>NA</v>
      </c>
      <c r="CI6" s="31" t="str">
        <f>IF(OR(CH6="",CH6="NA"),"",IF(AND(CH6&gt;=29,CH6&lt;=42),"REGISTRAR EN III TRIM",IF(AND(CH6&gt;0,CH6&lt;=13),"REGISTRAR EN I TRIM",IF(CH6="REVISAR FUM O FECHA PESO","REVISAR",IF(CH6&gt;0,HLOOKUP(CH6,$OI$1:PK6,OH6),"")))))</f>
        <v/>
      </c>
      <c r="CJ6" s="35"/>
      <c r="CK6" s="31"/>
      <c r="CL6" s="39">
        <f t="shared" si="11"/>
        <v>0</v>
      </c>
      <c r="CM6" s="31" t="str">
        <f t="shared" si="12"/>
        <v>NA</v>
      </c>
      <c r="CN6" s="31" t="str">
        <f>IF(OR(CM6="",CM6="NA"),"",IF(AND(CM6&gt;0,CM6&lt;=28),"REGISTRAR EN  TRIM RESPECTIVO",IF(CM6&gt;0,HLOOKUP(CM6,$OI$1:PK6,OH6),"")))</f>
        <v/>
      </c>
      <c r="CO6" s="31" t="str">
        <f t="shared" si="13"/>
        <v>SOBREPESO</v>
      </c>
      <c r="CP6" s="31">
        <v>110</v>
      </c>
      <c r="CQ6" s="31">
        <v>70</v>
      </c>
      <c r="CR6" s="37" t="str">
        <f t="shared" si="14"/>
        <v>APARENTEMENTE NORMAL</v>
      </c>
      <c r="CS6" s="31"/>
      <c r="CT6" s="31"/>
      <c r="CU6" s="37" t="str">
        <f t="shared" si="15"/>
        <v/>
      </c>
      <c r="CV6" s="31"/>
      <c r="CW6" s="31"/>
      <c r="CX6" s="31"/>
      <c r="CY6" s="31"/>
      <c r="CZ6" s="37" t="str">
        <f t="shared" si="16"/>
        <v/>
      </c>
      <c r="DA6" s="35">
        <v>44662</v>
      </c>
      <c r="DB6" s="35">
        <v>44662</v>
      </c>
      <c r="DC6" s="35"/>
      <c r="DD6" s="35"/>
      <c r="DE6" s="35"/>
      <c r="DF6" s="35"/>
      <c r="DG6" s="35"/>
      <c r="DH6" s="35"/>
      <c r="DI6" s="35"/>
      <c r="DJ6" s="35"/>
      <c r="DK6" s="35"/>
      <c r="DL6" s="35"/>
      <c r="DM6" s="35"/>
      <c r="DN6" s="35"/>
      <c r="DO6" s="43"/>
      <c r="DP6" s="35"/>
      <c r="DQ6" s="31" t="str">
        <f t="shared" ca="1" si="17"/>
        <v>SALE SIN PLAN DE PARTO</v>
      </c>
      <c r="DR6" s="46" t="str">
        <f t="shared" si="18"/>
        <v>SEGUIMIENTO REPORTE EPS</v>
      </c>
      <c r="DS6"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6" s="31" t="e">
        <f t="shared" ca="1" si="19"/>
        <v>#VALUE!</v>
      </c>
      <c r="DU6" s="35" t="e">
        <f>IF(R6="","",IF(R6&gt;0,MAX(Tabla1[[#This Row],[FECHA C2]:[FECHA C13]],Tabla1[[#This Row],[FECHA CONSULTA PRIMERA VEZ PROGRAMA CPN ]])))</f>
        <v>#VALUE!</v>
      </c>
      <c r="DV6" s="31" t="e">
        <f t="shared" si="20"/>
        <v>#VALUE!</v>
      </c>
      <c r="DW6" s="43">
        <f>IF(R6&gt;0,SUM(COUNTA(DC6:DN6)+COUNTA(Tabla1[[#This Row],[FECHA CONSULTA PRIMERA VEZ PROGRAMA CPN ]])),"")</f>
        <v>1</v>
      </c>
      <c r="DX6" s="43" t="str">
        <f t="shared" si="21"/>
        <v>NO</v>
      </c>
      <c r="DY6" s="39">
        <f t="shared" si="22"/>
        <v>11</v>
      </c>
      <c r="DZ6" s="47">
        <f t="shared" si="23"/>
        <v>9.0909090909090912E-2</v>
      </c>
      <c r="EA6" s="35">
        <v>44662</v>
      </c>
      <c r="EB6" s="35">
        <v>44662</v>
      </c>
      <c r="EC6" s="35">
        <v>44662</v>
      </c>
      <c r="ED6" s="35"/>
      <c r="EE6" s="35">
        <v>44662</v>
      </c>
      <c r="EF6" s="35"/>
      <c r="EG6" s="35"/>
      <c r="EH6" s="31"/>
      <c r="EI6" s="31">
        <v>14</v>
      </c>
      <c r="EJ6" s="35">
        <v>44662</v>
      </c>
      <c r="EK6" s="43">
        <f t="shared" si="24"/>
        <v>0.7142857142857143</v>
      </c>
      <c r="EL6" s="39" t="str">
        <f t="shared" si="25"/>
        <v>NORMAL- SUMINISTRAR SULFATO FERROSO</v>
      </c>
      <c r="EM6" s="31" t="str">
        <f t="shared" si="26"/>
        <v>I TRIM</v>
      </c>
      <c r="EN6" s="37"/>
      <c r="EO6" s="35"/>
      <c r="EP6" s="44" t="str">
        <f t="shared" si="27"/>
        <v>TOMAR EXAMEN</v>
      </c>
      <c r="EQ6" s="39" t="str">
        <f t="shared" si="28"/>
        <v/>
      </c>
      <c r="ER6" s="37" t="s">
        <v>893</v>
      </c>
      <c r="ES6" s="35">
        <v>44662</v>
      </c>
      <c r="ET6" s="44">
        <f t="shared" si="29"/>
        <v>0.7142857142857143</v>
      </c>
      <c r="EU6" s="39" t="str">
        <f t="shared" si="30"/>
        <v>NO HAY RIESGO POR RH</v>
      </c>
      <c r="EV6" s="31">
        <v>95</v>
      </c>
      <c r="EW6" s="35">
        <v>44662</v>
      </c>
      <c r="EX6" s="44">
        <f t="shared" si="31"/>
        <v>0.7142857142857143</v>
      </c>
      <c r="EY6" s="44"/>
      <c r="EZ6" s="44"/>
      <c r="FA6" s="44"/>
      <c r="FB6" s="31" t="str">
        <f t="shared" ca="1" si="32"/>
        <v/>
      </c>
      <c r="FC6" s="48"/>
      <c r="FD6" s="44" t="str">
        <f t="shared" si="33"/>
        <v>TOMAR EXAMEN</v>
      </c>
      <c r="FE6" s="35" t="s">
        <v>894</v>
      </c>
      <c r="FF6" s="35">
        <v>44662</v>
      </c>
      <c r="FG6" s="44">
        <f t="shared" ca="1" si="34"/>
        <v>0.7142857142857143</v>
      </c>
      <c r="FH6" s="35"/>
      <c r="FI6" s="49"/>
      <c r="FJ6" s="44" t="str">
        <f t="shared" ca="1" si="35"/>
        <v>PIERDE TOMA DE TAMIZAJE</v>
      </c>
      <c r="FK6" s="35"/>
      <c r="FL6" s="49"/>
      <c r="FM6" s="44" t="str">
        <f t="shared" ca="1" si="36"/>
        <v>PIERDE TOMA DE TAMIZAJE</v>
      </c>
      <c r="FN6" s="35"/>
      <c r="FO6" s="49"/>
      <c r="FP6" s="44" t="e">
        <f>IF(AND(FE6="",FH6="",FK6="",FN6=""),"",IF(OR(OR(Tabla1[[#This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6" s="31"/>
      <c r="FR6" s="35">
        <v>44662</v>
      </c>
      <c r="FS6" s="44">
        <f t="shared" si="37"/>
        <v>0.7142857142857143</v>
      </c>
      <c r="FT6" s="43" t="s">
        <v>895</v>
      </c>
      <c r="FU6" s="35">
        <v>44662</v>
      </c>
      <c r="FV6" s="44">
        <f t="shared" si="38"/>
        <v>0.7142857142857143</v>
      </c>
      <c r="FW6" s="35">
        <v>44662</v>
      </c>
      <c r="FX6" s="35">
        <v>44662</v>
      </c>
      <c r="FY6" s="35" t="s">
        <v>896</v>
      </c>
      <c r="FZ6" s="35">
        <v>44662</v>
      </c>
      <c r="GA6" s="44">
        <f t="shared" ca="1" si="39"/>
        <v>0.7142857142857143</v>
      </c>
      <c r="GB6" s="35"/>
      <c r="GC6" s="35"/>
      <c r="GD6" s="44" t="str">
        <f t="shared" ca="1" si="40"/>
        <v>PIERDE TOMA DE TAMIZAJE</v>
      </c>
      <c r="GE6" s="35"/>
      <c r="GF6" s="35"/>
      <c r="GG6" s="44" t="str">
        <f t="shared" ca="1" si="41"/>
        <v>PIERDE TOMA DE TAMIZAJE</v>
      </c>
      <c r="GH6" s="35"/>
      <c r="GI6" s="44"/>
      <c r="GJ6" s="35" t="s">
        <v>883</v>
      </c>
      <c r="GK6" s="35"/>
      <c r="GL6" s="35" t="s">
        <v>883</v>
      </c>
      <c r="GM6" s="35"/>
      <c r="GN6" s="43" t="s">
        <v>895</v>
      </c>
      <c r="GO6" s="35">
        <v>44662</v>
      </c>
      <c r="GP6" s="44">
        <f t="shared" si="42"/>
        <v>0.7142857142857143</v>
      </c>
      <c r="GQ6" s="43" t="s">
        <v>895</v>
      </c>
      <c r="GR6" s="43" t="s">
        <v>895</v>
      </c>
      <c r="GS6" s="35" t="str">
        <f t="shared" si="43"/>
        <v>CONTROL Igm</v>
      </c>
      <c r="GT6" s="35">
        <v>44662</v>
      </c>
      <c r="GU6" s="44">
        <f t="shared" si="44"/>
        <v>0.7142857142857143</v>
      </c>
      <c r="GV6" s="31" t="str">
        <f t="shared" si="45"/>
        <v>I TRIM</v>
      </c>
      <c r="GW6" s="43"/>
      <c r="GX6" s="46"/>
      <c r="GY6" s="31"/>
      <c r="GZ6" s="35"/>
      <c r="HA6" s="43" t="str">
        <f t="shared" si="46"/>
        <v/>
      </c>
      <c r="HB6" s="31" t="str">
        <f t="shared" si="47"/>
        <v/>
      </c>
      <c r="HC6" s="31" t="str">
        <f t="shared" si="48"/>
        <v/>
      </c>
      <c r="HD6" s="31" t="s">
        <v>897</v>
      </c>
      <c r="HE6" s="31"/>
      <c r="HF6" s="31" t="s">
        <v>898</v>
      </c>
      <c r="HG6" s="31"/>
      <c r="HH6" s="31" t="s">
        <v>899</v>
      </c>
      <c r="HI6" s="31">
        <v>0</v>
      </c>
      <c r="HJ6" s="35" t="s">
        <v>900</v>
      </c>
      <c r="HK6" s="35" t="e">
        <f>IF(OR(O6&gt;0,R6&gt;0),CONCATENATE(IF(Tabla1[[#This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6" s="35" t="str">
        <f t="shared" si="49"/>
        <v>*****SOBREPESO****PREVENCIÓN CONTAGIO TOXOPLASMOSIS***</v>
      </c>
      <c r="HM6" s="35" t="e">
        <f t="shared" si="50"/>
        <v>#VALUE!</v>
      </c>
      <c r="HN6" s="31" t="e">
        <f t="shared" ca="1" si="51"/>
        <v>#VALUE!</v>
      </c>
      <c r="HO6" s="31" t="e">
        <f t="shared" si="52"/>
        <v>#VALUE!</v>
      </c>
      <c r="HP6" s="37" t="str">
        <f t="shared" si="53"/>
        <v>APARENTEMENTE NORMAL</v>
      </c>
      <c r="HQ6" s="31" t="e">
        <f t="shared" ca="1" si="54"/>
        <v>#VALUE!</v>
      </c>
      <c r="HR6" s="46" t="str">
        <f t="shared" si="55"/>
        <v>SEGUIMIENTO REPORTE EPS</v>
      </c>
      <c r="HS6" s="31" t="s">
        <v>875</v>
      </c>
      <c r="HT6" s="31" t="s">
        <v>883</v>
      </c>
      <c r="HU6" s="35"/>
      <c r="HV6" s="35"/>
      <c r="HW6" s="35">
        <v>44662</v>
      </c>
      <c r="HX6" s="35" t="s">
        <v>901</v>
      </c>
      <c r="HY6" s="35">
        <v>44662</v>
      </c>
      <c r="HZ6" s="35" t="s">
        <v>901</v>
      </c>
      <c r="IA6" s="40" t="s">
        <v>887</v>
      </c>
      <c r="IB6" s="35">
        <v>44662</v>
      </c>
      <c r="IC6" s="43">
        <f t="shared" si="56"/>
        <v>0.7142857142857143</v>
      </c>
      <c r="ID6" s="40" t="s">
        <v>875</v>
      </c>
      <c r="IE6" s="40"/>
      <c r="IF6" s="35"/>
      <c r="IG6" s="35"/>
      <c r="IH6" s="171"/>
      <c r="II6" s="171"/>
      <c r="IJ6" s="171"/>
      <c r="IK6" s="37" t="e">
        <f>IF(AND(BK6="",PM6="SD"),"SIN DATO EDAD GESTACIONAL",IF(AND(BK6="",PN6=""),"",IF(AND(AND(BQ6&gt;0,BQ6&lt;12),PN6=""),"MENOR 12 SEMANAS",IF(AND(BQ6&gt;11.6,PN6="",HJ6="BAJO RIESGO O SE DESCARTA INFECCIÓN POR SARS-CoV2"),"PROGRAMAR APLICACION DE VACUNA",IF(OR(AND(BQ6&gt;11.6,PN6=""),HJ6="FACTOR DE RIESGO PARA COVID19",HJ6="COVID19 PRIMER TRIMESTRE",HJ6="COVID19 SEGUNDO TRIMESTRE",HJ6="COVID19 TERCER TRIMESTRE",HJ6="COVID19 PUERPERIO"),"DIFERIR FECHA DE VACUNACION SEGÚN LINEAMIENTOS",IF(AND(BQ6&gt;11.6,PN6="Error Jansen X Fecha Segunda Dosis"),"Error Jansen X Fecha Segunda Dosis",IF(AND(BQ6&gt;11.6,PN6="Firma"),"FIRMA DISENTIMIENTO",IF(AND(BQ6&gt;11.6,PN6="Firma3"),"NO ACEPTA VACUNA Y NO FIRMA DISCENTIMIENTO",IF(AND(BQ6&gt;11.6,PN6="Firma2"),"Error en Fecha x Firma Disentimiento",IF(AND(BQ6&gt;11.6,PN6="Firma4"),"Error en Fecha x No Acepta no Firma",IF(AND(BQ6&gt;11.6,PN6="Completo",Tabla1[[#This Row],[Fecha Refuerzo Anti COVID-20]]=""),"PENDIENTE REFUERZO",IF(AND(BQ6&gt;11.6,PN6="Completo",Tabla1[[#This Row],[Fecha Refuerzo Anti COVID-20]]&lt;&gt;""),"CON REFUERZO",IF(AND(BQ6&gt;11.6,PN6="Falta Dosis"),PQ6,IF(OR(AND(BQ6&gt;11.6,PN6=""),HJ6="",HJ6="NO SE EVALUA RIESGO INFECCIÓN COVID19"),"DEFINIR RIESGO CONTAGIO SARS-CoV2, columna GZ",""))))))))))))))</f>
        <v>#VALUE!</v>
      </c>
      <c r="IL6" s="171"/>
      <c r="IM6" s="35"/>
      <c r="IN6" s="35" t="str">
        <f t="shared" ca="1" si="57"/>
        <v/>
      </c>
      <c r="IO6" s="35"/>
      <c r="IP6" s="35">
        <f t="shared" si="58"/>
        <v>44937</v>
      </c>
      <c r="IQ6" s="44">
        <f t="shared" ca="1" si="59"/>
        <v>-293</v>
      </c>
      <c r="IR6" s="35" t="str">
        <f t="shared" ca="1" si="60"/>
        <v>POSIBLEMENTE NACIO</v>
      </c>
      <c r="IS6" s="35"/>
      <c r="IT6" s="31" t="s">
        <v>903</v>
      </c>
      <c r="IU6" s="31"/>
      <c r="IV6" s="51"/>
      <c r="IW6" s="35"/>
      <c r="IX6" s="31"/>
      <c r="IY6" s="44" t="str">
        <f t="shared" si="61"/>
        <v/>
      </c>
      <c r="IZ6" s="52"/>
      <c r="JA6" s="31"/>
      <c r="JB6" s="31"/>
      <c r="JC6" s="31"/>
      <c r="JD6" s="31"/>
      <c r="JE6" s="31"/>
      <c r="JF6" s="31"/>
      <c r="JG6" s="31"/>
      <c r="JH6" s="31"/>
      <c r="JI6" s="31"/>
      <c r="JJ6" s="31"/>
      <c r="JK6" s="46"/>
      <c r="JL6" s="31"/>
      <c r="JM6" s="53"/>
      <c r="JN6" s="31" t="str">
        <f t="shared" si="62"/>
        <v/>
      </c>
      <c r="JO6" s="46"/>
      <c r="JP6" s="31"/>
      <c r="JQ6" s="31"/>
      <c r="JR6" s="31"/>
      <c r="JS6" s="46"/>
      <c r="JT6" s="35"/>
      <c r="JU6" s="35"/>
      <c r="JV6" s="31"/>
      <c r="JW6" s="53"/>
      <c r="JX6" s="31" t="str">
        <f t="shared" si="63"/>
        <v/>
      </c>
      <c r="JY6" s="35"/>
      <c r="JZ6" s="31"/>
      <c r="KA6" s="31"/>
      <c r="KB6" s="31"/>
      <c r="KC6" s="46"/>
      <c r="KD6" s="35"/>
      <c r="KE6" s="35"/>
      <c r="KF6" s="50"/>
      <c r="KG6" s="43" t="str">
        <f t="shared" si="64"/>
        <v/>
      </c>
      <c r="KH6" s="50"/>
      <c r="KI6" s="43" t="str">
        <f t="shared" si="65"/>
        <v/>
      </c>
      <c r="KJ6" s="31"/>
      <c r="KK6" s="31"/>
      <c r="KL6" s="31"/>
      <c r="KM6" s="54"/>
      <c r="KN6" s="43"/>
      <c r="KO6" s="43"/>
      <c r="KP6" s="43"/>
      <c r="KQ6" s="56"/>
      <c r="KR6" s="56"/>
      <c r="KS6" s="99"/>
      <c r="KT6" s="56"/>
      <c r="KU6" s="56"/>
      <c r="KV6" s="99"/>
      <c r="KW6" s="56"/>
      <c r="KX6" s="56"/>
      <c r="KY6" s="56"/>
      <c r="KZ6" s="56"/>
      <c r="LA6" s="56"/>
      <c r="LB6" s="56"/>
      <c r="LC6" s="56"/>
      <c r="LD6" s="55"/>
      <c r="LE6" s="55"/>
      <c r="LF6" s="55"/>
      <c r="LG6" s="55"/>
      <c r="LH6" s="55"/>
      <c r="LI6" s="55"/>
      <c r="LJ6" s="55"/>
      <c r="LK6" s="55"/>
      <c r="LL6" s="55"/>
      <c r="LM6" s="55"/>
      <c r="LN6" s="55"/>
      <c r="LO6" s="55"/>
      <c r="LP6" s="55"/>
      <c r="LQ6" s="55"/>
      <c r="LR6" s="55"/>
      <c r="LS6" s="55"/>
      <c r="LT6" s="55"/>
      <c r="LU6" s="55"/>
      <c r="LV6" s="55"/>
      <c r="LW6" s="55"/>
      <c r="LX6" s="55"/>
      <c r="LY6" s="55"/>
      <c r="LZ6" s="55"/>
      <c r="MA6" s="55"/>
      <c r="MB6" s="55"/>
      <c r="MC6" s="55"/>
      <c r="MD6" s="55"/>
      <c r="ME6" s="55"/>
      <c r="MF6" s="55"/>
      <c r="MG6" s="55"/>
      <c r="MH6" s="55"/>
      <c r="MI6" s="55"/>
      <c r="MJ6" s="55"/>
      <c r="MK6" s="55"/>
      <c r="ML6" s="55"/>
      <c r="MM6" s="55"/>
      <c r="MN6" s="55"/>
      <c r="MO6" s="55"/>
      <c r="MP6" s="153"/>
      <c r="MQ6" s="148">
        <f t="shared" si="66"/>
        <v>0</v>
      </c>
      <c r="MR6" t="str">
        <f t="shared" si="67"/>
        <v/>
      </c>
      <c r="MS6" t="str">
        <f t="shared" si="68"/>
        <v/>
      </c>
      <c r="MT6">
        <f t="shared" si="69"/>
        <v>0</v>
      </c>
      <c r="MU6"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6">
        <f t="shared" si="70"/>
        <v>0.7142857142857143</v>
      </c>
      <c r="MW6">
        <f t="shared" si="71"/>
        <v>4</v>
      </c>
      <c r="MX6">
        <f t="shared" si="72"/>
        <v>2022</v>
      </c>
      <c r="MY6" t="str">
        <f t="shared" si="73"/>
        <v>II TRIMESTRE AÑO</v>
      </c>
      <c r="MZ6">
        <f t="shared" si="74"/>
        <v>20.009307928164695</v>
      </c>
      <c r="NA6">
        <f t="shared" si="75"/>
        <v>0</v>
      </c>
      <c r="NB6" t="str">
        <f t="shared" si="76"/>
        <v xml:space="preserve"> DE 20 A 24 AÑOS</v>
      </c>
      <c r="NC6">
        <f t="shared" si="77"/>
        <v>0</v>
      </c>
      <c r="ND6">
        <f t="shared" si="78"/>
        <v>1</v>
      </c>
      <c r="NE6">
        <f t="shared" si="79"/>
        <v>0</v>
      </c>
      <c r="NF6">
        <f t="shared" si="80"/>
        <v>0</v>
      </c>
      <c r="NG6" t="str">
        <f t="shared" si="81"/>
        <v/>
      </c>
      <c r="NH6" t="str">
        <f t="shared" ca="1" si="82"/>
        <v/>
      </c>
      <c r="NI6" t="str">
        <f t="shared" si="83"/>
        <v/>
      </c>
      <c r="NJ6">
        <f t="shared" si="84"/>
        <v>0</v>
      </c>
      <c r="NK6" t="str">
        <f t="shared" si="85"/>
        <v>0</v>
      </c>
      <c r="NL6">
        <f t="shared" si="86"/>
        <v>0</v>
      </c>
      <c r="NM6">
        <f t="shared" ca="1" si="87"/>
        <v>1</v>
      </c>
      <c r="NN6" t="e">
        <f>IF(OR(O6&gt;0,R6&gt;0),SUM(COUNTIF(Tabla1[[#This Row],[AÑOS AL INICIO5 CPN]],"&gt;=40"),COUNTIF(AR6,"0"),COUNTIF(AQ6,"SI"),COUNTIF(BW6,"SI"),COUNTIF(BM6,"&gt;119"),COUNTIF(CC6,"&gt;=35")),"")</f>
        <v>#VALUE!</v>
      </c>
      <c r="NO6" t="str">
        <f t="shared" si="88"/>
        <v/>
      </c>
      <c r="NP6">
        <f t="shared" si="89"/>
        <v>0</v>
      </c>
      <c r="NQ6" t="str">
        <f t="shared" si="90"/>
        <v/>
      </c>
      <c r="NR6" t="e">
        <f ca="1">IF(Tabla1[[#This Row],[GESTANTES ACTUALES]]="","SD",IF(Tabla1[[#This Row],[GESTANTES ACTUALES]]="SEGUIMIENTO REPORTE EPS","Y",IF(Tabla1[[#This Row],[GESTANTES ACTUALES]]="SALE SIN INGRESO CPN","X",IF(AND(Tabla1[[#This Row],[CITA PROXIMO CONTROL]]="",Tabla1[[#This Row],[GESTANTES ACTUALES]]="ACTIVA SIN INGRESO CPN",P6="NO"),"Z",IF(AND(Tabla1[[#This Row],[CITA PROXIMO CONTROL]]="CITA MANUAL",Tabla1[[#This Row],[GESTANTES ACTUALES]]="ACTIVA INGRESO A CPN"),"W",IF(AND(Tabla1[[#This Row],[GESTANTES ACTUALES]]="SALIO PROGRAMA",IW6=""),"S",IF(AND(Tabla1[[#This Row],[CITA PROXIMO CONTROL]]&gt;0,IW6=""),(Tabla1[[#This Row],[CITA PROXIMO CONTROL]]-TODAY()),"SD")))))))</f>
        <v>#VALUE!</v>
      </c>
      <c r="NS6" t="e">
        <f>MONTH(Tabla1[[#This Row],[FECHA DE SALIDA  DEL PROGRAMA]])</f>
        <v>#VALUE!</v>
      </c>
      <c r="NT6" t="e">
        <f>YEAR(Tabla1[[#This Row],[FECHA DE SALIDA  DEL PROGRAMA]])</f>
        <v>#VALUE!</v>
      </c>
      <c r="NU6" t="str">
        <f t="shared" si="91"/>
        <v>X</v>
      </c>
      <c r="NV6" t="str">
        <f t="shared" si="92"/>
        <v>SI</v>
      </c>
      <c r="NW6" t="e">
        <f>IF(AND(O6&gt;0,R6=""),"NO CPN",IF(AND(O6="",R6=""),"",IF(AND(R6&gt;0,Tabla1[[#This Row],[SEMANAS DE GESTACION ACTUALIZADAS]]&lt;=12),"NO APLICA",IF(AND(FC6&lt;&gt;"",FI6&lt;&gt;""),"SI","NO"))))</f>
        <v>#VALUE!</v>
      </c>
      <c r="NX6" s="149" t="e">
        <f>IF(AND(O6&gt;0,R6=""),"NO CPN",IF(AND(O6="",R6=""),"",IF(AND(R6&gt;0,Tabla1[[#This Row],[SEMANAS DE GESTACION ACTUALIZADAS]]&lt;=27),"NO APLICA",IF(AND(EO6&lt;&gt;"",FL6&lt;&gt;"",GF6&lt;&gt;""),"SI","NO"))))</f>
        <v>#VALUE!</v>
      </c>
      <c r="NY6" s="147" t="str">
        <f t="shared" si="93"/>
        <v>I TRIM</v>
      </c>
      <c r="NZ6" s="1">
        <f>IF(AND(IY7&gt;0,IY7&lt;37),10,IF(OR(BX7="Transversa",BX7="Oblicua"),9,IF(BW7="SI",8,IF(AND(AS7=0,AV7=0,BW7="NO",BX7="Cefálica",IY7&gt;=37,JC7="INICIO ESPONTÁNEO"),1,IF(AND(AND(AS7=0,AV7=0,BW7="NO",BX7="Cefálica",IY7&gt;=37),OR(JC7="LE HACEN INDUCCIÓN",JC7="LE HACEN CESÁREA SIN INICIO TRABAJO DE PARTO")),2,IF(AND(AS7&gt;=1,AV7=0,BW7="NO",BX7="Cefálica",IY7&gt;=37,JC7="INICIO ESPONTÁNEO"),3,IF(AND(AND(AS7&gt;=1,AV7=0,BW7="NO",BX7="Cefálica",IY7&gt;=37),OR(JC7="LE HACEN INDUCCIÓN",JC7="LE HACEN CESÁREA SIN INICIO TRABAJO DE PARTO")),4,IF(AND(AND(AS7&gt;=1,AV7&gt;=1,BW7="NO",BX7="Cefálica",IY7&gt;=37),OR(JC7="LE HACEN INDUCCIÓN",JC7="LE HACEN CESÁREA SIN INICIO TRABAJO DE PARTO",JC7="INICIO ESPONTÁNEO")),5,IF(AND(AND(AS7=0,AV7=0,BW7="NO",BX7="Podálica",IY7&gt;=1),OR(JC7="LE HACEN INDUCCIÓN",JC7="LE HACEN CESÁREA SIN INICIO TRABAJO DE PARTO",JC7="INICIO ESPONTÁNEO")),6,IF(AND(AND(AS7&gt;=1,BW7="NO",BX7="Podálica",IY7&gt;=1),OR(JC7="LE HACEN INDUCCIÓN",JC7="LE HACEN CESÁREA SIN INICIO TRABAJO DE PARTO",JC7="INICIO ESPONTÁNEO"),OR(AV7=0,AV7&gt;=1)),7,""))))))))))</f>
        <v>2</v>
      </c>
      <c r="OA6" s="1" t="str">
        <f t="shared" ca="1" si="94"/>
        <v>REVISAR FUM O FECHA SALIDA PROGRAMA</v>
      </c>
      <c r="OB6" s="213">
        <f t="shared" ca="1" si="95"/>
        <v>1</v>
      </c>
      <c r="OC6" s="1">
        <f t="shared" ca="1" si="96"/>
        <v>1</v>
      </c>
      <c r="OD6" s="1" t="str">
        <f t="shared" ca="1" si="97"/>
        <v>POR DEFINIR</v>
      </c>
      <c r="OE6" s="1" t="str">
        <f t="shared" ca="1" si="98"/>
        <v>POR DEFINIR</v>
      </c>
      <c r="OF6" s="221" t="e">
        <f>IF(AND(O6="",R6=""),"",IF(OR(AND(Tabla1[[#This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6" s="230" t="str">
        <f t="shared" ca="1" si="99"/>
        <v>SIN VACUNAR</v>
      </c>
      <c r="OH6" s="148" t="e">
        <f>ROW(Tabla1[[#This Row],[SEMANAS DE GESTACION II TRIM]])</f>
        <v>#VALUE!</v>
      </c>
      <c r="OI6" t="str">
        <f t="shared" ref="OI6:OI8" si="131">IF(AND(CH6=$OI$1,CG6&gt;10,CG6&lt;20.8),"BAJO PESO",IF(AND(CH6=$OI$1,CG6&gt;20.7,CG6&lt;25.8),"NORMAL",IF(AND(CH6=$OI$1,CG6&gt;25.7,CG6&lt;30.6),"SOBREPESO",IF(AND(CH6=$OI$1,CG6&gt;30.5,CG6&lt;50),"OBESIDAD",""))))</f>
        <v/>
      </c>
      <c r="OJ6" t="str">
        <f t="shared" ref="OJ6:OJ8" si="132">IF(AND(CH6=$OJ$1,CG6&gt;10,CG6&lt;20.9),"BAJO PESO",IF(AND(CH6=$OJ$1,CG6&gt;20.8,CG6&lt;25.9),"NORMAL",IF(AND(CH6=$OJ$1,CG6&gt;25.8,CG6&lt;30.7),"SOBREPESO",IF(AND(CH6=$OJ$1,CG6&gt;30.6,CG6&lt;50),"OBESIDAD",""))))</f>
        <v/>
      </c>
      <c r="OK6" t="str">
        <f t="shared" ref="OK6:OK8" si="133">IF(AND(CH6=$OK$1,CG6&gt;10,CG6&lt;21.1),"BAJO PESO",IF(AND(CH6=$OK$1,CG6&gt;21,CG6&lt;26),"NORMAL",IF(AND(CH6=$OK$1,CG6&gt;25.9,CG6&lt;30.8),"SOBREPESO",IF(AND(CH6=$OK$1,CG6&gt;30.7,CG6&lt;50),"OBESIDAD",""))))</f>
        <v/>
      </c>
      <c r="OL6" t="str">
        <f t="shared" ref="OL6:OL8" si="134">IF(AND(CH6=$OL$1,CG6&gt;10,CG6&lt;21.2),"BAJO PESO",IF(AND(CH6=$OL$1,CG6&gt;21.1,CG6&lt;26.1),"NORMAL",IF(AND(CH6=$OL$1,CG6&gt;26,CG6&lt;31.9),"SOBREPESO",IF(AND(CH6=$OL$1,CG6&gt;30.8,CG6&lt;50),"OBESIDAD",""))))</f>
        <v/>
      </c>
      <c r="OM6" t="str">
        <f t="shared" ref="OM6:OM8" si="135">IF(AND(CH6=$OM$1,CG6&gt;10,CG6&lt;21.3),"BAJO PESO",IF(AND(CH6=$OM$1,CG6&gt;21.2,CG6&lt;26.2),"NORMAL",IF(AND(CH6=$OM$1,CG6&gt;26.1,CG6&lt;31),"SOBREPESO",IF(AND(CH6=$OM$1,CG6&gt;30.9,CG6&lt;50),"OBESIDAD",""))))</f>
        <v/>
      </c>
      <c r="ON6" t="str">
        <f t="shared" ref="ON6:ON8" si="136">IF(AND(CH6=$ON$1,CG6&gt;10,CG6&lt;21.5),"BAJO PESO",IF(AND(CH6=$ON$1,CG6&gt;21.4,CG6&lt;26.3),"NORMAL",IF(AND(CH6=$ON$1,CG6&gt;26.2,CG6&lt;31),"SOBREPESO",IF(AND(CH6=$ON$1,CG6&gt;30.9,CG6&lt;50),"OBESIDAD",""))))</f>
        <v/>
      </c>
      <c r="OO6" t="str">
        <f t="shared" ref="OO6:OO8" si="137">IF(AND(CH6=$OO$1,CG6&gt;10,CG6&lt;21.6),"BAJO PESO",IF(AND(CH6=$OO$1,CG6&gt;21.5,CG6&lt;26.4),"NORMAL",IF(AND(CH6=$OO$1,CG6&gt;26.3,CG6&lt;31.1),"SOBREPESO",IF(AND(CH6=$OO$1,CG6&gt;31,CG6&lt;50),"OBESIDAD",""))))</f>
        <v/>
      </c>
      <c r="OP6" t="str">
        <f t="shared" ref="OP6:OP8" si="138">IF(AND(CH6=$OP$1,CG6&gt;10,CG6&lt;21.8),"BAJO PESO",IF(AND(CH6=$OP$1,CG6&gt;21.7,CG6&lt;26.5),"NORMAL",IF(AND(CH6=$OP$1,CG6&gt;26.4,CG6&lt;31.2),"SOBREPESO",IF(AND(CH6=$OP$1,CG6&gt;31.1,CG6&lt;50),"OBESIDAD",""))))</f>
        <v/>
      </c>
      <c r="OQ6" t="str">
        <f t="shared" ref="OQ6:OQ8" si="139">IF(AND(CH6=$OQ$1,CG6&gt;10,CG6&lt;21.9),"BAJO PESO",IF(AND(CH6=$OQ$1,CG6&gt;21.8,CG6&lt;26.7),"NORMAL",IF(AND(CH6=$OQ$1,CG6&gt;26.6,CG6&lt;31.3),"SOBREPESO",IF(AND(CH6=$OQ$1,CG6&gt;31.2,CG6&lt;50),"OBESIDAD",""))))</f>
        <v/>
      </c>
      <c r="OR6" t="str">
        <f t="shared" ref="OR6:OR8" si="140">IF(AND(CH6=$OR$1,CG6&gt;10,CG6&lt;22.1),"BAJO PESO",IF(AND(CH6=$OR$1,CG6&gt;22,CG6&lt;26.8),"NORMAL",IF(AND(CH6=$OR$1,CG6&gt;26.7,CG6&lt;31.4),"SOBREPESO",IF(AND(CH6=$OR$1,CG6&gt;31.3,CG6&lt;50),"OBESIDAD",""))))</f>
        <v/>
      </c>
      <c r="OS6" t="str">
        <f t="shared" ref="OS6:OS8" si="141">IF(AND(CH6=$OS$1,CG6&gt;10,CG6&lt;22.3),"BAJO PESO",IF(AND(CH6=$OS$1,CG6&gt;22.2,CG6&lt;27),"NORMAL",IF(AND(CH6=$OS$1,CG6&gt;26.9,CG6&lt;31.6),"SOBREPESO",IF(AND(CH6=$OS$1,CG6&gt;31.5,CG6&lt;50),"OBESIDAD",""))))</f>
        <v/>
      </c>
      <c r="OT6" t="str">
        <f t="shared" ref="OT6:OT8" si="142">IF(AND(CH6=$OT$1,$CG6&gt;10,CG6&lt;22.5),"BAJO PESO",IF(AND(CH6=$OT$1,CG6&gt;22.4,CG6&lt;27.1),"NORMAL",IF(AND(CH6=$OT$1,CG6&gt;27,CG6&lt;31.7),"SOBREPESO",IF(AND(CH6=$OT$1,CG6&gt;31.6,CG6&lt;50),"OBESIDAD",""))))</f>
        <v/>
      </c>
      <c r="OU6" t="str">
        <f t="shared" ref="OU6:OU8" si="143">IF(AND(CH6=$OU$1,CG6&gt;10,CG6&lt;22.7),"BAJO PESO",IF(AND(CH6=$OU$1,CG6&gt;22.6,CG6&lt;27.3),"NORMAL",IF(AND(CH6=$OU$1,CG6&gt;27.1,CG6&lt;31.8),"SOBREPESO",IF(AND(CH6=$OU$1,CG6&gt;31.7,CG6&lt;50),"OBESIDAD",""))))</f>
        <v/>
      </c>
      <c r="OV6" t="str">
        <f t="shared" ref="OV6:OV8" si="144">IF(AND(CH6=$OV$1,CG6&gt;10,CG6&lt;22.8),"BAJO PESO",IF(AND(CH6=$OV$1,CG6&gt;22.7,CG6&lt;27.4),"NORMAL",IF(AND(CH6=$OV$1,CG6&gt;27.3,CG6&lt;31.9),"SOBREPESO",IF(AND(CH6=$OV$1,CG6&gt;31.8,CG6&lt;50),"OBESIDAD",""))))</f>
        <v/>
      </c>
      <c r="OW6" t="str">
        <f t="shared" ref="OW6:OW8" si="145">IF(AND(CH6=$OW$1,CG6&gt;10,CG6&lt;23),"BAJO PESO",IF(AND(CH6=$OW$1,CG6&gt;22.9,CG6&lt;27.6),"NORMAL",IF(AND(CH6=$OW$1,CG6&gt;27.5,CG6&lt;32),"SOBREPESO",IF(AND(CH6=$OW$1,CG6&gt;31.9,CG6&lt;50),"OBESIDAD",""))))</f>
        <v/>
      </c>
      <c r="OX6" t="str">
        <f t="shared" ref="OX6:OX8" si="146">IF(AND(CM6=$OX$1,CL6&gt;10,CL6&lt;23.2),"BAJO PESO",IF(AND(CM6=$OX$1,CL6&gt;23.1,CL6&lt;27.7),"NORMAL",IF(AND(CM6=$OX$1,CL6&gt;27.6,CL6&lt;32.1),"SOBREPESO",IF(AND(CM6=$OX$1,CL6&gt;32,CL6&lt;50),"OBESIDAD",""))))</f>
        <v/>
      </c>
      <c r="OY6" t="str">
        <f t="shared" ref="OY6:OY8" si="147">IF(AND(CM6=$OY$1,CL6&gt;10,CL6&lt;23.4),"BAJO PESO",IF(AND(CM6=$OY$1,CL6&gt;23.3,CL6&lt;27.9),"NORMAL",IF(AND(CM6=$OY$1,CL6&gt;27.8,CL6&lt;32.2),"SOBREPESO",IF(AND(CM6=$OY$1,CL6&gt;32.1,CL6&lt;50),"OBESIDAD",""))))</f>
        <v/>
      </c>
      <c r="OZ6" t="str">
        <f t="shared" ref="OZ6:OZ8" si="148">IF(AND(CM6=$OZ$1,CL6&gt;10,CL6&lt;23.5),"BAJO PESO",IF(AND(CM6=$OZ$1,CL6&gt;23.4,CL6&lt;28),"NORMAL",IF(AND(CM6=$OZ$1,CL6&gt;27.9,CL6&lt;32.1),"SOBREPESO",IF(AND(CM6=$OZ$1,CL6&gt;32.2,CL6&lt;50),"OBESIDAD",""))))</f>
        <v/>
      </c>
      <c r="PA6" t="str">
        <f t="shared" ref="PA6:PA8" si="149">IF(AND(CM6=$PA$1,CL6&gt;10,CL6&lt;23.7),"BAJO PESO",IF(AND(CM6=$PA$1,CL6&gt;23.6,CL6&lt;28.1),"NORMAL",IF(AND(CM6=$PA$1,CL6&gt;28,CL6&lt;33.4),"SOBREPESO",IF(AND(CM6=$PA$1,CL6&gt;33.3,CL6&lt;50),"OBESIDAD",""))))</f>
        <v/>
      </c>
      <c r="PB6" t="str">
        <f t="shared" ref="PB6:PB8" si="150">IF(AND(CM6=$PB$1,CL6&gt;10,CL6&lt;23.9),"BAJO PESO",IF(AND(CM6=$PB$1,CL6&gt;23.8,CL6&lt;28.2),"NORMAL",IF(AND(CM6=$PB$1,CL6&gt;28.1,CL6&lt;33.5),"SOBREPESO",IF(AND(CM6=$PB$1,CL6&gt;33.4,CL6&lt;50),"OBESIDAD",""))))</f>
        <v/>
      </c>
      <c r="PC6" t="str">
        <f t="shared" ref="PC6:PC8" si="151">IF(AND(CM6=$PC$1,CL6&gt;10,CL6&lt;24),"BAJO PESO",IF(AND(CM6=$PC$1,CL6&gt;23.9,CL6&lt;28.4),"NORMAL",IF(AND(CM6=$PC$1,CL6&gt;28.3,CL6&lt;33.6),"SOBREPESO",IF(AND(CM6=$PC$1,CL6&gt;33.5,CL6&lt;50),"OBESIDAD",""))))</f>
        <v/>
      </c>
      <c r="PD6" t="str">
        <f t="shared" ref="PD6:PD8" si="152">IF(AND(CM6=$PD$1,CL6&gt;10,CL6&lt;24.2),"BAJO PESO",IF(AND(CM6=$PD$1,CL6&gt;24.1,CL6&lt;28.5),"NORMAL",IF(AND(CM6=$PD$1,CL6&gt;28.4,CL6&lt;33.7),"SOBREPESO",IF(AND(CM6=$PD$1,CL6&gt;33.6,CL6&lt;50),"OBESIDAD",""))))</f>
        <v/>
      </c>
      <c r="PE6" t="str">
        <f t="shared" ref="PE6:PE8" si="153">IF(AND(CM6=$PE$1,CL6&gt;10,CL6&lt;24.3),"BAJO PESO",IF(AND(CM6=$PE$1,CL6&gt;24.2,CL6&lt;28.6),"NORMAL",IF(AND(CM6=$PE$1,CL6&gt;28.5,CL6&lt;33.8),"SOBREPESO",IF(AND(CM6=$PE$1,CL6&gt;33.7,CL6&lt;50),"OBESIDAD",""))))</f>
        <v/>
      </c>
      <c r="PF6" t="str">
        <f t="shared" ref="PF6:PF8" si="154">IF(AND(CM6=$PF$1,CL6&gt;10,CL6&lt;24.5),"BAJO PESO",IF(AND(CM6=$PF$1,CL6&gt;24.4,CL6&lt;28.8),"NORMAL",IF(AND(CM6=$PF$1,CL6&gt;28.7,CL6&lt;32.9),"SOBREPESO",IF(AND(CM6=$PF$1,CL6&gt;32.8,CL6&lt;50),"OBESIDAD",""))))</f>
        <v/>
      </c>
      <c r="PG6" t="str">
        <f t="shared" ref="PG6:PG8" si="155">IF(AND(CM6=$PG$1,CL6&gt;10,CL6&lt;24.6),"BAJO PESO",IF(AND(CM6=$PG$1,CL6&gt;24.5,CL6&lt;28.9),"NORMAL",IF(AND(CM6=$PG$1,CL6&gt;28.8,CL6&lt;33),"SOBREPESO",IF(AND(CM6=$PG$1,CL6&gt;32.9,CL6&lt;50),"OBESIDAD",""))))</f>
        <v/>
      </c>
      <c r="PH6" t="str">
        <f t="shared" ref="PH6:PH8" si="156">IF(AND(CM6=$PH$1,CL6&gt;10,CL6&lt;24.8),"BAJO PESO",IF(AND(CM6=$PH$1,CL6&gt;24.7,CL6&lt;29),"NORMAL",IF(AND(CM6=$PH$1,CL6&gt;28.9,CL6&lt;33.1),"SOBREPESO",IF(AND(CM6=$PH$1,CL6&gt;33,CL6&lt;50),"OBESIDAD",""))))</f>
        <v/>
      </c>
      <c r="PI6" t="str">
        <f t="shared" ref="PI6:PI8" si="157">IF(AND(CM6=$PI$1,CL6&gt;10,CL6&lt;25),"BAJO PESO",IF(AND(CM6=$PI$1,CL6&gt;24.9,CL6&lt;29.2),"NORMAL",IF(AND(CM6=$PI$1,CL6&gt;29.1,CL6&lt;33.2),"SOBREPESO",IF(AND(CM6=$PI$1,CL6&gt;33.1,CL6&lt;50),"OBESIDAD",""))))</f>
        <v/>
      </c>
      <c r="PJ6" t="str">
        <f t="shared" ref="PJ6:PJ8" si="158">IF(AND(CM6=$PJ$1,CL6&gt;10,CL6&lt;25.1),"BAJO PESO",IF(AND(CM6=$PJ$1,CL6&gt;25,CL6&lt;29.3),"NORMAL",IF(AND(CM6=$PJ$1,CL6&gt;29.2,CL6&lt;33.3),"SOBREPESO",IF(AND(CM6=$PJ$1,CL6&gt;33.2,CL6&lt;50),"OBESIDAD",""))))</f>
        <v/>
      </c>
      <c r="PK6" t="str">
        <f t="shared" ref="PK6:PK8" si="159">IF(AND(CM6=$PK$1,CL6&gt;10,CL6&lt;25.1),"BAJO PESO",IF(AND(CM6=$PK$1,CL6&gt;25,CL6&lt;29.4),"NORMAL",IF(AND(CM6=$PK$1,CL6&gt;29.3,CL6&lt;33.3),"SOBREPESO",IF(AND(CM6=$PK$1,CL6&gt;33.2,CL6&lt;50),"OBESIDAD",""))))</f>
        <v/>
      </c>
      <c r="PL6"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6" s="162" t="str">
        <f t="shared" ref="PM6:PM8" si="160">IF(AND(R6="",O6=""),"",IF(AND(OR(O6&gt;0,R6&gt;0),BK6=""),"SD",IF(AND(OR(O6&gt;0,R6&gt;0),IF6&gt;0),SUM(IF6-BK6)/7,"")))</f>
        <v/>
      </c>
      <c r="PN6" s="161" t="e">
        <f t="shared" ref="PN6:PN8" si="161">IF(AND(PL6="x",IF6="",IH6=""),"Firma",IF(AND(PL6="x",IF6&gt;0,IH6=""),"Firma2",IF(AND(PL6="x",IF6&gt;0,IH6&gt;0),"Firma2",IF(AND(PL6&lt;&gt;"b",IF6&gt;0,IH6=""),"Falta dosis",IF(AND(PL6="b",IF6&gt;0,IH6=""),"Completo",IF(AND(PL6="b",IF6&gt;0,IH6&gt;0),"Error Jansen X Fecha Segunda Dosis",IF(AND(PL6&lt;&gt;"b",IF6&gt;0,IH6&gt;0),"Completo","")))))))</f>
        <v>#VALUE!</v>
      </c>
      <c r="PO6"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6" s="161" t="e">
        <f ca="1">IF(PO6="","",SUM(TODAY()-Tabla1[[#This Row],[Fecha 1ra Dosis Anti COVID-19]]))</f>
        <v>#VALUE!</v>
      </c>
      <c r="PQ6" s="219" t="str">
        <f>IFERROR(IF(Tabla1[[#This Row],[Fecha 1ra Dosis Anti COVID-19]]="","",IF(OR(AND(Tabla1[[#This Row],[Tipo Biológico Vacuna anti COVID-19 (Disentimiento)]]="Astrazeneca",PP6&lt;84),AND(Tabla1[[#This Row],[Tipo Biológico Vacuna anti COVID-19 (Disentimiento)]]="Pfizer",PP6&lt;21),AND(Tabla1[[#This Row],[Tipo Biológico Vacuna anti COVID-19 (Disentimiento)]]="Moderna",PP6&lt;21),AND(Tabla1[[#This Row],[Tipo Biológico Vacuna anti COVID-19 (Disentimiento)]]="Sinovac",PP6&lt;28)),"Pendiente Segunda Dosis",IF(OR(AND(Tabla1[[#This Row],[Tipo Biológico Vacuna anti COVID-19 (Disentimiento)]]="Astrazeneca",PP6&gt;=85),AND(Tabla1[[#This Row],[Tipo Biológico Vacuna anti COVID-19 (Disentimiento)]]="Pfizer",PP6&gt;=22),AND(Tabla1[[#This Row],[Tipo Biológico Vacuna anti COVID-19 (Disentimiento)]]="Moderna",PP6&gt;=22),AND(Tabla1[[#This Row],[Tipo Biológico Vacuna anti COVID-19 (Disentimiento)]]="Sinovac",PP6&gt;=29)),"inasistente",IF(OR(AND(Tabla1[[#This Row],[Tipo Biológico Vacuna anti COVID-19 (Disentimiento)]],"Astrazeneca",PP6=84),AND(Tabla1[[#This Row],[Tipo Biológico Vacuna anti COVID-19 (Disentimiento)]],"Pfizer",PP6=21),AND(Tabla1[[#This Row],[Tipo Biológico Vacuna anti COVID-19 (Disentimiento)]],"Moderna",PP6=21),AND(Tabla1[[#This Row],[Tipo Biológico Vacuna anti COVID-19 (Disentimiento)]],"Sinovac",PP6=28)),"Día vacunación1","")))),"Día de Vacunación")</f>
        <v>Día de Vacunación</v>
      </c>
    </row>
    <row r="7" spans="1:433" ht="39.950000000000003" customHeight="1" x14ac:dyDescent="0.25">
      <c r="A7" s="145" t="s">
        <v>922</v>
      </c>
      <c r="B7" s="68" t="s">
        <v>854</v>
      </c>
      <c r="C7" s="68" t="s">
        <v>855</v>
      </c>
      <c r="D7" s="187" t="s">
        <v>863</v>
      </c>
      <c r="E7" s="68" t="s">
        <v>864</v>
      </c>
      <c r="F7" s="68" t="s">
        <v>865</v>
      </c>
      <c r="G7" s="68" t="s">
        <v>866</v>
      </c>
      <c r="H7" s="68"/>
      <c r="I7" s="145" t="s">
        <v>867</v>
      </c>
      <c r="J7" s="146">
        <v>1058546619</v>
      </c>
      <c r="K7" s="68" t="s">
        <v>861</v>
      </c>
      <c r="L7" s="68" t="s">
        <v>868</v>
      </c>
      <c r="M7" s="35">
        <v>38125</v>
      </c>
      <c r="N7" s="38">
        <f t="shared" ca="1" si="0"/>
        <v>19.465753424657535</v>
      </c>
      <c r="O7" s="35">
        <v>44734</v>
      </c>
      <c r="P7" s="39" t="str">
        <f t="shared" si="1"/>
        <v>SI</v>
      </c>
      <c r="Q7" s="40" t="s">
        <v>876</v>
      </c>
      <c r="R7" s="35">
        <v>44734</v>
      </c>
      <c r="S7" s="31" t="s">
        <v>877</v>
      </c>
      <c r="T7" s="37" t="s">
        <v>800</v>
      </c>
      <c r="U7" s="31" t="s">
        <v>878</v>
      </c>
      <c r="V7" s="31" t="s">
        <v>879</v>
      </c>
      <c r="W7" s="31" t="s">
        <v>888</v>
      </c>
      <c r="X7" s="31" t="s">
        <v>888</v>
      </c>
      <c r="Y7" s="31" t="s">
        <v>888</v>
      </c>
      <c r="Z7" s="31">
        <v>3175892519</v>
      </c>
      <c r="AA7" s="31" t="s">
        <v>882</v>
      </c>
      <c r="AB7" s="41" t="s">
        <v>883</v>
      </c>
      <c r="AC7" s="40" t="s">
        <v>889</v>
      </c>
      <c r="AD7" s="55" t="s">
        <v>890</v>
      </c>
      <c r="AE7" s="40" t="s">
        <v>875</v>
      </c>
      <c r="AF7" s="40" t="s">
        <v>875</v>
      </c>
      <c r="AG7" s="36" t="s">
        <v>886</v>
      </c>
      <c r="AH7" s="36" t="s">
        <v>886</v>
      </c>
      <c r="AI7" s="37" t="s">
        <v>885</v>
      </c>
      <c r="AJ7" s="36" t="s">
        <v>886</v>
      </c>
      <c r="AK7" s="42" t="str">
        <f>IF(AND(AE7="",AF7="",AG7="",AH7="",AI7="",AJ7=""),"",IF(AND(OR(O7&gt;0,R7&gt;0),NP7&gt;=0,NP7&lt;2),"SIN RIESGO",IF(AND(OR(O7&gt;0,R7&gt;0),NP7&gt;=2),"CON RIESGO",IF(AND(O7="",R7=""),"",IF(OR(Tabla1[[#This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7" s="36" t="s">
        <v>886</v>
      </c>
      <c r="AM7" s="40" t="s">
        <v>886</v>
      </c>
      <c r="AN7" s="40" t="s">
        <v>886</v>
      </c>
      <c r="AO7" s="40" t="s">
        <v>886</v>
      </c>
      <c r="AP7" s="40" t="s">
        <v>886</v>
      </c>
      <c r="AQ7" s="40" t="s">
        <v>886</v>
      </c>
      <c r="AR7" s="31">
        <v>0</v>
      </c>
      <c r="AS7" s="31">
        <v>0</v>
      </c>
      <c r="AT7" s="31">
        <v>0</v>
      </c>
      <c r="AU7" s="40" t="s">
        <v>886</v>
      </c>
      <c r="AV7" s="31">
        <v>0</v>
      </c>
      <c r="AW7" s="40" t="s">
        <v>886</v>
      </c>
      <c r="AX7" s="40" t="s">
        <v>886</v>
      </c>
      <c r="AY7" s="40" t="s">
        <v>886</v>
      </c>
      <c r="AZ7" s="40" t="s">
        <v>886</v>
      </c>
      <c r="BA7" s="40" t="s">
        <v>886</v>
      </c>
      <c r="BB7" s="40" t="s">
        <v>886</v>
      </c>
      <c r="BC7" s="40" t="s">
        <v>886</v>
      </c>
      <c r="BD7" s="40" t="s">
        <v>886</v>
      </c>
      <c r="BE7" s="40" t="s">
        <v>886</v>
      </c>
      <c r="BF7" s="40" t="s">
        <v>886</v>
      </c>
      <c r="BG7" s="40" t="s">
        <v>886</v>
      </c>
      <c r="BH7" s="40" t="s">
        <v>886</v>
      </c>
      <c r="BI7" s="40" t="s">
        <v>886</v>
      </c>
      <c r="BJ7" s="35"/>
      <c r="BK7" s="35">
        <v>44664</v>
      </c>
      <c r="BL7" s="31" t="s">
        <v>875</v>
      </c>
      <c r="BM7" s="43">
        <f t="shared" si="2"/>
        <v>0</v>
      </c>
      <c r="BN7" s="57">
        <f t="shared" si="3"/>
        <v>44669</v>
      </c>
      <c r="BO7" s="44">
        <f t="shared" si="4"/>
        <v>10</v>
      </c>
      <c r="BP7" s="31" t="str">
        <f t="shared" si="5"/>
        <v>I TRIM</v>
      </c>
      <c r="BQ7" s="39" t="str">
        <f t="shared" ca="1" si="6"/>
        <v/>
      </c>
      <c r="BR7" s="35">
        <v>44767</v>
      </c>
      <c r="BS7" s="43">
        <v>14</v>
      </c>
      <c r="BT7" s="35">
        <v>44823</v>
      </c>
      <c r="BU7" s="31">
        <v>22</v>
      </c>
      <c r="BV7" s="40" t="s">
        <v>886</v>
      </c>
      <c r="BW7" s="40" t="s">
        <v>886</v>
      </c>
      <c r="BX7" s="40" t="s">
        <v>891</v>
      </c>
      <c r="BY7" s="40" t="s">
        <v>886</v>
      </c>
      <c r="BZ7" s="35">
        <v>44734</v>
      </c>
      <c r="CA7" s="31">
        <v>1.6</v>
      </c>
      <c r="CB7" s="31">
        <v>59</v>
      </c>
      <c r="CC7" s="39">
        <f t="shared" si="7"/>
        <v>23.046874999999996</v>
      </c>
      <c r="CD7" s="45" t="str">
        <f t="shared" si="8"/>
        <v>NORMAL</v>
      </c>
      <c r="CE7" s="35">
        <v>44792</v>
      </c>
      <c r="CF7" s="31">
        <v>54</v>
      </c>
      <c r="CG7" s="39">
        <f t="shared" si="9"/>
        <v>21.093749999999996</v>
      </c>
      <c r="CH7" s="31">
        <f t="shared" si="10"/>
        <v>18</v>
      </c>
      <c r="CI7" s="31" t="e">
        <f>IF(OR(CH7="",CH7="NA"),"",IF(AND(CH7&gt;=29,CH7&lt;=42),"REGISTRAR EN III TRIM",IF(AND(CH7&gt;0,CH7&lt;=13),"REGISTRAR EN I TRIM",IF(CH7="REVISAR FUM O FECHA PESO","REVISAR",IF(CH7&gt;0,HLOOKUP(CH7,$OI$1:PK7,OH7),"")))))</f>
        <v>#REF!</v>
      </c>
      <c r="CJ7" s="35">
        <v>44883</v>
      </c>
      <c r="CK7" s="31">
        <v>60</v>
      </c>
      <c r="CL7" s="39">
        <f t="shared" si="11"/>
        <v>23.437499999999996</v>
      </c>
      <c r="CM7" s="31">
        <f t="shared" si="12"/>
        <v>31</v>
      </c>
      <c r="CN7" s="31" t="e">
        <f>IF(OR(CM7="",CM7="NA"),"",IF(AND(CM7&gt;0,CM7&lt;=28),"REGISTRAR EN  TRIM RESPECTIVO",IF(CM7&gt;0,HLOOKUP(CM7,$OI$1:PK7,OH7),"")))</f>
        <v>#REF!</v>
      </c>
      <c r="CO7" s="31" t="e">
        <f t="shared" si="13"/>
        <v>#REF!</v>
      </c>
      <c r="CP7" s="31">
        <v>110</v>
      </c>
      <c r="CQ7" s="31">
        <v>70</v>
      </c>
      <c r="CR7" s="37" t="str">
        <f t="shared" si="14"/>
        <v>APARENTEMENTE NORMAL</v>
      </c>
      <c r="CS7" s="31">
        <v>100</v>
      </c>
      <c r="CT7" s="31">
        <v>70</v>
      </c>
      <c r="CU7" s="37" t="str">
        <f t="shared" si="15"/>
        <v>VIGILAR CIFRAS PRESION ARTERIAL</v>
      </c>
      <c r="CV7" s="31">
        <v>100</v>
      </c>
      <c r="CW7" s="31">
        <v>70</v>
      </c>
      <c r="CX7" s="31">
        <v>110</v>
      </c>
      <c r="CY7" s="31">
        <v>70</v>
      </c>
      <c r="CZ7" s="37" t="str">
        <f t="shared" si="16"/>
        <v>APARENTEMENTE NORMAL</v>
      </c>
      <c r="DA7" s="35">
        <v>44734</v>
      </c>
      <c r="DB7" s="35">
        <v>44734</v>
      </c>
      <c r="DC7" s="35">
        <v>44792</v>
      </c>
      <c r="DD7" s="35">
        <v>44820</v>
      </c>
      <c r="DE7" s="35">
        <v>44848</v>
      </c>
      <c r="DF7" s="35">
        <v>44883</v>
      </c>
      <c r="DG7" s="35">
        <v>44923</v>
      </c>
      <c r="DH7" s="35"/>
      <c r="DI7" s="35"/>
      <c r="DJ7" s="35"/>
      <c r="DK7" s="35"/>
      <c r="DL7" s="35"/>
      <c r="DM7" s="35"/>
      <c r="DN7" s="35"/>
      <c r="DO7" s="43"/>
      <c r="DP7" s="35"/>
      <c r="DQ7" s="31" t="str">
        <f t="shared" ca="1" si="17"/>
        <v>SALE SIN PLAN DE PARTO</v>
      </c>
      <c r="DR7" s="46" t="str">
        <f t="shared" si="18"/>
        <v>SALIO PROGRAMA</v>
      </c>
      <c r="DS7"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7" s="31" t="e">
        <f t="shared" ca="1" si="19"/>
        <v>#VALUE!</v>
      </c>
      <c r="DU7" s="35" t="e">
        <f>IF(R7="","",IF(R7&gt;0,MAX(Tabla1[[#This Row],[FECHA C2]:[FECHA C13]],Tabla1[[#This Row],[FECHA CONSULTA PRIMERA VEZ PROGRAMA CPN ]])))</f>
        <v>#VALUE!</v>
      </c>
      <c r="DV7" s="31" t="e">
        <f t="shared" si="20"/>
        <v>#VALUE!</v>
      </c>
      <c r="DW7" s="43">
        <f>IF(R7&gt;0,SUM(COUNTA(DC7:DN7)+COUNTA(Tabla1[[#This Row],[FECHA CONSULTA PRIMERA VEZ PROGRAMA CPN ]])),"")</f>
        <v>6</v>
      </c>
      <c r="DX7" s="43" t="str">
        <f t="shared" si="21"/>
        <v>SI</v>
      </c>
      <c r="DY7" s="39">
        <f t="shared" si="22"/>
        <v>9</v>
      </c>
      <c r="DZ7" s="47">
        <f t="shared" si="23"/>
        <v>0.66666666666666663</v>
      </c>
      <c r="EA7" s="35">
        <v>44734</v>
      </c>
      <c r="EB7" s="35">
        <v>44734</v>
      </c>
      <c r="EC7" s="35">
        <v>44734</v>
      </c>
      <c r="ED7" s="35">
        <v>44761</v>
      </c>
      <c r="EE7" s="35">
        <v>44734</v>
      </c>
      <c r="EF7" s="35">
        <v>44767</v>
      </c>
      <c r="EG7" s="35">
        <v>44823</v>
      </c>
      <c r="EH7" s="31">
        <v>2</v>
      </c>
      <c r="EI7" s="31">
        <v>13</v>
      </c>
      <c r="EJ7" s="35">
        <v>44734</v>
      </c>
      <c r="EK7" s="43">
        <f t="shared" si="24"/>
        <v>10</v>
      </c>
      <c r="EL7" s="39" t="str">
        <f t="shared" si="25"/>
        <v>NORMAL- SUMINISTRAR SULFATO FERROSO</v>
      </c>
      <c r="EM7" s="31" t="str">
        <f t="shared" si="26"/>
        <v>I TRIM</v>
      </c>
      <c r="EN7" s="37">
        <v>15</v>
      </c>
      <c r="EO7" s="35">
        <v>44883</v>
      </c>
      <c r="EP7" s="44">
        <f t="shared" si="27"/>
        <v>31.285714285714285</v>
      </c>
      <c r="EQ7" s="39" t="str">
        <f t="shared" si="28"/>
        <v>NO DAR SULFATO FERROSO</v>
      </c>
      <c r="ER7" s="37" t="s">
        <v>893</v>
      </c>
      <c r="ES7" s="35">
        <v>44734</v>
      </c>
      <c r="ET7" s="44">
        <f t="shared" si="29"/>
        <v>10</v>
      </c>
      <c r="EU7" s="39" t="str">
        <f t="shared" si="30"/>
        <v>NO HAY RIESGO POR RH</v>
      </c>
      <c r="EV7" s="31">
        <v>95</v>
      </c>
      <c r="EW7" s="35">
        <v>44734</v>
      </c>
      <c r="EX7" s="44">
        <f t="shared" si="31"/>
        <v>10</v>
      </c>
      <c r="EY7" s="44">
        <v>75</v>
      </c>
      <c r="EZ7" s="44">
        <v>85</v>
      </c>
      <c r="FA7" s="44">
        <v>110</v>
      </c>
      <c r="FB7" s="31" t="str">
        <f t="shared" ca="1" si="32"/>
        <v>NORMAL</v>
      </c>
      <c r="FC7" s="48">
        <v>44848</v>
      </c>
      <c r="FD7" s="44">
        <f t="shared" si="33"/>
        <v>26.285714285714285</v>
      </c>
      <c r="FE7" s="35" t="s">
        <v>894</v>
      </c>
      <c r="FF7" s="35">
        <v>44734</v>
      </c>
      <c r="FG7" s="44">
        <f t="shared" ca="1" si="34"/>
        <v>10</v>
      </c>
      <c r="FH7" s="35" t="s">
        <v>894</v>
      </c>
      <c r="FI7" s="49">
        <v>44820</v>
      </c>
      <c r="FJ7" s="44">
        <f t="shared" ca="1" si="35"/>
        <v>22.285714285714285</v>
      </c>
      <c r="FK7" s="35" t="s">
        <v>894</v>
      </c>
      <c r="FL7" s="49">
        <v>44883</v>
      </c>
      <c r="FM7" s="44">
        <f t="shared" ca="1" si="36"/>
        <v>31.285714285714285</v>
      </c>
      <c r="FN7" s="35"/>
      <c r="FO7" s="49"/>
      <c r="FP7" s="44" t="e">
        <f>IF(AND(FE7="",FH7="",FK7="",FN7=""),"",IF(OR(OR(Tabla1[[#This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7" s="31" t="s">
        <v>801</v>
      </c>
      <c r="FR7" s="35">
        <v>44734</v>
      </c>
      <c r="FS7" s="44">
        <f t="shared" si="37"/>
        <v>10</v>
      </c>
      <c r="FT7" s="43" t="s">
        <v>895</v>
      </c>
      <c r="FU7" s="35">
        <v>44734</v>
      </c>
      <c r="FV7" s="44">
        <f t="shared" si="38"/>
        <v>10</v>
      </c>
      <c r="FW7" s="35">
        <v>44734</v>
      </c>
      <c r="FX7" s="35">
        <v>44734</v>
      </c>
      <c r="FY7" s="35" t="s">
        <v>896</v>
      </c>
      <c r="FZ7" s="35">
        <v>44734</v>
      </c>
      <c r="GA7" s="44">
        <f t="shared" ca="1" si="39"/>
        <v>10</v>
      </c>
      <c r="GB7" s="35" t="s">
        <v>896</v>
      </c>
      <c r="GC7" s="35">
        <v>44820</v>
      </c>
      <c r="GD7" s="44">
        <f t="shared" ca="1" si="40"/>
        <v>22.285714285714285</v>
      </c>
      <c r="GE7" s="35" t="s">
        <v>896</v>
      </c>
      <c r="GF7" s="35">
        <v>44883</v>
      </c>
      <c r="GG7" s="44">
        <f t="shared" ca="1" si="41"/>
        <v>31.285714285714285</v>
      </c>
      <c r="GH7" s="35"/>
      <c r="GI7" s="44"/>
      <c r="GJ7" s="35" t="s">
        <v>883</v>
      </c>
      <c r="GK7" s="35"/>
      <c r="GL7" s="35" t="s">
        <v>883</v>
      </c>
      <c r="GM7" s="35"/>
      <c r="GN7" s="43" t="s">
        <v>895</v>
      </c>
      <c r="GO7" s="35">
        <v>44734</v>
      </c>
      <c r="GP7" s="44">
        <f t="shared" si="42"/>
        <v>10</v>
      </c>
      <c r="GQ7" s="43" t="s">
        <v>895</v>
      </c>
      <c r="GR7" s="43" t="s">
        <v>895</v>
      </c>
      <c r="GS7" s="35" t="str">
        <f t="shared" si="43"/>
        <v>CONTROL Igm</v>
      </c>
      <c r="GT7" s="35">
        <v>44734</v>
      </c>
      <c r="GU7" s="44">
        <f t="shared" si="44"/>
        <v>10</v>
      </c>
      <c r="GV7" s="31" t="str">
        <f t="shared" si="45"/>
        <v>I TRIM</v>
      </c>
      <c r="GW7" s="43" t="s">
        <v>895</v>
      </c>
      <c r="GX7" s="46">
        <v>5</v>
      </c>
      <c r="GY7" s="31"/>
      <c r="GZ7" s="35"/>
      <c r="HA7" s="43" t="str">
        <f t="shared" si="46"/>
        <v/>
      </c>
      <c r="HB7" s="31" t="str">
        <f t="shared" si="47"/>
        <v/>
      </c>
      <c r="HC7" s="31" t="str">
        <f t="shared" si="48"/>
        <v/>
      </c>
      <c r="HD7" s="31" t="s">
        <v>897</v>
      </c>
      <c r="HE7" s="31"/>
      <c r="HF7" s="31" t="s">
        <v>898</v>
      </c>
      <c r="HG7" s="31"/>
      <c r="HH7" s="31" t="s">
        <v>899</v>
      </c>
      <c r="HI7" s="31">
        <v>0</v>
      </c>
      <c r="HJ7" s="35" t="s">
        <v>900</v>
      </c>
      <c r="HK7" s="35" t="e">
        <f>IF(OR(O7&gt;0,R7&gt;0),CONCATENATE(IF(Tabla1[[#This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7" s="35" t="e">
        <f t="shared" si="49"/>
        <v>#REF!</v>
      </c>
      <c r="HM7" s="35" t="e">
        <f t="shared" si="50"/>
        <v>#VALUE!</v>
      </c>
      <c r="HN7" s="31" t="e">
        <f t="shared" ca="1" si="51"/>
        <v>#VALUE!</v>
      </c>
      <c r="HO7" s="31" t="e">
        <f t="shared" si="52"/>
        <v>#VALUE!</v>
      </c>
      <c r="HP7" s="37" t="str">
        <f t="shared" si="53"/>
        <v>APARENTEMENTE NORMAL</v>
      </c>
      <c r="HQ7" s="31" t="e">
        <f t="shared" ca="1" si="54"/>
        <v>#VALUE!</v>
      </c>
      <c r="HR7" s="46" t="str">
        <f t="shared" si="55"/>
        <v>SALIO PROGRAMA</v>
      </c>
      <c r="HS7" s="31" t="s">
        <v>875</v>
      </c>
      <c r="HT7" s="31" t="s">
        <v>883</v>
      </c>
      <c r="HU7" s="35">
        <v>44848</v>
      </c>
      <c r="HV7" s="35" t="s">
        <v>901</v>
      </c>
      <c r="HW7" s="35">
        <v>44848</v>
      </c>
      <c r="HX7" s="35" t="s">
        <v>901</v>
      </c>
      <c r="HY7" s="35">
        <v>44734</v>
      </c>
      <c r="HZ7" s="35" t="s">
        <v>901</v>
      </c>
      <c r="IA7" s="40" t="s">
        <v>887</v>
      </c>
      <c r="IB7" s="35">
        <v>44734</v>
      </c>
      <c r="IC7" s="43">
        <f t="shared" si="56"/>
        <v>10</v>
      </c>
      <c r="ID7" s="40" t="s">
        <v>875</v>
      </c>
      <c r="IE7" s="40" t="s">
        <v>902</v>
      </c>
      <c r="IF7" s="35"/>
      <c r="IG7" s="35"/>
      <c r="IH7" s="171"/>
      <c r="II7" s="171"/>
      <c r="IJ7" s="171"/>
      <c r="IK7" s="37" t="e">
        <f>IF(AND(BK7="",PM7="SD"),"SIN DATO EDAD GESTACIONAL",IF(AND(BK7="",PN7=""),"",IF(AND(AND(BQ7&gt;0,BQ7&lt;12),PN7=""),"MENOR 12 SEMANAS",IF(AND(BQ7&gt;11.6,PN7="",HJ7="BAJO RIESGO O SE DESCARTA INFECCIÓN POR SARS-CoV2"),"PROGRAMAR APLICACION DE VACUNA",IF(OR(AND(BQ7&gt;11.6,PN7=""),HJ7="FACTOR DE RIESGO PARA COVID19",HJ7="COVID19 PRIMER TRIMESTRE",HJ7="COVID19 SEGUNDO TRIMESTRE",HJ7="COVID19 TERCER TRIMESTRE",HJ7="COVID19 PUERPERIO"),"DIFERIR FECHA DE VACUNACION SEGÚN LINEAMIENTOS",IF(AND(BQ7&gt;11.6,PN7="Error Jansen X Fecha Segunda Dosis"),"Error Jansen X Fecha Segunda Dosis",IF(AND(BQ7&gt;11.6,PN7="Firma"),"FIRMA DISENTIMIENTO",IF(AND(BQ7&gt;11.6,PN7="Firma3"),"NO ACEPTA VACUNA Y NO FIRMA DISCENTIMIENTO",IF(AND(BQ7&gt;11.6,PN7="Firma2"),"Error en Fecha x Firma Disentimiento",IF(AND(BQ7&gt;11.6,PN7="Firma4"),"Error en Fecha x No Acepta no Firma",IF(AND(BQ7&gt;11.6,PN7="Completo",Tabla1[[#This Row],[Fecha Refuerzo Anti COVID-20]]=""),"PENDIENTE REFUERZO",IF(AND(BQ7&gt;11.6,PN7="Completo",Tabla1[[#This Row],[Fecha Refuerzo Anti COVID-20]]&lt;&gt;""),"CON REFUERZO",IF(AND(BQ7&gt;11.6,PN7="Falta Dosis"),PQ7,IF(OR(AND(BQ7&gt;11.6,PN7=""),HJ7="",HJ7="NO SE EVALUA RIESGO INFECCIÓN COVID19"),"DEFINIR RIESGO CONTAGIO SARS-CoV2, columna GZ",""))))))))))))))</f>
        <v>#VALUE!</v>
      </c>
      <c r="IL7" s="171">
        <v>44792</v>
      </c>
      <c r="IM7" s="35">
        <v>44820</v>
      </c>
      <c r="IN7" s="35" t="str">
        <f t="shared" ca="1" si="57"/>
        <v>VACUNA APLICADA ENTRE SEMANA 20 Y SEMANA 26</v>
      </c>
      <c r="IO7" s="35"/>
      <c r="IP7" s="35">
        <f t="shared" si="58"/>
        <v>44944</v>
      </c>
      <c r="IQ7" s="44">
        <f t="shared" ca="1" si="59"/>
        <v>-286</v>
      </c>
      <c r="IR7" s="35" t="str">
        <f t="shared" ca="1" si="60"/>
        <v>POSIBLEMENTE NACIO</v>
      </c>
      <c r="IS7" s="35"/>
      <c r="IT7" s="31" t="s">
        <v>904</v>
      </c>
      <c r="IU7" s="31" t="s">
        <v>905</v>
      </c>
      <c r="IV7" s="51" t="s">
        <v>906</v>
      </c>
      <c r="IW7" s="35">
        <v>44945</v>
      </c>
      <c r="IX7" s="31" t="s">
        <v>907</v>
      </c>
      <c r="IY7" s="44">
        <f t="shared" si="61"/>
        <v>40.142857142857146</v>
      </c>
      <c r="IZ7" s="52" t="s">
        <v>908</v>
      </c>
      <c r="JA7" s="31" t="s">
        <v>909</v>
      </c>
      <c r="JB7" s="31" t="s">
        <v>910</v>
      </c>
      <c r="JC7" s="31" t="s">
        <v>911</v>
      </c>
      <c r="JD7" s="31" t="s">
        <v>887</v>
      </c>
      <c r="JE7" s="31" t="s">
        <v>887</v>
      </c>
      <c r="JF7" s="31" t="s">
        <v>887</v>
      </c>
      <c r="JG7" s="31" t="s">
        <v>887</v>
      </c>
      <c r="JH7" s="31" t="s">
        <v>887</v>
      </c>
      <c r="JI7" s="31" t="s">
        <v>887</v>
      </c>
      <c r="JJ7" s="31" t="s">
        <v>912</v>
      </c>
      <c r="JK7" s="46">
        <v>1</v>
      </c>
      <c r="JL7" s="31" t="s">
        <v>913</v>
      </c>
      <c r="JM7" s="53">
        <v>2970</v>
      </c>
      <c r="JN7" s="31" t="str">
        <f t="shared" si="62"/>
        <v>PESO ADECUADO EDAD GESTACIONAL</v>
      </c>
      <c r="JO7" s="236">
        <v>44945</v>
      </c>
      <c r="JP7" s="31"/>
      <c r="JQ7" s="31"/>
      <c r="JR7" s="31"/>
      <c r="JS7" s="46" t="s">
        <v>893</v>
      </c>
      <c r="JT7" s="35">
        <v>44945</v>
      </c>
      <c r="JU7" s="35">
        <v>44945</v>
      </c>
      <c r="JV7" s="31"/>
      <c r="JW7" s="53"/>
      <c r="JX7" s="31" t="str">
        <f t="shared" si="63"/>
        <v/>
      </c>
      <c r="JY7" s="35"/>
      <c r="JZ7" s="31"/>
      <c r="KA7" s="31"/>
      <c r="KB7" s="31"/>
      <c r="KC7" s="46"/>
      <c r="KD7" s="35"/>
      <c r="KE7" s="35"/>
      <c r="KF7" s="50">
        <v>44953</v>
      </c>
      <c r="KG7" s="43">
        <f t="shared" si="64"/>
        <v>8</v>
      </c>
      <c r="KH7" s="50">
        <v>44953</v>
      </c>
      <c r="KI7" s="43">
        <f t="shared" si="65"/>
        <v>8</v>
      </c>
      <c r="KJ7" s="31" t="s">
        <v>875</v>
      </c>
      <c r="KK7" s="31" t="s">
        <v>875</v>
      </c>
      <c r="KL7" s="31" t="s">
        <v>875</v>
      </c>
      <c r="KM7" s="54">
        <v>44945</v>
      </c>
      <c r="KN7" s="43" t="s">
        <v>914</v>
      </c>
      <c r="KO7" s="43"/>
      <c r="KP7" s="43"/>
      <c r="KQ7" s="56"/>
      <c r="KR7" s="56"/>
      <c r="KS7" s="99"/>
      <c r="KT7" s="56"/>
      <c r="KU7" s="56"/>
      <c r="KV7" s="99"/>
      <c r="KW7" s="56"/>
      <c r="KX7" s="56"/>
      <c r="KY7" s="56"/>
      <c r="KZ7" s="56"/>
      <c r="LA7" s="56"/>
      <c r="LB7" s="56"/>
      <c r="LC7" s="56"/>
      <c r="LD7" s="55"/>
      <c r="LE7" s="55"/>
      <c r="LF7" s="55"/>
      <c r="LG7" s="55"/>
      <c r="LH7" s="55"/>
      <c r="LI7" s="55"/>
      <c r="LJ7" s="55"/>
      <c r="LK7" s="55"/>
      <c r="LL7" s="55"/>
      <c r="LM7" s="55"/>
      <c r="LN7" s="55"/>
      <c r="LO7" s="55"/>
      <c r="LP7" s="55"/>
      <c r="LQ7" s="55"/>
      <c r="LR7" s="55"/>
      <c r="LS7" s="55"/>
      <c r="LT7" s="55"/>
      <c r="LU7" s="55"/>
      <c r="LV7" s="55"/>
      <c r="LW7" s="55"/>
      <c r="LX7" s="55"/>
      <c r="LY7" s="55"/>
      <c r="LZ7" s="55"/>
      <c r="MA7" s="55"/>
      <c r="MB7" s="55"/>
      <c r="MC7" s="55"/>
      <c r="MD7" s="55"/>
      <c r="ME7" s="55"/>
      <c r="MF7" s="55"/>
      <c r="MG7" s="55"/>
      <c r="MH7" s="55"/>
      <c r="MI7" s="55"/>
      <c r="MJ7" s="55"/>
      <c r="MK7" s="55"/>
      <c r="ML7" s="55"/>
      <c r="MM7" s="55"/>
      <c r="MN7" s="55"/>
      <c r="MO7" s="55"/>
      <c r="MP7" s="153"/>
      <c r="MQ7" s="148">
        <f t="shared" si="66"/>
        <v>0</v>
      </c>
      <c r="MR7" t="str">
        <f t="shared" si="67"/>
        <v/>
      </c>
      <c r="MS7" t="str">
        <f t="shared" si="68"/>
        <v/>
      </c>
      <c r="MT7">
        <f t="shared" si="69"/>
        <v>0</v>
      </c>
      <c r="MU7"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7">
        <f t="shared" si="70"/>
        <v>10</v>
      </c>
      <c r="MW7">
        <f t="shared" si="71"/>
        <v>6</v>
      </c>
      <c r="MX7">
        <f t="shared" si="72"/>
        <v>2022</v>
      </c>
      <c r="MY7" t="str">
        <f t="shared" si="73"/>
        <v>II TRIMESTRE AÑO</v>
      </c>
      <c r="MZ7">
        <f t="shared" si="74"/>
        <v>17.832895313184405</v>
      </c>
      <c r="NA7">
        <f t="shared" si="75"/>
        <v>0</v>
      </c>
      <c r="NB7" t="str">
        <f t="shared" si="76"/>
        <v>DE 14 A 19AÑOS</v>
      </c>
      <c r="NC7">
        <f t="shared" si="77"/>
        <v>0</v>
      </c>
      <c r="ND7">
        <f t="shared" si="78"/>
        <v>1</v>
      </c>
      <c r="NE7">
        <f t="shared" si="79"/>
        <v>0</v>
      </c>
      <c r="NF7">
        <f t="shared" si="80"/>
        <v>0</v>
      </c>
      <c r="NG7" t="str">
        <f t="shared" si="81"/>
        <v/>
      </c>
      <c r="NH7" t="str">
        <f t="shared" ca="1" si="82"/>
        <v/>
      </c>
      <c r="NI7" t="str">
        <f t="shared" si="83"/>
        <v/>
      </c>
      <c r="NJ7">
        <f t="shared" si="84"/>
        <v>0</v>
      </c>
      <c r="NK7" t="str">
        <f t="shared" si="85"/>
        <v>0</v>
      </c>
      <c r="NL7">
        <f t="shared" si="86"/>
        <v>0</v>
      </c>
      <c r="NM7">
        <f t="shared" ca="1" si="87"/>
        <v>1</v>
      </c>
      <c r="NN7" t="e">
        <f>IF(OR(O7&gt;0,R7&gt;0),SUM(COUNTIF(Tabla1[[#This Row],[AÑOS AL INICIO5 CPN]],"&gt;=40"),COUNTIF(AR7,"0"),COUNTIF(AQ7,"SI"),COUNTIF(BW7,"SI"),COUNTIF(BM7,"&gt;119"),COUNTIF(CC7,"&gt;=35")),"")</f>
        <v>#VALUE!</v>
      </c>
      <c r="NO7">
        <f t="shared" si="88"/>
        <v>22.285714285714285</v>
      </c>
      <c r="NP7">
        <f t="shared" si="89"/>
        <v>0</v>
      </c>
      <c r="NQ7">
        <f t="shared" si="90"/>
        <v>98</v>
      </c>
      <c r="NR7" t="e">
        <f ca="1">IF(Tabla1[[#This Row],[GESTANTES ACTUALES]]="","SD",IF(Tabla1[[#This Row],[GESTANTES ACTUALES]]="SEGUIMIENTO REPORTE EPS","Y",IF(Tabla1[[#This Row],[GESTANTES ACTUALES]]="SALE SIN INGRESO CPN","X",IF(AND(Tabla1[[#This Row],[CITA PROXIMO CONTROL]]="",Tabla1[[#This Row],[GESTANTES ACTUALES]]="ACTIVA SIN INGRESO CPN",P7="NO"),"Z",IF(AND(Tabla1[[#This Row],[CITA PROXIMO CONTROL]]="CITA MANUAL",Tabla1[[#This Row],[GESTANTES ACTUALES]]="ACTIVA INGRESO A CPN"),"W",IF(AND(Tabla1[[#This Row],[GESTANTES ACTUALES]]="SALIO PROGRAMA",IW7=""),"S",IF(AND(Tabla1[[#This Row],[CITA PROXIMO CONTROL]]&gt;0,IW7=""),(Tabla1[[#This Row],[CITA PROXIMO CONTROL]]-TODAY()),"SD")))))))</f>
        <v>#VALUE!</v>
      </c>
      <c r="NS7" t="e">
        <f>MONTH(Tabla1[[#This Row],[FECHA DE SALIDA  DEL PROGRAMA]])</f>
        <v>#VALUE!</v>
      </c>
      <c r="NT7" t="e">
        <f>YEAR(Tabla1[[#This Row],[FECHA DE SALIDA  DEL PROGRAMA]])</f>
        <v>#VALUE!</v>
      </c>
      <c r="NU7">
        <f t="shared" si="91"/>
        <v>33</v>
      </c>
      <c r="NV7" t="str">
        <f t="shared" si="92"/>
        <v>SI</v>
      </c>
      <c r="NW7" t="e">
        <f>IF(AND(O7&gt;0,R7=""),"NO CPN",IF(AND(O7="",R7=""),"",IF(AND(R7&gt;0,Tabla1[[#This Row],[SEMANAS DE GESTACION ACTUALIZADAS]]&lt;=12),"NO APLICA",IF(AND(FC7&lt;&gt;"",FI7&lt;&gt;""),"SI","NO"))))</f>
        <v>#VALUE!</v>
      </c>
      <c r="NX7" s="149" t="e">
        <f>IF(AND(O7&gt;0,R7=""),"NO CPN",IF(AND(O7="",R7=""),"",IF(AND(R7&gt;0,Tabla1[[#This Row],[SEMANAS DE GESTACION ACTUALIZADAS]]&lt;=27),"NO APLICA",IF(AND(EO7&lt;&gt;"",FL7&lt;&gt;"",GF7&lt;&gt;""),"SI","NO"))))</f>
        <v>#VALUE!</v>
      </c>
      <c r="NY7" s="147" t="str">
        <f t="shared" si="93"/>
        <v>II TRIM</v>
      </c>
      <c r="NZ7" s="1" t="str">
        <f>IF(AND(IY8&gt;0,IY8&lt;37),10,IF(OR(BX8="Transversa",BX8="Oblicua"),9,IF(BW8="SI",8,IF(AND(AS8=0,AV8=0,BW8="NO",BX8="Cefálica",IY8&gt;=37,JC8="INICIO ESPONTÁNEO"),1,IF(AND(AND(AS8=0,AV8=0,BW8="NO",BX8="Cefálica",IY8&gt;=37),OR(JC8="LE HACEN INDUCCIÓN",JC8="LE HACEN CESÁREA SIN INICIO TRABAJO DE PARTO")),2,IF(AND(AS8&gt;=1,AV8=0,BW8="NO",BX8="Cefálica",IY8&gt;=37,JC8="INICIO ESPONTÁNEO"),3,IF(AND(AND(AS8&gt;=1,AV8=0,BW8="NO",BX8="Cefálica",IY8&gt;=37),OR(JC8="LE HACEN INDUCCIÓN",JC8="LE HACEN CESÁREA SIN INICIO TRABAJO DE PARTO")),4,IF(AND(AND(AS8&gt;=1,AV8&gt;=1,BW8="NO",BX8="Cefálica",IY8&gt;=37),OR(JC8="LE HACEN INDUCCIÓN",JC8="LE HACEN CESÁREA SIN INICIO TRABAJO DE PARTO",JC8="INICIO ESPONTÁNEO")),5,IF(AND(AND(AS8=0,AV8=0,BW8="NO",BX8="Podálica",IY8&gt;=1),OR(JC8="LE HACEN INDUCCIÓN",JC8="LE HACEN CESÁREA SIN INICIO TRABAJO DE PARTO",JC8="INICIO ESPONTÁNEO")),6,IF(AND(AND(AS8&gt;=1,BW8="NO",BX8="Podálica",IY8&gt;=1),OR(JC8="LE HACEN INDUCCIÓN",JC8="LE HACEN CESÁREA SIN INICIO TRABAJO DE PARTO",JC8="INICIO ESPONTÁNEO"),OR(AV8=0,AV8&gt;=1)),7,""))))))))))</f>
        <v/>
      </c>
      <c r="OA7" s="1">
        <f t="shared" si="94"/>
        <v>3</v>
      </c>
      <c r="OB7" s="213">
        <f t="shared" ca="1" si="95"/>
        <v>3</v>
      </c>
      <c r="OC7" s="1">
        <f t="shared" ca="1" si="96"/>
        <v>3</v>
      </c>
      <c r="OD7" s="1" t="str">
        <f t="shared" ca="1" si="97"/>
        <v>COMPLETO</v>
      </c>
      <c r="OE7" s="1" t="str">
        <f t="shared" ca="1" si="98"/>
        <v>COMPLETO</v>
      </c>
      <c r="OF7" s="221" t="e">
        <f>IF(AND(O7="",R7=""),"",IF(OR(AND(Tabla1[[#This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7" s="230" t="str">
        <f t="shared" ca="1" si="99"/>
        <v>VACUNADA</v>
      </c>
      <c r="OH7" s="148" t="e">
        <f>ROW(Tabla1[[#This Row],[SEMANAS DE GESTACION II TRIM]])</f>
        <v>#VALUE!</v>
      </c>
      <c r="OI7" t="str">
        <f t="shared" si="131"/>
        <v/>
      </c>
      <c r="OJ7" t="str">
        <f t="shared" si="132"/>
        <v/>
      </c>
      <c r="OK7" t="str">
        <f t="shared" si="133"/>
        <v/>
      </c>
      <c r="OL7" t="str">
        <f t="shared" si="134"/>
        <v/>
      </c>
      <c r="OM7" t="str">
        <f t="shared" si="135"/>
        <v>BAJO PESO</v>
      </c>
      <c r="ON7" t="str">
        <f t="shared" si="136"/>
        <v/>
      </c>
      <c r="OO7" t="str">
        <f t="shared" si="137"/>
        <v/>
      </c>
      <c r="OP7" t="str">
        <f t="shared" si="138"/>
        <v/>
      </c>
      <c r="OQ7" t="str">
        <f t="shared" si="139"/>
        <v/>
      </c>
      <c r="OR7" t="str">
        <f t="shared" si="140"/>
        <v/>
      </c>
      <c r="OS7" t="str">
        <f t="shared" si="141"/>
        <v/>
      </c>
      <c r="OT7" t="str">
        <f t="shared" si="142"/>
        <v/>
      </c>
      <c r="OU7" t="str">
        <f t="shared" si="143"/>
        <v/>
      </c>
      <c r="OV7" t="str">
        <f t="shared" si="144"/>
        <v/>
      </c>
      <c r="OW7" t="str">
        <f t="shared" si="145"/>
        <v/>
      </c>
      <c r="OX7" t="str">
        <f t="shared" si="146"/>
        <v/>
      </c>
      <c r="OY7" t="str">
        <f t="shared" si="147"/>
        <v/>
      </c>
      <c r="OZ7" t="str">
        <f t="shared" si="148"/>
        <v>BAJO PESO</v>
      </c>
      <c r="PA7" t="str">
        <f t="shared" si="149"/>
        <v/>
      </c>
      <c r="PB7" t="str">
        <f t="shared" si="150"/>
        <v/>
      </c>
      <c r="PC7" t="str">
        <f t="shared" si="151"/>
        <v/>
      </c>
      <c r="PD7" t="str">
        <f t="shared" si="152"/>
        <v/>
      </c>
      <c r="PE7" t="str">
        <f t="shared" si="153"/>
        <v/>
      </c>
      <c r="PF7" t="str">
        <f t="shared" si="154"/>
        <v/>
      </c>
      <c r="PG7" t="str">
        <f t="shared" si="155"/>
        <v/>
      </c>
      <c r="PH7" t="str">
        <f t="shared" si="156"/>
        <v/>
      </c>
      <c r="PI7" t="str">
        <f t="shared" si="157"/>
        <v/>
      </c>
      <c r="PJ7" t="str">
        <f t="shared" si="158"/>
        <v/>
      </c>
      <c r="PK7" t="str">
        <f t="shared" si="159"/>
        <v/>
      </c>
      <c r="PL7"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7" s="162" t="str">
        <f t="shared" si="160"/>
        <v/>
      </c>
      <c r="PN7" s="161" t="e">
        <f t="shared" si="161"/>
        <v>#VALUE!</v>
      </c>
      <c r="PO7"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7" s="161" t="e">
        <f ca="1">IF(PO7="","",SUM(TODAY()-Tabla1[[#This Row],[Fecha 1ra Dosis Anti COVID-19]]))</f>
        <v>#VALUE!</v>
      </c>
      <c r="PQ7" s="219" t="str">
        <f>IFERROR(IF(Tabla1[[#This Row],[Fecha 1ra Dosis Anti COVID-19]]="","",IF(OR(AND(Tabla1[[#This Row],[Tipo Biológico Vacuna anti COVID-19 (Disentimiento)]]="Astrazeneca",PP7&lt;84),AND(Tabla1[[#This Row],[Tipo Biológico Vacuna anti COVID-19 (Disentimiento)]]="Pfizer",PP7&lt;21),AND(Tabla1[[#This Row],[Tipo Biológico Vacuna anti COVID-19 (Disentimiento)]]="Moderna",PP7&lt;21),AND(Tabla1[[#This Row],[Tipo Biológico Vacuna anti COVID-19 (Disentimiento)]]="Sinovac",PP7&lt;28)),"Pendiente Segunda Dosis",IF(OR(AND(Tabla1[[#This Row],[Tipo Biológico Vacuna anti COVID-19 (Disentimiento)]]="Astrazeneca",PP7&gt;=85),AND(Tabla1[[#This Row],[Tipo Biológico Vacuna anti COVID-19 (Disentimiento)]]="Pfizer",PP7&gt;=22),AND(Tabla1[[#This Row],[Tipo Biológico Vacuna anti COVID-19 (Disentimiento)]]="Moderna",PP7&gt;=22),AND(Tabla1[[#This Row],[Tipo Biológico Vacuna anti COVID-19 (Disentimiento)]]="Sinovac",PP7&gt;=29)),"inasistente",IF(OR(AND(Tabla1[[#This Row],[Tipo Biológico Vacuna anti COVID-19 (Disentimiento)]],"Astrazeneca",PP7=84),AND(Tabla1[[#This Row],[Tipo Biológico Vacuna anti COVID-19 (Disentimiento)]],"Pfizer",PP7=21),AND(Tabla1[[#This Row],[Tipo Biológico Vacuna anti COVID-19 (Disentimiento)]],"Moderna",PP7=21),AND(Tabla1[[#This Row],[Tipo Biológico Vacuna anti COVID-19 (Disentimiento)]],"Sinovac",PP7=28)),"Día vacunación1","")))),"Día de Vacunación")</f>
        <v>Día de Vacunación</v>
      </c>
    </row>
    <row r="8" spans="1:433" ht="39.950000000000003" customHeight="1" x14ac:dyDescent="0.25">
      <c r="A8" s="145" t="s">
        <v>869</v>
      </c>
      <c r="B8" s="68" t="s">
        <v>854</v>
      </c>
      <c r="C8" s="68" t="s">
        <v>855</v>
      </c>
      <c r="D8" s="187" t="s">
        <v>863</v>
      </c>
      <c r="E8" s="68" t="s">
        <v>870</v>
      </c>
      <c r="F8" s="68" t="s">
        <v>871</v>
      </c>
      <c r="G8" s="68" t="s">
        <v>872</v>
      </c>
      <c r="H8" s="68" t="s">
        <v>873</v>
      </c>
      <c r="I8" s="145" t="s">
        <v>867</v>
      </c>
      <c r="J8" s="146">
        <v>1061719887</v>
      </c>
      <c r="K8" s="68" t="s">
        <v>874</v>
      </c>
      <c r="L8" s="68" t="s">
        <v>868</v>
      </c>
      <c r="M8" s="35">
        <v>39245</v>
      </c>
      <c r="N8" s="38">
        <f t="shared" ca="1" si="0"/>
        <v>16.397260273972602</v>
      </c>
      <c r="O8" s="35">
        <v>44737</v>
      </c>
      <c r="P8" s="39" t="str">
        <f t="shared" si="1"/>
        <v>SI</v>
      </c>
      <c r="Q8" s="40" t="s">
        <v>876</v>
      </c>
      <c r="R8" s="35">
        <v>44737</v>
      </c>
      <c r="S8" s="31" t="s">
        <v>877</v>
      </c>
      <c r="T8" s="37" t="s">
        <v>800</v>
      </c>
      <c r="U8" s="31" t="s">
        <v>878</v>
      </c>
      <c r="V8" s="31" t="s">
        <v>879</v>
      </c>
      <c r="W8" s="31" t="s">
        <v>892</v>
      </c>
      <c r="X8" s="31" t="s">
        <v>892</v>
      </c>
      <c r="Y8" s="31" t="s">
        <v>888</v>
      </c>
      <c r="Z8" s="31">
        <v>3148325692</v>
      </c>
      <c r="AA8" s="31" t="s">
        <v>882</v>
      </c>
      <c r="AB8" s="41" t="s">
        <v>883</v>
      </c>
      <c r="AC8" s="40" t="s">
        <v>889</v>
      </c>
      <c r="AD8" s="55" t="s">
        <v>885</v>
      </c>
      <c r="AE8" s="40" t="s">
        <v>875</v>
      </c>
      <c r="AF8" s="40" t="s">
        <v>875</v>
      </c>
      <c r="AG8" s="36" t="s">
        <v>886</v>
      </c>
      <c r="AH8" s="36" t="s">
        <v>886</v>
      </c>
      <c r="AI8" s="37" t="s">
        <v>885</v>
      </c>
      <c r="AJ8" s="36" t="s">
        <v>886</v>
      </c>
      <c r="AK8" s="42" t="str">
        <f>IF(AND(AE8="",AF8="",AG8="",AH8="",AI8="",AJ8=""),"",IF(AND(OR(O8&gt;0,R8&gt;0),NP8&gt;=0,NP8&lt;2),"SIN RIESGO",IF(AND(OR(O8&gt;0,R8&gt;0),NP8&gt;=2),"CON RIESGO",IF(AND(O8="",R8=""),"",IF(OR(Tabla1[[#This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8" s="36" t="s">
        <v>886</v>
      </c>
      <c r="AM8" s="40" t="s">
        <v>886</v>
      </c>
      <c r="AN8" s="40" t="s">
        <v>886</v>
      </c>
      <c r="AO8" s="40" t="s">
        <v>886</v>
      </c>
      <c r="AP8" s="40" t="s">
        <v>886</v>
      </c>
      <c r="AQ8" s="40" t="s">
        <v>886</v>
      </c>
      <c r="AR8" s="31">
        <v>1</v>
      </c>
      <c r="AS8" s="31">
        <v>0</v>
      </c>
      <c r="AT8" s="31">
        <v>0</v>
      </c>
      <c r="AU8" s="40" t="s">
        <v>886</v>
      </c>
      <c r="AV8" s="31">
        <v>0</v>
      </c>
      <c r="AW8" s="40" t="s">
        <v>886</v>
      </c>
      <c r="AX8" s="40" t="s">
        <v>886</v>
      </c>
      <c r="AY8" s="40" t="s">
        <v>886</v>
      </c>
      <c r="AZ8" s="40" t="s">
        <v>886</v>
      </c>
      <c r="BA8" s="40" t="s">
        <v>886</v>
      </c>
      <c r="BB8" s="40" t="s">
        <v>886</v>
      </c>
      <c r="BC8" s="40" t="s">
        <v>886</v>
      </c>
      <c r="BD8" s="40" t="s">
        <v>886</v>
      </c>
      <c r="BE8" s="40" t="s">
        <v>886</v>
      </c>
      <c r="BF8" s="40" t="s">
        <v>886</v>
      </c>
      <c r="BG8" s="40" t="s">
        <v>886</v>
      </c>
      <c r="BH8" s="40" t="s">
        <v>886</v>
      </c>
      <c r="BI8" s="40" t="s">
        <v>886</v>
      </c>
      <c r="BJ8" s="35"/>
      <c r="BK8" s="35">
        <v>44667</v>
      </c>
      <c r="BL8" s="31" t="s">
        <v>875</v>
      </c>
      <c r="BM8" s="43">
        <f t="shared" si="2"/>
        <v>0</v>
      </c>
      <c r="BN8" s="57">
        <f t="shared" si="3"/>
        <v>44660.6</v>
      </c>
      <c r="BO8" s="44">
        <f t="shared" si="4"/>
        <v>10</v>
      </c>
      <c r="BP8" s="31" t="str">
        <f t="shared" si="5"/>
        <v>I TRIM</v>
      </c>
      <c r="BQ8" s="39" t="str">
        <f t="shared" ca="1" si="6"/>
        <v/>
      </c>
      <c r="BR8" s="35">
        <v>44774</v>
      </c>
      <c r="BS8" s="43">
        <v>16.2</v>
      </c>
      <c r="BT8" s="35"/>
      <c r="BU8" s="31"/>
      <c r="BV8" s="40" t="s">
        <v>886</v>
      </c>
      <c r="BW8" s="40" t="s">
        <v>886</v>
      </c>
      <c r="BX8" s="40" t="s">
        <v>887</v>
      </c>
      <c r="BY8" s="40" t="s">
        <v>887</v>
      </c>
      <c r="BZ8" s="35">
        <v>44737</v>
      </c>
      <c r="CA8" s="31">
        <v>1.53</v>
      </c>
      <c r="CB8" s="31">
        <v>58</v>
      </c>
      <c r="CC8" s="39">
        <f t="shared" si="7"/>
        <v>24.776795249690291</v>
      </c>
      <c r="CD8" s="45" t="str">
        <f t="shared" si="8"/>
        <v>NORMAL</v>
      </c>
      <c r="CE8" s="35">
        <v>44803</v>
      </c>
      <c r="CF8" s="31">
        <v>51</v>
      </c>
      <c r="CG8" s="39">
        <f t="shared" si="9"/>
        <v>21.786492374727668</v>
      </c>
      <c r="CH8" s="31">
        <f t="shared" si="10"/>
        <v>19</v>
      </c>
      <c r="CI8" s="31" t="e">
        <f>IF(OR(CH8="",CH8="NA"),"",IF(AND(CH8&gt;=29,CH8&lt;=42),"REGISTRAR EN III TRIM",IF(AND(CH8&gt;0,CH8&lt;=13),"REGISTRAR EN I TRIM",IF(CH8="REVISAR FUM O FECHA PESO","REVISAR",IF(CH8&gt;0,HLOOKUP(CH8,$OI$1:PK8,OH8),"")))))</f>
        <v>#REF!</v>
      </c>
      <c r="CJ8" s="35">
        <v>44897</v>
      </c>
      <c r="CK8" s="31">
        <v>58</v>
      </c>
      <c r="CL8" s="39">
        <f t="shared" si="11"/>
        <v>24.776795249690291</v>
      </c>
      <c r="CM8" s="31">
        <f t="shared" si="12"/>
        <v>32</v>
      </c>
      <c r="CN8" s="31" t="e">
        <f>IF(OR(CM8="",CM8="NA"),"",IF(AND(CM8&gt;0,CM8&lt;=28),"REGISTRAR EN  TRIM RESPECTIVO",IF(CM8&gt;0,HLOOKUP(CM8,$OI$1:PK8,OH8),"")))</f>
        <v>#REF!</v>
      </c>
      <c r="CO8" s="31" t="e">
        <f t="shared" si="13"/>
        <v>#REF!</v>
      </c>
      <c r="CP8" s="31">
        <v>110</v>
      </c>
      <c r="CQ8" s="31">
        <v>70</v>
      </c>
      <c r="CR8" s="37" t="str">
        <f t="shared" si="14"/>
        <v>APARENTEMENTE NORMAL</v>
      </c>
      <c r="CS8" s="31">
        <v>100</v>
      </c>
      <c r="CT8" s="31">
        <v>70</v>
      </c>
      <c r="CU8" s="37" t="str">
        <f t="shared" si="15"/>
        <v>VIGILAR CIFRAS PRESION ARTERIAL</v>
      </c>
      <c r="CV8" s="31">
        <v>110</v>
      </c>
      <c r="CW8" s="31">
        <v>70</v>
      </c>
      <c r="CX8" s="31">
        <v>110</v>
      </c>
      <c r="CY8" s="31">
        <v>60</v>
      </c>
      <c r="CZ8" s="37" t="str">
        <f t="shared" si="16"/>
        <v>APARENTEMENTE NORMAL</v>
      </c>
      <c r="DA8" s="35">
        <v>44737</v>
      </c>
      <c r="DB8" s="35">
        <v>44737</v>
      </c>
      <c r="DC8" s="35">
        <v>44770</v>
      </c>
      <c r="DD8" s="35">
        <v>44803</v>
      </c>
      <c r="DE8" s="35">
        <v>44835</v>
      </c>
      <c r="DF8" s="35">
        <v>44866</v>
      </c>
      <c r="DG8" s="35">
        <v>44897</v>
      </c>
      <c r="DH8" s="35">
        <v>44930</v>
      </c>
      <c r="DI8" s="35"/>
      <c r="DJ8" s="35"/>
      <c r="DK8" s="35"/>
      <c r="DL8" s="35"/>
      <c r="DM8" s="35"/>
      <c r="DN8" s="35"/>
      <c r="DO8" s="43"/>
      <c r="DP8" s="35"/>
      <c r="DQ8" s="31" t="str">
        <f t="shared" ca="1" si="17"/>
        <v>SALE SIN PLAN DE PARTO</v>
      </c>
      <c r="DR8" s="46" t="str">
        <f t="shared" si="18"/>
        <v>SALIO PROGRAMA</v>
      </c>
      <c r="DS8" s="35" t="e">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#VALUE!</v>
      </c>
      <c r="DT8" s="31" t="e">
        <f t="shared" ca="1" si="19"/>
        <v>#VALUE!</v>
      </c>
      <c r="DU8" s="35" t="e">
        <f>IF(R8="","",IF(R8&gt;0,MAX(Tabla1[[#This Row],[FECHA C2]:[FECHA C13]],Tabla1[[#This Row],[FECHA CONSULTA PRIMERA VEZ PROGRAMA CPN ]])))</f>
        <v>#VALUE!</v>
      </c>
      <c r="DV8" s="31" t="e">
        <f t="shared" si="20"/>
        <v>#VALUE!</v>
      </c>
      <c r="DW8" s="43">
        <f>IF(R8&gt;0,SUM(COUNTA(DC8:DN8)+COUNTA(Tabla1[[#This Row],[FECHA CONSULTA PRIMERA VEZ PROGRAMA CPN ]])),"")</f>
        <v>7</v>
      </c>
      <c r="DX8" s="43" t="str">
        <f t="shared" si="21"/>
        <v>SI</v>
      </c>
      <c r="DY8" s="39">
        <f t="shared" si="22"/>
        <v>9</v>
      </c>
      <c r="DZ8" s="47">
        <f t="shared" si="23"/>
        <v>0.77777777777777779</v>
      </c>
      <c r="EA8" s="35">
        <v>44737</v>
      </c>
      <c r="EB8" s="35">
        <v>44737</v>
      </c>
      <c r="EC8" s="35">
        <v>44737</v>
      </c>
      <c r="ED8" s="35">
        <v>44765</v>
      </c>
      <c r="EE8" s="35">
        <v>44737</v>
      </c>
      <c r="EF8" s="35">
        <v>44774</v>
      </c>
      <c r="EG8" s="35"/>
      <c r="EH8" s="31">
        <v>1</v>
      </c>
      <c r="EI8" s="31">
        <v>13</v>
      </c>
      <c r="EJ8" s="35">
        <v>44737</v>
      </c>
      <c r="EK8" s="43">
        <f t="shared" si="24"/>
        <v>10</v>
      </c>
      <c r="EL8" s="39" t="str">
        <f t="shared" si="25"/>
        <v>NORMAL- SUMINISTRAR SULFATO FERROSO</v>
      </c>
      <c r="EM8" s="31" t="str">
        <f t="shared" si="26"/>
        <v>I TRIM</v>
      </c>
      <c r="EN8" s="37">
        <v>14</v>
      </c>
      <c r="EO8" s="35">
        <v>44866</v>
      </c>
      <c r="EP8" s="44">
        <f t="shared" si="27"/>
        <v>28.428571428571427</v>
      </c>
      <c r="EQ8" s="39" t="str">
        <f t="shared" si="28"/>
        <v>NO DAR SULFATO FERROSO</v>
      </c>
      <c r="ER8" s="37" t="s">
        <v>893</v>
      </c>
      <c r="ES8" s="35">
        <v>44737</v>
      </c>
      <c r="ET8" s="44">
        <f t="shared" si="29"/>
        <v>10</v>
      </c>
      <c r="EU8" s="39" t="str">
        <f t="shared" si="30"/>
        <v>NO HAY RIESGO POR RH</v>
      </c>
      <c r="EV8" s="31">
        <v>94</v>
      </c>
      <c r="EW8" s="35">
        <v>44737</v>
      </c>
      <c r="EX8" s="44">
        <f t="shared" si="31"/>
        <v>10</v>
      </c>
      <c r="EY8" s="44">
        <v>69</v>
      </c>
      <c r="EZ8" s="44">
        <v>110</v>
      </c>
      <c r="FA8" s="44">
        <v>70</v>
      </c>
      <c r="FB8" s="31" t="str">
        <f t="shared" ca="1" si="32"/>
        <v>NORMAL</v>
      </c>
      <c r="FC8" s="48">
        <v>44835</v>
      </c>
      <c r="FD8" s="44">
        <f t="shared" si="33"/>
        <v>24</v>
      </c>
      <c r="FE8" s="35" t="s">
        <v>894</v>
      </c>
      <c r="FF8" s="35">
        <v>44737</v>
      </c>
      <c r="FG8" s="44">
        <f t="shared" ca="1" si="34"/>
        <v>10</v>
      </c>
      <c r="FH8" s="35" t="s">
        <v>894</v>
      </c>
      <c r="FI8" s="49">
        <v>44803</v>
      </c>
      <c r="FJ8" s="44">
        <f t="shared" ca="1" si="35"/>
        <v>19.428571428571427</v>
      </c>
      <c r="FK8" s="35"/>
      <c r="FL8" s="49"/>
      <c r="FM8" s="44" t="str">
        <f t="shared" ca="1" si="36"/>
        <v>PIERDE TOMA DE TAMIZAJE</v>
      </c>
      <c r="FN8" s="35"/>
      <c r="FO8" s="49"/>
      <c r="FP8" s="44" t="e">
        <f>IF(AND(FE8="",FH8="",FK8="",FN8=""),"",IF(OR(OR(Tabla1[[#This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#VALUE!</v>
      </c>
      <c r="FQ8" s="31" t="s">
        <v>801</v>
      </c>
      <c r="FR8" s="35">
        <v>44737</v>
      </c>
      <c r="FS8" s="44">
        <f t="shared" si="37"/>
        <v>10</v>
      </c>
      <c r="FT8" s="43" t="s">
        <v>895</v>
      </c>
      <c r="FU8" s="35">
        <v>44737</v>
      </c>
      <c r="FV8" s="44">
        <f t="shared" si="38"/>
        <v>10</v>
      </c>
      <c r="FW8" s="35">
        <v>44737</v>
      </c>
      <c r="FX8" s="35">
        <v>44737</v>
      </c>
      <c r="FY8" s="35" t="s">
        <v>896</v>
      </c>
      <c r="FZ8" s="35">
        <v>44737</v>
      </c>
      <c r="GA8" s="44">
        <f t="shared" ca="1" si="39"/>
        <v>10</v>
      </c>
      <c r="GB8" s="35" t="s">
        <v>896</v>
      </c>
      <c r="GC8" s="35">
        <v>44803</v>
      </c>
      <c r="GD8" s="44">
        <f t="shared" ca="1" si="40"/>
        <v>19.428571428571427</v>
      </c>
      <c r="GE8" s="35"/>
      <c r="GF8" s="35"/>
      <c r="GG8" s="44" t="str">
        <f t="shared" ca="1" si="41"/>
        <v>PIERDE TOMA DE TAMIZAJE</v>
      </c>
      <c r="GH8" s="35"/>
      <c r="GI8" s="44"/>
      <c r="GJ8" s="35" t="s">
        <v>883</v>
      </c>
      <c r="GK8" s="35"/>
      <c r="GL8" s="35" t="s">
        <v>883</v>
      </c>
      <c r="GM8" s="35"/>
      <c r="GN8" s="43" t="s">
        <v>895</v>
      </c>
      <c r="GO8" s="35">
        <v>44737</v>
      </c>
      <c r="GP8" s="44">
        <f t="shared" si="42"/>
        <v>10</v>
      </c>
      <c r="GQ8" s="43" t="s">
        <v>895</v>
      </c>
      <c r="GR8" s="43" t="s">
        <v>895</v>
      </c>
      <c r="GS8" s="35" t="str">
        <f t="shared" si="43"/>
        <v>CONTROL Igm</v>
      </c>
      <c r="GT8" s="35">
        <v>44737</v>
      </c>
      <c r="GU8" s="44">
        <f t="shared" si="44"/>
        <v>10</v>
      </c>
      <c r="GV8" s="31" t="str">
        <f t="shared" si="45"/>
        <v>I TRIM</v>
      </c>
      <c r="GW8" s="43" t="s">
        <v>895</v>
      </c>
      <c r="GX8" s="46">
        <v>5</v>
      </c>
      <c r="GY8" s="31"/>
      <c r="GZ8" s="35"/>
      <c r="HA8" s="43" t="str">
        <f t="shared" si="46"/>
        <v/>
      </c>
      <c r="HB8" s="31" t="str">
        <f t="shared" si="47"/>
        <v/>
      </c>
      <c r="HC8" s="31" t="str">
        <f t="shared" si="48"/>
        <v/>
      </c>
      <c r="HD8" s="31" t="s">
        <v>897</v>
      </c>
      <c r="HE8" s="31"/>
      <c r="HF8" s="31" t="s">
        <v>898</v>
      </c>
      <c r="HG8" s="31"/>
      <c r="HH8" s="31" t="s">
        <v>899</v>
      </c>
      <c r="HI8" s="31">
        <v>0</v>
      </c>
      <c r="HJ8" s="35" t="s">
        <v>900</v>
      </c>
      <c r="HK8" s="35" t="e">
        <f>IF(OR(O8&gt;0,R8&gt;0),CONCATENATE(IF(Tabla1[[#This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#VALUE!</v>
      </c>
      <c r="HL8" s="35" t="e">
        <f t="shared" si="49"/>
        <v>#REF!</v>
      </c>
      <c r="HM8" s="35" t="e">
        <f t="shared" si="50"/>
        <v>#VALUE!</v>
      </c>
      <c r="HN8" s="31" t="e">
        <f t="shared" ca="1" si="51"/>
        <v>#VALUE!</v>
      </c>
      <c r="HO8" s="31" t="e">
        <f t="shared" si="52"/>
        <v>#VALUE!</v>
      </c>
      <c r="HP8" s="37" t="str">
        <f t="shared" si="53"/>
        <v>APARENTEMENTE NORMAL</v>
      </c>
      <c r="HQ8" s="31" t="e">
        <f t="shared" ca="1" si="54"/>
        <v>#VALUE!</v>
      </c>
      <c r="HR8" s="46" t="str">
        <f t="shared" si="55"/>
        <v>SALIO PROGRAMA</v>
      </c>
      <c r="HS8" s="31" t="s">
        <v>875</v>
      </c>
      <c r="HT8" s="31" t="s">
        <v>883</v>
      </c>
      <c r="HU8" s="35">
        <v>44866</v>
      </c>
      <c r="HV8" s="35" t="s">
        <v>901</v>
      </c>
      <c r="HW8" s="35">
        <v>44835</v>
      </c>
      <c r="HX8" s="35" t="s">
        <v>901</v>
      </c>
      <c r="HY8" s="35">
        <v>44866</v>
      </c>
      <c r="HZ8" s="35" t="s">
        <v>901</v>
      </c>
      <c r="IA8" s="40" t="s">
        <v>887</v>
      </c>
      <c r="IB8" s="35">
        <v>44737</v>
      </c>
      <c r="IC8" s="43">
        <f t="shared" si="56"/>
        <v>10</v>
      </c>
      <c r="ID8" s="40" t="s">
        <v>875</v>
      </c>
      <c r="IE8" s="40" t="s">
        <v>902</v>
      </c>
      <c r="IF8" s="35"/>
      <c r="IG8" s="35"/>
      <c r="IH8" s="171"/>
      <c r="II8" s="171"/>
      <c r="IJ8" s="171"/>
      <c r="IK8" s="37" t="e">
        <f>IF(AND(BK8="",PM8="SD"),"SIN DATO EDAD GESTACIONAL",IF(AND(BK8="",PN8=""),"",IF(AND(AND(BQ8&gt;0,BQ8&lt;12),PN8=""),"MENOR 12 SEMANAS",IF(AND(BQ8&gt;11.6,PN8="",HJ8="BAJO RIESGO O SE DESCARTA INFECCIÓN POR SARS-CoV2"),"PROGRAMAR APLICACION DE VACUNA",IF(OR(AND(BQ8&gt;11.6,PN8=""),HJ8="FACTOR DE RIESGO PARA COVID19",HJ8="COVID19 PRIMER TRIMESTRE",HJ8="COVID19 SEGUNDO TRIMESTRE",HJ8="COVID19 TERCER TRIMESTRE",HJ8="COVID19 PUERPERIO"),"DIFERIR FECHA DE VACUNACION SEGÚN LINEAMIENTOS",IF(AND(BQ8&gt;11.6,PN8="Error Jansen X Fecha Segunda Dosis"),"Error Jansen X Fecha Segunda Dosis",IF(AND(BQ8&gt;11.6,PN8="Firma"),"FIRMA DISENTIMIENTO",IF(AND(BQ8&gt;11.6,PN8="Firma3"),"NO ACEPTA VACUNA Y NO FIRMA DISCENTIMIENTO",IF(AND(BQ8&gt;11.6,PN8="Firma2"),"Error en Fecha x Firma Disentimiento",IF(AND(BQ8&gt;11.6,PN8="Firma4"),"Error en Fecha x No Acepta no Firma",IF(AND(BQ8&gt;11.6,PN8="Completo",Tabla1[[#This Row],[Fecha Refuerzo Anti COVID-20]]=""),"PENDIENTE REFUERZO",IF(AND(BQ8&gt;11.6,PN8="Completo",Tabla1[[#This Row],[Fecha Refuerzo Anti COVID-20]]&lt;&gt;""),"CON REFUERZO",IF(AND(BQ8&gt;11.6,PN8="Falta Dosis"),PQ8,IF(OR(AND(BQ8&gt;11.6,PN8=""),HJ8="",HJ8="NO SE EVALUA RIESGO INFECCIÓN COVID19"),"DEFINIR RIESGO CONTAGIO SARS-CoV2, columna GZ",""))))))))))))))</f>
        <v>#VALUE!</v>
      </c>
      <c r="IL8" s="171">
        <v>44803</v>
      </c>
      <c r="IM8" s="35">
        <v>44803</v>
      </c>
      <c r="IN8" s="35" t="str">
        <f t="shared" ca="1" si="57"/>
        <v>VACUNA APLICADA ENTRE SEMANA 20 Y SEMANA 26</v>
      </c>
      <c r="IO8" s="35"/>
      <c r="IP8" s="35">
        <f t="shared" si="58"/>
        <v>44947</v>
      </c>
      <c r="IQ8" s="44">
        <f t="shared" ca="1" si="59"/>
        <v>-283</v>
      </c>
      <c r="IR8" s="35" t="str">
        <f t="shared" ca="1" si="60"/>
        <v>POSIBLEMENTE NACIO</v>
      </c>
      <c r="IS8" s="35"/>
      <c r="IT8" s="31" t="s">
        <v>915</v>
      </c>
      <c r="IU8" s="31" t="s">
        <v>905</v>
      </c>
      <c r="IV8" s="51" t="s">
        <v>916</v>
      </c>
      <c r="IW8" s="35">
        <v>44935</v>
      </c>
      <c r="IX8" s="31" t="s">
        <v>907</v>
      </c>
      <c r="IY8" s="44">
        <f t="shared" si="61"/>
        <v>38.285714285714285</v>
      </c>
      <c r="IZ8" s="52" t="s">
        <v>908</v>
      </c>
      <c r="JA8" s="31" t="s">
        <v>909</v>
      </c>
      <c r="JB8" s="31" t="s">
        <v>910</v>
      </c>
      <c r="JC8" s="31" t="s">
        <v>917</v>
      </c>
      <c r="JD8" s="31" t="s">
        <v>875</v>
      </c>
      <c r="JE8" s="31" t="s">
        <v>875</v>
      </c>
      <c r="JF8" s="31"/>
      <c r="JG8" s="31" t="s">
        <v>875</v>
      </c>
      <c r="JH8" s="31" t="s">
        <v>875</v>
      </c>
      <c r="JI8" s="31"/>
      <c r="JJ8" s="31" t="s">
        <v>918</v>
      </c>
      <c r="JK8" s="46">
        <v>1</v>
      </c>
      <c r="JL8" s="31" t="s">
        <v>919</v>
      </c>
      <c r="JM8" s="53">
        <v>2564</v>
      </c>
      <c r="JN8" s="31" t="str">
        <f t="shared" si="62"/>
        <v>PESO ADECUADO EDAD GESTACIONAL</v>
      </c>
      <c r="JO8" s="236">
        <v>44935</v>
      </c>
      <c r="JP8" s="31"/>
      <c r="JQ8" s="31"/>
      <c r="JR8" s="31"/>
      <c r="JS8" s="46" t="s">
        <v>893</v>
      </c>
      <c r="JT8" s="35">
        <v>44935</v>
      </c>
      <c r="JU8" s="35">
        <v>44935</v>
      </c>
      <c r="JV8" s="31"/>
      <c r="JW8" s="53"/>
      <c r="JX8" s="31" t="str">
        <f t="shared" si="63"/>
        <v/>
      </c>
      <c r="JY8" s="35"/>
      <c r="JZ8" s="31"/>
      <c r="KA8" s="31"/>
      <c r="KB8" s="31"/>
      <c r="KC8" s="46"/>
      <c r="KD8" s="35"/>
      <c r="KE8" s="35"/>
      <c r="KF8" s="50">
        <v>44942</v>
      </c>
      <c r="KG8" s="43">
        <f t="shared" si="64"/>
        <v>7</v>
      </c>
      <c r="KH8" s="50">
        <v>44942</v>
      </c>
      <c r="KI8" s="43">
        <f t="shared" si="65"/>
        <v>7</v>
      </c>
      <c r="KJ8" s="31" t="s">
        <v>875</v>
      </c>
      <c r="KK8" s="31" t="s">
        <v>875</v>
      </c>
      <c r="KL8" s="31" t="s">
        <v>875</v>
      </c>
      <c r="KM8" s="54">
        <v>44935</v>
      </c>
      <c r="KN8" s="43" t="s">
        <v>914</v>
      </c>
      <c r="KO8" s="43"/>
      <c r="KP8" s="43"/>
      <c r="KQ8" s="56"/>
      <c r="KR8" s="56"/>
      <c r="KS8" s="99"/>
      <c r="KT8" s="56"/>
      <c r="KU8" s="56"/>
      <c r="KV8" s="99"/>
      <c r="KW8" s="56"/>
      <c r="KX8" s="56"/>
      <c r="KY8" s="56"/>
      <c r="KZ8" s="56"/>
      <c r="LA8" s="56"/>
      <c r="LB8" s="56"/>
      <c r="LC8" s="56"/>
      <c r="LD8" s="55"/>
      <c r="LE8" s="55"/>
      <c r="LF8" s="55"/>
      <c r="LG8" s="55"/>
      <c r="LH8" s="55"/>
      <c r="LI8" s="55"/>
      <c r="LJ8" s="55"/>
      <c r="LK8" s="55"/>
      <c r="LL8" s="55"/>
      <c r="LM8" s="55"/>
      <c r="LN8" s="55"/>
      <c r="LO8" s="55"/>
      <c r="LP8" s="55"/>
      <c r="LQ8" s="55"/>
      <c r="LR8" s="55"/>
      <c r="LS8" s="55"/>
      <c r="LT8" s="55"/>
      <c r="LU8" s="55"/>
      <c r="LV8" s="55"/>
      <c r="LW8" s="55"/>
      <c r="LX8" s="55"/>
      <c r="LY8" s="55"/>
      <c r="LZ8" s="55"/>
      <c r="MA8" s="55"/>
      <c r="MB8" s="55"/>
      <c r="MC8" s="55"/>
      <c r="MD8" s="55"/>
      <c r="ME8" s="55"/>
      <c r="MF8" s="55"/>
      <c r="MG8" s="55"/>
      <c r="MH8" s="55"/>
      <c r="MI8" s="55"/>
      <c r="MJ8" s="55"/>
      <c r="MK8" s="55"/>
      <c r="ML8" s="55"/>
      <c r="MM8" s="55"/>
      <c r="MN8" s="55"/>
      <c r="MO8" s="55"/>
      <c r="MP8" s="153"/>
      <c r="MQ8" s="148">
        <f t="shared" si="66"/>
        <v>0</v>
      </c>
      <c r="MR8" t="str">
        <f t="shared" si="67"/>
        <v/>
      </c>
      <c r="MS8" t="str">
        <f t="shared" si="68"/>
        <v/>
      </c>
      <c r="MT8">
        <f t="shared" si="69"/>
        <v>0</v>
      </c>
      <c r="MU8" t="e">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#VALUE!</v>
      </c>
      <c r="MV8">
        <f t="shared" si="70"/>
        <v>10</v>
      </c>
      <c r="MW8">
        <f t="shared" si="71"/>
        <v>6</v>
      </c>
      <c r="MX8">
        <f t="shared" si="72"/>
        <v>2022</v>
      </c>
      <c r="MY8" t="str">
        <f t="shared" si="73"/>
        <v>II TRIMESTRE AÑO</v>
      </c>
      <c r="MZ8">
        <f t="shared" si="74"/>
        <v>14.818769163381516</v>
      </c>
      <c r="NA8">
        <f t="shared" si="75"/>
        <v>1</v>
      </c>
      <c r="NB8" t="str">
        <f t="shared" si="76"/>
        <v>DE 14 A 19AÑOS</v>
      </c>
      <c r="NC8">
        <f t="shared" si="77"/>
        <v>0</v>
      </c>
      <c r="ND8">
        <f t="shared" si="78"/>
        <v>1</v>
      </c>
      <c r="NE8">
        <f t="shared" si="79"/>
        <v>0</v>
      </c>
      <c r="NF8">
        <f t="shared" si="80"/>
        <v>0</v>
      </c>
      <c r="NG8" t="str">
        <f t="shared" si="81"/>
        <v/>
      </c>
      <c r="NH8" t="str">
        <f t="shared" ca="1" si="82"/>
        <v/>
      </c>
      <c r="NI8" t="str">
        <f t="shared" si="83"/>
        <v/>
      </c>
      <c r="NJ8">
        <f t="shared" si="84"/>
        <v>0</v>
      </c>
      <c r="NK8" t="str">
        <f t="shared" si="85"/>
        <v>0</v>
      </c>
      <c r="NL8">
        <f t="shared" si="86"/>
        <v>0</v>
      </c>
      <c r="NM8">
        <f t="shared" ca="1" si="87"/>
        <v>2</v>
      </c>
      <c r="NN8" t="e">
        <f>IF(OR(O8&gt;0,R8&gt;0),SUM(COUNTIF(Tabla1[[#This Row],[AÑOS AL INICIO5 CPN]],"&gt;=40"),COUNTIF(AR8,"0"),COUNTIF(AQ8,"SI"),COUNTIF(BW8,"SI"),COUNTIF(BM8,"&gt;119"),COUNTIF(CC8,"&gt;=35")),"")</f>
        <v>#VALUE!</v>
      </c>
      <c r="NO8">
        <f t="shared" si="88"/>
        <v>19.428571428571427</v>
      </c>
      <c r="NP8">
        <f t="shared" si="89"/>
        <v>0</v>
      </c>
      <c r="NQ8">
        <f t="shared" si="90"/>
        <v>113.39999999999999</v>
      </c>
      <c r="NR8" t="e">
        <f ca="1">IF(Tabla1[[#This Row],[GESTANTES ACTUALES]]="","SD",IF(Tabla1[[#This Row],[GESTANTES ACTUALES]]="SEGUIMIENTO REPORTE EPS","Y",IF(Tabla1[[#This Row],[GESTANTES ACTUALES]]="SALE SIN INGRESO CPN","X",IF(AND(Tabla1[[#This Row],[CITA PROXIMO CONTROL]]="",Tabla1[[#This Row],[GESTANTES ACTUALES]]="ACTIVA SIN INGRESO CPN",P8="NO"),"Z",IF(AND(Tabla1[[#This Row],[CITA PROXIMO CONTROL]]="CITA MANUAL",Tabla1[[#This Row],[GESTANTES ACTUALES]]="ACTIVA INGRESO A CPN"),"W",IF(AND(Tabla1[[#This Row],[GESTANTES ACTUALES]]="SALIO PROGRAMA",IW8=""),"S",IF(AND(Tabla1[[#This Row],[CITA PROXIMO CONTROL]]&gt;0,IW8=""),(Tabla1[[#This Row],[CITA PROXIMO CONTROL]]-TODAY()),"SD")))))))</f>
        <v>#VALUE!</v>
      </c>
      <c r="NS8" t="e">
        <f>MONTH(Tabla1[[#This Row],[FECHA DE SALIDA  DEL PROGRAMA]])</f>
        <v>#VALUE!</v>
      </c>
      <c r="NT8" t="e">
        <f>YEAR(Tabla1[[#This Row],[FECHA DE SALIDA  DEL PROGRAMA]])</f>
        <v>#VALUE!</v>
      </c>
      <c r="NU8">
        <f t="shared" si="91"/>
        <v>37</v>
      </c>
      <c r="NV8" t="str">
        <f t="shared" si="92"/>
        <v>SI</v>
      </c>
      <c r="NW8" t="e">
        <f>IF(AND(O8&gt;0,R8=""),"NO CPN",IF(AND(O8="",R8=""),"",IF(AND(R8&gt;0,Tabla1[[#This Row],[SEMANAS DE GESTACION ACTUALIZADAS]]&lt;=12),"NO APLICA",IF(AND(FC8&lt;&gt;"",FI8&lt;&gt;""),"SI","NO"))))</f>
        <v>#VALUE!</v>
      </c>
      <c r="NX8" s="149" t="e">
        <f>IF(AND(O8&gt;0,R8=""),"NO CPN",IF(AND(O8="",R8=""),"",IF(AND(R8&gt;0,Tabla1[[#This Row],[SEMANAS DE GESTACION ACTUALIZADAS]]&lt;=27),"NO APLICA",IF(AND(EO8&lt;&gt;"",FL8&lt;&gt;"",GF8&lt;&gt;""),"SI","NO"))))</f>
        <v>#VALUE!</v>
      </c>
      <c r="NY8" s="147" t="str">
        <f t="shared" si="93"/>
        <v>II TRIM</v>
      </c>
      <c r="NZ8"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8" s="1">
        <f t="shared" si="94"/>
        <v>3</v>
      </c>
      <c r="OB8" s="213">
        <f t="shared" ca="1" si="95"/>
        <v>2</v>
      </c>
      <c r="OC8" s="1">
        <f t="shared" ca="1" si="96"/>
        <v>2</v>
      </c>
      <c r="OD8" s="1" t="str">
        <f t="shared" ca="1" si="97"/>
        <v>INCOMPLETO</v>
      </c>
      <c r="OE8" s="1" t="str">
        <f t="shared" ca="1" si="98"/>
        <v>INCOMPLETO</v>
      </c>
      <c r="OF8" s="221" t="e">
        <f>IF(AND(O8="",R8=""),"",IF(OR(AND(Tabla1[[#This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#VALUE!</v>
      </c>
      <c r="OG8" s="230" t="str">
        <f t="shared" ca="1" si="99"/>
        <v>VACUNADA</v>
      </c>
      <c r="OH8" s="148" t="e">
        <f>ROW(Tabla1[[#This Row],[SEMANAS DE GESTACION II TRIM]])</f>
        <v>#VALUE!</v>
      </c>
      <c r="OI8" t="str">
        <f t="shared" si="131"/>
        <v/>
      </c>
      <c r="OJ8" t="str">
        <f t="shared" si="132"/>
        <v/>
      </c>
      <c r="OK8" t="str">
        <f t="shared" si="133"/>
        <v/>
      </c>
      <c r="OL8" t="str">
        <f t="shared" si="134"/>
        <v/>
      </c>
      <c r="OM8" t="str">
        <f t="shared" si="135"/>
        <v/>
      </c>
      <c r="ON8" t="str">
        <f t="shared" si="136"/>
        <v>NORMAL</v>
      </c>
      <c r="OO8" t="str">
        <f t="shared" si="137"/>
        <v/>
      </c>
      <c r="OP8" t="str">
        <f t="shared" si="138"/>
        <v/>
      </c>
      <c r="OQ8" t="str">
        <f t="shared" si="139"/>
        <v/>
      </c>
      <c r="OR8" t="str">
        <f t="shared" si="140"/>
        <v/>
      </c>
      <c r="OS8" t="str">
        <f t="shared" si="141"/>
        <v/>
      </c>
      <c r="OT8" t="str">
        <f t="shared" si="142"/>
        <v/>
      </c>
      <c r="OU8" t="str">
        <f t="shared" si="143"/>
        <v/>
      </c>
      <c r="OV8" t="str">
        <f t="shared" si="144"/>
        <v/>
      </c>
      <c r="OW8" t="str">
        <f t="shared" si="145"/>
        <v/>
      </c>
      <c r="OX8" t="str">
        <f t="shared" si="146"/>
        <v/>
      </c>
      <c r="OY8" t="str">
        <f t="shared" si="147"/>
        <v/>
      </c>
      <c r="OZ8" t="str">
        <f t="shared" si="148"/>
        <v/>
      </c>
      <c r="PA8" t="str">
        <f t="shared" si="149"/>
        <v>NORMAL</v>
      </c>
      <c r="PB8" t="str">
        <f t="shared" si="150"/>
        <v/>
      </c>
      <c r="PC8" t="str">
        <f t="shared" si="151"/>
        <v/>
      </c>
      <c r="PD8" t="str">
        <f t="shared" si="152"/>
        <v/>
      </c>
      <c r="PE8" t="str">
        <f t="shared" si="153"/>
        <v/>
      </c>
      <c r="PF8" t="str">
        <f t="shared" si="154"/>
        <v/>
      </c>
      <c r="PG8" t="str">
        <f t="shared" si="155"/>
        <v/>
      </c>
      <c r="PH8" t="str">
        <f t="shared" si="156"/>
        <v/>
      </c>
      <c r="PI8" t="str">
        <f t="shared" si="157"/>
        <v/>
      </c>
      <c r="PJ8" t="str">
        <f t="shared" si="158"/>
        <v/>
      </c>
      <c r="PK8" t="str">
        <f t="shared" si="159"/>
        <v/>
      </c>
      <c r="PL8" s="164" t="e">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#VALUE!</v>
      </c>
      <c r="PM8" s="162" t="str">
        <f t="shared" si="160"/>
        <v/>
      </c>
      <c r="PN8" s="161" t="e">
        <f t="shared" si="161"/>
        <v>#VALUE!</v>
      </c>
      <c r="PO8" s="163" t="e">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#VALUE!</v>
      </c>
      <c r="PP8" s="161" t="e">
        <f ca="1">IF(PO8="","",SUM(TODAY()-Tabla1[[#This Row],[Fecha 1ra Dosis Anti COVID-19]]))</f>
        <v>#VALUE!</v>
      </c>
      <c r="PQ8" s="168" t="str">
        <f>IFERROR(IF(Tabla1[[#This Row],[Fecha 1ra Dosis Anti COVID-19]]="","",IF(OR(AND(Tabla1[[#This Row],[Tipo Biológico Vacuna anti COVID-19 (Disentimiento)]]="Astrazeneca",PP8&lt;84),AND(Tabla1[[#This Row],[Tipo Biológico Vacuna anti COVID-19 (Disentimiento)]]="Pfizer",PP8&lt;21),AND(Tabla1[[#This Row],[Tipo Biológico Vacuna anti COVID-19 (Disentimiento)]]="Moderna",PP8&lt;21),AND(Tabla1[[#This Row],[Tipo Biológico Vacuna anti COVID-19 (Disentimiento)]]="Sinovac",PP8&lt;28)),"Pendiente Segunda Dosis",IF(OR(AND(Tabla1[[#This Row],[Tipo Biológico Vacuna anti COVID-19 (Disentimiento)]]="Astrazeneca",PP8&gt;=85),AND(Tabla1[[#This Row],[Tipo Biológico Vacuna anti COVID-19 (Disentimiento)]]="Pfizer",PP8&gt;=22),AND(Tabla1[[#This Row],[Tipo Biológico Vacuna anti COVID-19 (Disentimiento)]]="Moderna",PP8&gt;=22),AND(Tabla1[[#This Row],[Tipo Biológico Vacuna anti COVID-19 (Disentimiento)]]="Sinovac",PP8&gt;=29)),"inasistente",IF(OR(AND(Tabla1[[#This Row],[Tipo Biológico Vacuna anti COVID-19 (Disentimiento)]],"Astrazeneca",PP8=84),AND(Tabla1[[#This Row],[Tipo Biológico Vacuna anti COVID-19 (Disentimiento)]],"Pfizer",PP8=21),AND(Tabla1[[#This Row],[Tipo Biológico Vacuna anti COVID-19 (Disentimiento)]],"Moderna",PP8=21),AND(Tabla1[[#This Row],[Tipo Biológico Vacuna anti COVID-19 (Disentimiento)]],"Sinovac",PP8=28)),"Día vacunación1","")))),"Día de Vacunación")</f>
        <v>Día de Vacunación</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JC2" name="Rango2_21"/>
    <protectedRange algorithmName="SHA-512" hashValue="9+DNppQbWrLYYUMoJ+lyQctV2bX3Vq9kZnegLbpjTLP49It2ovUbcartuoQTeXgP+TGpY//7mDH/UQlFCKDGiA==" saltValue="KUnni6YEm00anzSSvyLqQA==" spinCount="100000" sqref="FN2" name="Rango2_20"/>
    <protectedRange algorithmName="SHA-512" hashValue="9+DNppQbWrLYYUMoJ+lyQctV2bX3Vq9kZnegLbpjTLP49It2ovUbcartuoQTeXgP+TGpY//7mDH/UQlFCKDGiA==" saltValue="KUnni6YEm00anzSSvyLqQA==" spinCount="100000" sqref="FK2" name="Rango2_19"/>
    <protectedRange algorithmName="SHA-512" hashValue="9+DNppQbWrLYYUMoJ+lyQctV2bX3Vq9kZnegLbpjTLP49It2ovUbcartuoQTeXgP+TGpY//7mDH/UQlFCKDGiA==" saltValue="KUnni6YEm00anzSSvyLqQA==" spinCount="100000" sqref="FH2" name="Rango2_18"/>
    <protectedRange algorithmName="SHA-512" hashValue="9+DNppQbWrLYYUMoJ+lyQctV2bX3Vq9kZnegLbpjTLP49It2ovUbcartuoQTeXgP+TGpY//7mDH/UQlFCKDGiA==" saltValue="KUnni6YEm00anzSSvyLqQA==" spinCount="100000" sqref="FE2" name="Rango2_17"/>
    <protectedRange algorithmName="SHA-512" hashValue="9+DNppQbWrLYYUMoJ+lyQctV2bX3Vq9kZnegLbpjTLP49It2ovUbcartuoQTeXgP+TGpY//7mDH/UQlFCKDGiA==" saltValue="KUnni6YEm00anzSSvyLqQA==" spinCount="100000" sqref="HD2:HI2" name="Rango2_15"/>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9"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126:I142 I235:I318 I513:I552 I563:I670 I684:I707 I724:I738 I741:I742 I795:I968 I1824:I1831 I1833:I1996 I2108:I2151 I2183:I2305 I2320:I2379 I2381:I2384 M3143 I2386:I2752 I970:I1810 I2755:I3450 I2:I55" name="Rango2_61"/>
    <protectedRange algorithmName="SHA-512" hashValue="h3K6ZlV1kJk13sWYl35oSQZzT5o0Ch3dXlvl+Mk1LsOF2bMT94N0w0RZivBVwc8HUlb7YhU3cTwFBGFbeyep5A==" saltValue="UBfBVB1eUJlUmHazaNLJxg==" spinCount="100000" sqref="CI2:CI3450" name="Rango2_7"/>
    <protectedRange algorithmName="SHA-512" hashValue="Gqwr8n5jYbCESAqCFk8dpOzViQICBV+k0xoqBoQaZ5lHaRlvT9TZDB4yXtm+qC6OhD064ZDBOFWkwo+LHXu1sg==" saltValue="gEL9PCN2ekF2IxW9yqAGYA==" spinCount="100000" sqref="IS207:IS318 IS513:IS552 IS563:IS738 IS741:IS742 IS762:IS767 IS769 IS782:IS787 IS795:IS811 IS813:IS821 IS823:IS826 IS828:IS851 IS853:IS968 IS1886:IS1996 IS2108:IS2151 IW2234 IS2183:IS2305 IS2320:IS2379 IS2381:IS2384 IS2386:IS2752 IS970:IS1880 IS2755:IS3450 IS2:IS29" name="Rango2_40_2"/>
    <protectedRange algorithmName="SHA-512" hashValue="EEHzbvEYwO1eufllBljOz0uf9BJ2ENtvOScQ7IsS321QhYbwKn7qhHKKP8cKj02rTDvVRMWvwQ1ZP0mZWsBprQ==" saltValue="CjXqBRFbKezlWOFV37MnDQ==" spinCount="100000" sqref="GQ174:GR318 GW174:GW318 GN174:GN318 GN513:GN552 GW513:GW552 GQ513:GR552 GQ563:GR670 GW563:GW670 GN563:GN670 GN684:GN707 GQ684:GR707 GW684:GW707 GW724:GW738 GN724:GN738 GQ724:GR738 GQ741:GR742 GN741:GN742 GW741:GW742 GW757:GW760 GW767 GW769 GQ795:GR968 GW795:GW968 GN795:GN968 GQ1811:GR1835 GQ1810 GR1836:GR1838 GQ1839:GR1996 GW2108:GW2155 GN2108:GN2155 GQ2108:GR2155 GW2183:GW2305 GN2183:GN2305 GQ2183:GR2305 GQ2320:GR2379 GW2320:GW2379 GN2320:GN2379 GQ2381:GR2384 GW2381:GW2384 GN2381:GN2384 GN2386:GN2753 GQ2386:GR2753 GW2386:GW2752 GQ2755:GR3418 GW2755:GW3418 GN2755:GN3418 GN970:GN1996 GW970:GW1996 GQ970:GR1809 GQ2:GR29 GW2:GW29 GN2:GN29" name="Rango2_30_2"/>
    <protectedRange algorithmName="SHA-512" hashValue="Rgskw+AQdeJ5qbJdarzTa3SCkJfDGziy0Uan5N0F3IWn/H3Z/e+VcB56R7Nes7MPxNHewNP1sSSucVjz3iTLeA==" saltValue="qKZH3DnwaZHBzy3cBZo1qQ==" spinCount="100000" sqref="GF208:GF288 GF293:GF307 GF309:GF318 GF513:GF552 GF563:GF644 GF646:GF670 GF684:GF707 GF722:GF738 GF741:GF742 GF761:GF762 GF766:GF769 GF804 GF802 GF796:GF799 GF806:GF811 GF813:GF823 GC837 GF825:GF833 GF835:GF838 GF840:GF846 GF849 GF853:GF854 GF851 GF856 GF858:GF861 GF863:GF871 GC884 GC888 GC944 GC901 GF873:GF940 GF942:GF968 GC1528 GC1799 GE1811 GF1776:GF1810 GF1812:GF1996 GF2108:GF2155 GF2183:GF2257 GF2259:GF2289 GF2291:GF2298 GF2300:GF2305 GF2320:GF2379 GF2381:GF2384 GF2386:GF2752 GF2755:GF3418 GF970:GF1774 GF2:GF29" name="Rango2_31_28"/>
    <protectedRange algorithmName="SHA-512" hashValue="Umj9+5Ys20VQPxBFtc6qE5LtKKSgPKwit+B8dd4XnEUaLfBM2ozpkEC4YxwK0SbBiAHDDex+pY+LomQ0lyuamQ==" saltValue="N2/MCRws+mmA+NXw0axolg==" spinCount="100000" sqref="GJ165:GJ231 GH165:GH231 GI232:GJ235 GH236:GH318 GE165:GE318 FY165:FY318 GL165:GL318 GJ236:GJ318 GL513:GL552 GH513:GH552 GJ513:GJ552 FY513:FY552 GE513:GE552 GH563:GH670 GE563:GE670 FY563:FY670 FY684:FY707 GE684:GE707 GH684:GH738 GE722:GE738 GL563:GL738 FY724:FY738 GJ563:GJ738 GJ741:GJ742 FY741:FY742 GL741:GL742 GE741:GE742 GH741:GH742 GJ761:GJ762 GH761:GH762 GL761:GL762 GE761:GE762 FY767 GE766:GE769 GJ766:GJ769 GH766:GH769 GL766:GL769 GJ795:GJ968 GH795:GH968 GE795:GE968 GL795:GL968 FY795:FY968 FY1817:FY1996 GE1812:GE1996 FY2108:FY2155 GJ2108:GJ2155 GH2108:GH2155 GE2108:GE2155 GL2108:GL2155 FY2183:FY2188 FY2190:FY2197 GH2183:GH2256 GB36:GB41 GB43:GB44 GB49 GB53:GB54 GB56 GB58 GB60:GB66 GB69 GB71 GB73:GB81 GB83:GB86 GB89:GB107 GB110 GB112 GB114:GB116 GB118 GB120:GB122 GB127:GB129 GB134:GB136 GB138:GB139 GB144 GB147 GB149:GB150 GB153:GB154 GB156 GB158:GB161 GB163 GB165:GB318 GB320:GB322 GB330 GB332 GB335:GB337 GB341 GB347 GB349 GB357:GB358 GB365 GB367 GB373:GB402 GB404:GB411 GB413:GB418 GB421 GB423:GB433 GB435:GB438 GB440:GB443 GB445 GB447 GB450 GB453 GB455 GB474:GB476 GB478:GB479 GB487:GB490 GB493 GB497 GB501:GB502 GB504:GB507 GB510 GB513:GB552 GB557:GB559 GB563:GB673 GB675 GB677 GB680:GB681 GB683:GB739 GB741:GB742 GB745 GB747:GB749 GB761:GB762 GB767:GB769 GB774 GB780 GB790:GB792 GB1748:GB1999 GB2001 GB2004:GB2007 GB2009 GB2012:GB2017 GB2021:GB2024 GB2026 GB2029:GB2032 GB2034 GB2036:GB2037 GB2039 GB2041 GB2044:GB2048 GB2050:GB2052 GB2054 GB2057 GB2059:GB2062 GB2064 GB2066 GB2070:GB2071 GB2073 GB2076:GB2078 GB2081:GB2084 GB2086:GB2087 GB2094:GB2095 GB2098:GB2099 GB2102:GB2105 GB2108:GB2159 GB2161:GB2163 GB2165 GB2167:GB2171 GB2175 GE2183:GE2257 GH2258:GH2259 GH2264 GH2268:GH2278 GB2183:GB2286 FY2199:FY2288 GB2288:GB2292 FE2291:FE2292 FY2290:FY2292 GE2259:GE2298 FY2295:FY2298 FY2301 GJ2183:GJ2305 GL2183:GL2305 GB2294:GB2305 GH2280:GH2305 GE2300:GE2305 FY2304:FY2305 GJ2366:GJ2379 GH2366:GH2379 GE2366:GE2379 GB2366:GB2379 GL2366:GL2379 FY2366:FY2379 GJ2381:GJ2384 GH2381:GH2384 GE2381:GE2384 GB2381:GB2384 GL2381:GL2384 FY2381:FY2384 FY2386:FY2753 GJ2386:GJ2752 GH2386:GH2752 GB2386:GB2752 GE2386:GE2752 GL2386:GL3418 GH2755:GH3418 GE2755:GE3418 GB2755:GB3418 FY2755:FY3418 GJ2755:GJ3418 GB794:GB1746 GL970:GL1996 GH970:GH1996 GJ970:GJ1996 GE970:GE1810 FY970:FY1815 GJ2:GJ29 GH2:GH29 GE2:GE29 GL2:GL29 FY2:FY29 GB2:GB34" name="Rango2_31_2"/>
    <protectedRange algorithmName="SHA-512" hashValue="GQxmOzaTuMFsDZHCl1ODFaXPPghrRZcRpa/1VH3algTqDX4GRiaFFj6Q2wDsqOuE7x55/FLHiiv9LV1tbOzWGQ==" saltValue="cUsFM4zNMtXa1it2k0Up7Q==" spinCount="100000" sqref="CM2:CM3450" name="Rango2_20_3"/>
    <protectedRange algorithmName="SHA-512" hashValue="RQ91b7oAw60DVtcgB2vRpial2kSdzJx5guGCTYUwXYkKrtrUHfiYnLf9R+SNpYXlJDYpyEJLhcWwP0EqNN86dQ==" saltValue="W3RbH3zrcY9sy39xNwXNxg==" spinCount="100000" sqref="BA203:BI270 BA272:BI318 BV203:BY318 BA513:BI552 BV513:BY552 BV563:BY670 BA563:BI670 BA684:BI707 BV684:BY707 BV724:BY738 BA724:BI738 BA741:BI742 BV741:BY742 BA795:BI968 BV795:BY968 BW1765:BY1765 BA1821:BG1822 BA1823:BI1846 BA1849:BI1861 BA1863:BI1864 BA1873:BI1996 BV1766:BY1996 BA2108:BI2155 BV2108:BY2155 BA2183:BI2305 BV2183:BY2305 BA2320:BI2353 BV2320:BY2379 BA2360:BI2379 BV2381:BY2384 BA2381:BI2384 BV2753:BW2753 BY2753 BA3320:BI3399 BA2386:BI2753 BV2386:BY2752 BA2755:BI3318 BA970:BI1810 BV970:BY1764 BV2755:BY3450 BA3401:BI3450 BA2:BI29 BV2:BY29" name="Rango2_88_99"/>
    <protectedRange algorithmName="SHA-512" hashValue="fMbmUM1DQ7FuAPRNvFL5mPdHUYjQnlLFhkuaxvHguaqR7aWyDxcmJs0jLYQfQKY+oyhsMb4Lew4VL6i7um3/ew==" saltValue="ydaTm0CeH8+/cYqoL/AMaQ==" spinCount="100000" sqref="AU208:AU270 AW208:AZ270 AU271:BI271 AW272:AZ318 AU272:AU318 AU513:AU552 AW513:AZ552 AU563:AU670 AW563:AZ670 AW684:AZ707 AU684:AU707 AW724:AZ738 AU724:AU738 AU741:AU742 AW741:AZ742 AU795:AU968 AW795:AZ968 AW1820:AX1820 AW1821:AZ1846 AW1847:BI1848 AW1849:AZ1864 BA1862:BI1862 AW1865:BI1872 AU1814:AU1996 AW1873:AZ1996 AU2108:AU2155 AW2108:AZ2155 AU2183:AU2305 AW2183:AZ2305 BA2354:BI2354 AW2355:BI2359 AW2320:AZ2354 AU2320:AU2379 AW2360:AZ2379 AU2381:AU2384 AW2381:AZ2384 AW3319:BI3319 AW3320:AZ3399 AW3400:BI3400 AW2386:AZ2753 AU2386:AU2753 AW2755:AZ3318 AU970:AU1810 AW970:AZ1810 AU2755:AU3450 AW3401:AZ3450 AU2:AU29 AW2:AZ29" name="Rango2_88_91"/>
    <protectedRange algorithmName="SHA-512" hashValue="CHipOQaT63FWw628cQcXXJRZlrbNZ7OgmnEbDx38UmmH7z19GRYEzXFiVOzHAy1OAaAbST7g2bHZHDKQp2qm3w==" saltValue="iRVuL+373yLHv0ZHzS9qog==" spinCount="100000" sqref="AG203:AH318 AL203:AL318 AJ203:AJ318 AL513:AL552 AJ513:AJ552 AG513:AH552 AG563:AH670 AJ563:AJ670 AL563:AL670 AJ684:AJ707 AG684:AH707 AL684:AL707 AJ724:AJ738 AG724:AH738 AL724:AL738 AG741:AH742 AL741:AL742 AJ741:AJ742 AG795:AH968 AJ795:AJ968 AL795:AL968 AL1798:AL1810 AL1822:AL1844 AM1843:AN1844 AO1844:AQ1844 AL1845:AQ1848 AL1785:AQ1797 AJ1822:AJ1864 AG1823:AH1864 AL1849:AL1863 AL1864:AQ1872 AG1866:AJ1872 AG1873:AH1996 AJ1873:AJ1996 AL1873:AL1996 AG2108:AH2155 AJ2108:AJ2155 AL2108:AL2155 AG2183:AH2305 AJ2183:AJ2305 AL2183:AL2305 AM2357:AQ2359 AG2320:AH2379 AJ2320:AJ2379 AL2320:AL2379 AG2381:AH2384 AJ2381:AJ2384 AL2381:AL2384 AL2386:AL2753 AG970:AH1810 AJ970:AJ1810 AL970:AL1784 AL2755:AL3450 AG2386:AH3450 AJ2386:AJ3450 AG2:AH29 AJ2:AJ29 AL2:AL29" name="Rango2_88_7_5"/>
    <protectedRange algorithmName="SHA-512" hashValue="NkG6oHuDGvGBEiLAAq8MEJHEfLQUMyjihfH+DBXhT+eQW0r1yri7tOJEFRM9nbOejjjXiviq9RFo7KB7wF+xJA==" saltValue="bpjB0AAANu2X/PeR3eiFkA==" spinCount="100000" sqref="AM207:AS318 AM513:AS552 AM563:AS670 AM684:AS707 AM724:AS738 AM741:AS742 AM795:AS968 AR1813:AS1821 AM1822:AS1842 AO1843:AS1843 AR1844:AS1848 AM1798:AS1810 AR1785:AS1797 AM1849:AS1863 AR1864:AS1872 AM1873:AS1996 AM2108:AS2155 AM2183:AS2305 AR2357:AS2359 AM2320:AS2356 AM2360:AS2379 AM2381:AS2384 AM2386:AS2418 AM2419:AT2419 AM2753:AQ2753 AM2420:AS2752 AM970:AS1784 AM2755:AS3450 AM2:AS29" name="Rango2_88_65"/>
    <protectedRange algorithmName="SHA-512" hashValue="fPHvtIAf3pQeZUoAI9C2/vdXMHBpqqEq+67P5Ypyu4+9IWqs3yc9TZcMWQ0THLxUwqseQPyVvakuYFtCwJHsxA==" saltValue="QHIogSs2PrwAfdqa9PAOFQ==" spinCount="100000" sqref="AC207:AC318 AC513:AC552 AC563:AC670 AC684:AC707 AC724:AC738 AC741:AC742 AC795:AC968 AD1847:AD1854 AD1856:AD1859 AC1815:AC1996 AC2108:AC2155 AC2183:AC2305 AC2320:AC2379 AC2381:AC2384 AC2386:AC2753 AC970:AC1810 AC2755:AC3450 AC2:AC29" name="Rango2_88_5_5"/>
    <protectedRange algorithmName="SHA-512" hashValue="LEEeiU6pKqm7TAP46VGlz0q+evvFwpT/0iLpRuWuQ7MacbP0OGL1/FSmrIEOg2rb6M+Jla2bPbVWiGag27j87w==" saltValue="HEVt+pS5OloNDlqSnzGLLw==" spinCount="100000" sqref="AI207:AI318 AI513:AI552 AI563:AI670 AI684:AI707 AI724:AI738 AI741:AI742 AI795:AI968 AI1823:AI1865 AI1873:AI1996 AI2108:AI2155 AI2183:AI2305 AI2320:AI2379 AI2381:AI2384 AI970:AI1810 AI2386:AI3450 AI2:AI29" name="Rango2_8_7"/>
    <protectedRange algorithmName="SHA-512" hashValue="q2z5hEFmXS0v2chiPTC/VCoDWNlnhp+Xe6Ybfxe48vIsnB/KTJQxJv+pFUnCXfZ9T6vyJopuqFFNROfQTW/JUw==" saltValue="IctfdGJb5tOTpq+KPi9vww==" spinCount="100000" sqref="ID9:IJ29 ID126:IJ142 ID143:IE145 IH143:IJ145 AE133:AF318 ID146:IJ318 IA126:IA318 AE513:AF552 ID513:IJ552 IA513:IA552 AE563:AF670 ID563:IJ670 IA563:IA670 AE684:AF707 IG671:IJ685 ID684:IF685 ID671:ID683 ID686:IJ707 IH708:IJ708 IG709:IJ723 ID724:IJ730 AE724:AF738 AE741:AF742 ID731:IE738 IH731:IJ738 IA684:IA738 IA741:IA742 IH741:IJ742 ID741:IE742 ID761:IJ762 IF767:IJ769 IA767:IA769 ID816:IF816 ID824:IF824 IH816 IH824 ID825:IH829 IH820 ID831:IH832 IH830 ID820:IF820 ID830:IF830 ID817:IH819 ID821:IH823 ID795:IJ811 ID812:IH815 IH833 ID833:IF833 ID834:IH837 II812:IJ837 ID838:IJ844 ID845:IF845 IH845 ID846:IH846 II845:IJ846 ID847:IJ857 ID859:IF859 IH859 ID858:IH858 II858:IJ859 AE795:AF968 IA795:IA968 ID860:IJ968 ID970:IJ1000 ID1001:IE1003 IH1001:IJ1003 AE1823:AF1864 AE1865:AH1865 AJ1865 IH1738:IJ1738 ID1738:IE1738 ID1739:IJ1872 ID1873:IE1875 ID1876:IJ1879 IH1873:IJ1875 ID1880:IE1883 IH1880:IJ1883 AE1866:AF1996 ID1884:IJ1996 ID2108:IJ2151 AE2108:AF2155 IA2108:IA2153 ID2152:ID2155 IA2155 ID2183:ID2229 ID2230:IF2256 AE2183:AF2305 ID2257:IE2257 IH2257:IJ2257 IA2183:IA2305 ID2258:IJ2305 AE2320:AF2379 AE2381:AF2384 IA2320:IA2379 ID2320:IJ2379 IA2381:IA2384 ID2381:IJ2384 ID2386:IJ2390 ID2391:IH2393 ID2394:IF2394 IH2394 II2391:IJ2394 ID2395:IJ2395 ID2396:IH2397 ID2399:IH2399 ID2398:IF2398 IH2398 II2396:IJ2399 ID2756:IJ2758 IE2755:IJ2755 ID2753:ID2755 ID2759:IE2759 IH2759:IJ2759 ID2760:IJ2813 ID2814:IE2814 IH2814:IJ2814 ID2815:IJ3418 IA2386:IA3418 ID2400:IJ2752 IA970:IA1996 AE970:AF1810 ID1004:IJ1737 AE2386:AF3450 IH2:IK8 IK9:IK3450 IA2:IA29 AE2:AF29 ID2:IE8" name="Rango2_88_39"/>
    <protectedRange algorithmName="SHA-512" hashValue="AYYX88LSDB6RDNMvSqt0KPGWPjBqTk56tMxTOlv5QD61MGTKAAQnSnudvNDWPN0Bbllh2qRQC+P5uq7goxjdrw==" saltValue="i/iPMewnks1FoXYOjKMEVg==" spinCount="100000" sqref="AB207:AB318 AB513:AB552 AB563:AB670 AB684:AB707 AB724:AB738 AB741:AB742 AB795:AB968 AB2108 AB2110:AB2113 AB2116 AB2119:AB2120 AB2122:AB2155 AB2183:AB2305 AB2320:AB2324 AB2326:AB2379 AB2381:AB2384 AB2386:AB2752 AB970:AB1996 AB2755:AB3450 AB2:AB29" name="Rango2_87_6"/>
    <protectedRange algorithmName="SHA-512" hashValue="NUll9P9xh7KbSfMYpMxsRZLfDw/y/AzW2LSWlpXVscBDqiAxmzo71xjs+a2lh+jRa7pceOC849slke4+ZKx8LA==" saltValue="8qbkKpQ+CiQuLnqgShNvXA==" spinCount="100000" sqref="T207:T318 T513:T552 T563:T670 T684:T707 T724:T738 T741:T742 T795:T968 T1824:T1996 T2108:T2155 T2183:T2305 T2320:T2379 T2381:T2384 T2386:T2752 T970:T1810 T2755:T3450 T2:T29" name="Rango2_88_6"/>
    <protectedRange algorithmName="SHA-512" hashValue="KHhv3JU/LRdRrRTxxkgFceEHPZ5UzadmpZRZR3zmQRnPvkUJZuanRafIJ+qde0IWwLZSvFIQDyUAHq6v6k7XIg==" saltValue="2GKG1kCzVNNcn+vbOPuhJA==" spinCount="100000" sqref="Q207:Q318 Q513:Q552 Q563:Q670 Q684:Q707 Q724:Q738 Q741:Q742 Q795 Q1004 Q2201 Q803 Q805 Q811 Q816:Q817 Q858 Q860 Q887 Q1011 Q1036 Q1059 Q1061 Q1075 Q1111 Q1146 Q1177 Q1388 Q1396 Q1412 Q1475 Q1587 Q1648 Q1674 Q1680 Q1706 Q1889:Q1906 Q1909 Q1912 Q1917 Q1921 Q1924 Q1932 Q1936 Q1943 Q1945:Q1946 Q1948 Q1956 Q1958:Q1960 Q1963 Q1971 Q1974:Q1977 Q1982 Q1985 Q1991:Q1993 Q2208 Q2213 Q2218 Q2223 Q2257:Q2305 Q2320:Q2379 Q2381:Q2384 Q2386:Q2753 Q2755:Q3450 Q2:Q29" name="Rango2_2_5"/>
    <protectedRange algorithmName="SHA-512" hashValue="XZw03RosI/l0z9FxmTtF29EdZ7P+4+ybhqoaAAUmURojSR5XbGfjC4f2i8gMqfY+RI9JvfdCA6PSh9TduXfUxA==" saltValue="5TPtLq2WoiRSae/yaDPnTw==" spinCount="100000" sqref="DO30:DP91 DA92:DP164 DH165:DP166 DF166:DG166 DE165:DG165 DA165:DD166 GC161 FL163 GC167:GC168 GC171 GC174 GC179 FZ89:FZ178 FL181 FF89:FF245 FF247 AV92:AV270 FI89:FI287 GC288 FL290:FL291 GF290:GF291 EA89:EJ291 FI291:FI292 EA292 EC292:EJ292 DA167:DP318 CJ92:CK318 U92:AA318 CS92:CT318 CP92:CQ318 BR92:BU318 BZ92:CB318 CV92:CY318 AT92:AT318 AV272:AV318 CE92:CF318 R92:S318 IL89:IM318 GC307 FL308 GF308 GC312 FQ89:FR318 IB89:IB318 FU89:FU318 EO89:EO318 GM89:GM318 GK89:GK318 GY89:GZ318 HJ89:HJ318 ER89:ES318 FF249:FF318 FW89:FX318 EV89:EW318 GT89:GT318 FI296:FI318 FZ180:FZ318 HU89:HZ318 GO89:GO318 EA293:EJ318 CE513:CF552 CV513:CY552 CP513:CQ552 CS513:CT552 CJ513:CK552 AV513:AV552 AT513:AT552 U513:AA552 O513:O552 R513:S552 BZ513:CB552 BR513:BU552 DA513:DN552 DO319:DP562 FI513:FI525 GY513:GZ552 GK513:GK552 GM513:GM552 EO513:EO552 FU513:FU552 GT513:GT552 FQ513:FR552 FI527:FI552 EV513:EW552 ER513:ES552 FF513:FF552 FZ513:FZ552 GO513:GO552 IL513:IM552 EA513:EJ552 FW513:FX552 HJ513:HJ552 IB513:IB552 HU513:HZ552 DA563:DP670 CS563:CT670 CP563:CQ670 BR563:BU670 CV563:CY670 O563:O670 AT563:AT670 AV563:AV670 CJ563:CK670 BZ563:CB670 R563:S670 U563:AA670 CE563:CF670 IL563:IM670 GC650 GC655 FQ563:FR670 GT563:GT670 IB563:IB670 FU563:FU670 EO563:EO670 GY563:GZ670 HJ563:HJ670 FZ563:FZ670 FF563:FF670 FW563:FX670 GO563:GO670 FI563:FI670 ER563:ES670 EV563:EW670 EA563:EJ670 HU563:HZ670 DO671:DP685 DA684:DN685 O684:O707 R684:S707 AV684:AV707 AT684:AT707 BZ684:CB707 CE684:CF707 CJ684:CK707 CP684:CQ707 CS684:CT707 CV684:CY707 DA686:DP707 U684:AA707 BR684:BU707 BJ684:BK707 EA684:EJ707 ER684:ES707 EV684:EW707 FF684:FF707 FI684:FI707 FQ684:FR707 FU684:FU707 FW684:FX707 FZ684:FZ707 GO684:GO707 GT684:GT707 GY684:GZ707 HU684:HZ707 IB684:IB707 IL684:IM707 DI708:DP723 DA724:DP730 HV708:HV722 HX708:HX722 HZ708:HZ722 HU723:HV723 HX723:HZ723 EA724:EJ730 AV724:AV738 CS723:CT738 CP724:CQ738 CV722:CY738 BR724:BU738 BZ724:CB738 O724:O738 R724:S738 BJ724:BK738 AT724:AT738 DA731:DN738 U724:AA738 CJ738 CE724:CF738 CJ722:CK737 U741:AA742 CJ741:CK742 DA741:DN742 AT741:AT742 BJ741:BK742 R741:S742 O741:O742 CE741:CF742 BZ741:CB742 BR741:BU742 CV741:CY742 CP741:CQ742 CS741:CT742 AV741:AV742 DM746:DN753 GC733:GC736 FQ724:FR738 ER724:ES738 EV724:EW738 FF724:FF738 GO724:GO738 GT724:GT738 FZ724:FZ738 IB723:IB738 FU723:FU738 EO684:EO738 GM563:GM738 GK563:GK738 GY724:GZ738 HU724:HZ738 FI723:FI738 HJ686:HJ738 FW724:FX738 IL722:IM738 EJ731:EJ738 EA731:EH738 HJ742 EA742:EH742 EJ741:EJ742 EA741:EG741 IL741:IM742 FW741:FX742 FI741:FI742 HU741:HZ742 GY741:GZ742 GK741:GK742 GM741:GM742 EO741:EO742 FU741:FU742 IB741:IB742 FZ741:FZ742 GT741:GT742 GO741:GO742 FF741:FF742 EV741:EW742 ER741:ES742 FQ741:FR742 DM756:DN760 CX761:CY762 DH761:DN761 DI762:DN762 CV767:CY767 BR768:BU768 DH766:DN766 DF768:DN768 CX766:CY766 BT766:BU767 DG767:DN767 CS769:CT769 CX769:CY769 DG769:DN769 BT769:BU769 FU757:FU760 HJ757:HJ760 FQ761:FR762 GM761:GM762 GK761:GK762 IB761:IB762 IL761:IM761 EF761:EH762 EB762 ED761:ED762 FU762 EO762 FI762 FW767:FX767 FF767 FZ767:FZ768 IL767:IM767 FR766 FW766 GM766:GM769 GK766:GK769 FU766:FU769 HJ766:HJ769 FF769 FI769 FW769:FX769 GY766:GZ769 HU767:HZ769 IO766:IO769 DO731:DP794 GF795 GC796 FI796 FL795:FL796 GC798 FL801 GF801 FC798 FI801 EA795:EJ802 FI798 EB803 ED803 EF803:EJ803 FL803 GF803 FI803 GC805 FL805 GF805 ER795:ES806 FF795:FF806 FQ795:FR806 EO795:EO806 FI805:FI806 ER807 GC809 EV795:EW810 DA795:DP838 BR795:BU848 EV831:EW831 EV814:EW814 EV819:EW819 EV815:EV818 EV826:EW826 GC825 EV824:EV825 GF812 EV829:EW829 EV827:EV828 EV821:EW823 EV820 EV832 GC830:GC832 GC820:GC821 GC811:GC812 EV811:EV813 EV830 FL812:FL813 FL817 FL824 FL826 FZ795:FZ812 FL830:FL831 GC817:GC818 EV835:EW835 EV834 GC835:GC836 EV836:EV837 EV833:EW833 FL834 FI808:FI836 EV839:EV840 EV838:EW838 EV841:EW841 FI838 GC838 FI840:FI841 EV842 EV843:EW844 EV845:EV846 EA804:EJ845 EA846:EH846 EJ846 EV854:EW855 EV849:EW850 EV848 EV847:EW847 EV852:EW852 FL850 FL846:FL848 EV853 FU795:FU848 EA849:EE849 EH849:EJ849 EA847:EJ848 GC853 FI843:FI851 EV851 FQ808:FR848 FR850 FQ849:FQ850 EV856 FL855:FL856 EV857:EW857 FL859 EV858:EV861 FF808:FF862 EV869:EV870 FL866 EV862:EW864 EV865 EV866:EW868 EV871:EW874 FL872 FI853:FI874 FZ814:FZ872 EV875 FL879 GC881 FL881 FF864:FF882 GC887 FL894 FI893:FI894 FI876:FI891 EO808:EO894 GC906:GC907 FZ901:FZ926 FL908 FZ874:FZ898 EN895:EO895 FL931 GC935 FL944 GO795:GO917 DA951:DN953 DB954:DN954 DO951:DP971 DA970:DN971 AT795:AT968 AV795:AV968 CJ795:CK968 CS795:CT968 CP795:CQ968 CV795:CY968 BR850:BU968 BZ795:CB968 CE795:CF968 U795:AA968 DA955:DN968 GC957 FQ851:FR968 ER808:ES968 EV876:EW968 FF884:FF968 GO919:GO968 GT795:GT968 FZ928:FZ968 IB795:IB968 FU850:FU968 EO896:EO968 GM795:GM968 GK795:GK968 GY795:GZ968 IL795:IM968 EA850:EJ968 HU795:HZ968 HJ795:HJ968 FI896:FI968 EI969 DA972:DP1089 U1231:Y1231 AA1231 U970:AA1230 DO1386:DP1499 GC1651 BR1765:BV1765 DC1811:DN1812 W1813:X1822 V1823:X1823 DE1760 DE1759:DF1759 CK1794:CK1806 X1837 W1824:X1836 BZ1813:CA1837 BZ1839:BZ1840 CA1838:CA1840 U1824:V1841 W1838:X1841 S1811:S1850 U1842:X1850 Y1811:Y1850 AA1811:AA1850 R1813:R1850 CB1813:CB1859 CP1813:CQ1843 Z1813:Z1850 CX1768:CY1768 O1801:O1810 DE1761:DF1810 DA1759:DD1810 DC1859:DN1859 DG1759:DN1810 DA1386:DN1758 CJ1794:CJ1859 CK1808:CK1859 BZ1841:CA1859 DA1813:DN1858 GB1747:GC1747 EE1771:EE1772 GC1765 GC1774 ED1766:EE1770 GC1786 EA1800:EB1810 GC1800 GC1783 EC1805 EC1806:ED1810 EC1800:ED1804 EE1800:EE1810 FL1810 IM1794:IM1796 FU1801:FU1836 GC1838 GQ1836:GQ1838 GC1843 GC1854 GC1816 FI1777:FI1785 FL1768 FF1811:FF1815 FL1757:FL1759 IL1794:IL1859 IM1798:IM1859 FI1787:FI1854 FF1778:FF1809 FW2123:FX2155 ED1773:EE1799 EA1766:EC1799 FI1759:FI1775 FF1744:FF1776 GC1738:GC1740 FL1738 FI1529:FI1757 FZ1469:FZ1815 EF1766:EJ1810 FZ1817:FZ1853 DA1884:DE1884 DG1884:DN1884 DA1860:DN1881 FZ1855:FZ1882 CJ1860:CK1996 CP1845:CQ1996 CV1769:CY1996 BR1766:BU1996 O1813:O1996 U1851:AA1996 AT1813:AT1996 AV1813:AV1996 BZ1860:CB1996 R1851:S1996 CE1812:CF1996 DA1885:DN1996 FQ1812:FR1996 ER1812:ES1996 EV1812:EW1996 FF1817:FF1996 GO1824:GO1996 GT1824:GT1996 FZ1884:FZ1996 FU1838:FU1996 FI1857:FI1996 IL1860:IM1996 BR2123:BU2151 FI2123:FI2136 EA2123:EJ2151 IL2123:IM2151 FI2138:FI2141 BS2152:BU2153 CP2123:CQ2155 CS2123:CT2155 O2123:O2155 CJ2123:CK2155 CV2123:CY2155 BJ2152:BJ2154 AV2123:AV2155 AT2123:AT2155 BZ2123:CB2155 CE2123:CF2155 BR2154:BU2155 R2123:S2155 U2123:AA2155 DA2123:DN2133 EB2152 ED2152 EF2152:EJ2152 EV2123:EW2152 EW2153 EY2153 FC2153 FR2143 FU2123:FU2155 FI2143:FI2155 FF2123:FF2155 FZ2123:FZ2155 ER2123:ES2155 EN2139 EA2153:EJ2155 EV2154:EW2155 GM2123:GM2155 GK2123:GK2155 GY2123:GZ2155 GO2123:GO2155 GT2123:GT2155 HJ2123:HJ2155 HU2123:HZ2153 HU2154:HX2154 HZ2154:IA2154 IB2123:IB2155 HU2155:HZ2155 DA2183:DN2186 DC2188:DD2189 DE2187:DN2189 DA2187:DB2189 DA2190:DN2191 DE2198 DF2192:DN2198 DE2192:DE2196 DA2192:DD2198 FY2189 EO2183:EO2191 FY2198 U2183:AA2237 U2238:Y2238 AA2238 BJ513:BK552 DA840:DP851 DA839:DG839 DI839:DP839 DA853:DP858 DA852:DG852 DI852:DP852 DA860:DP950 DA859:DG859 DI859:DP859 DA1091:DP1091 DA1090:DG1090 DI1090:DP1090 DA1093:DP1118 DA1092:DG1092 DI1092:DP1092 DA1119:DG1119 DI1119:DP1119 DA1883:DN1883 DA1882:DG1882 DI1882:DN1882 DA2135:DN2155 DA2134:DG2134 DI2134:DN2134 EA1813:EJ1996 EO2123:EO2138 EO2140:EO2155 FQ2123:FR2142 FQ2144:FR2155 FW795:FX968 FW2005 FW2021 GT1776:GT1822 O92:O318 O795:O963 R795:S968 AT2183:AT2305 AV2183:AV2305 CS2183:CT2305 CP2183:CQ2305 CV2183:CY2305 CE2183:CF2305 O2183:O2305 U2239:AA2305 CJ2183:CK2305 BZ2183:CB2305 BJ2299:BL2300 R2183:S2305 BR2183:BU2305 DA2199:DN2305 FI2183:FI2286 GC2287 GF2290 GC2293 FU2183:FU2305 EO2193:EO2305 GM2183:GM2305 GK2183:GK2305 GY2183:GZ2305 FQ2183:FR2305 HJ2257:HJ2305 FI2288:FI2305 IL2230:IM2305 GO2183:GO2305 GT2183:GT2305 IB2183:IB2305 ER2183:ES2305 EV2183:EW2305 FF2183:FF2305 EA2183:EJ2305 FZ2183:FZ2305 FW2183:FX2305 HU2183:HZ2305 V2325:AB2325 V2323:AA2324 V2326:AA2327 CP2320:CQ2325 U2320:AA2322 U2323:U2327 EW2339 EO2320:EO2329 EV2320:EW2338 CS2320:CT2379 CP2327:CQ2379 CV2320:CY2379 CE2320:CF2379 O2320:O2379 BR2320:BU2379 R2320:S2379 CJ2320:CK2379 U2328:AA2379 AT2320:AT2379 AV2320:AV2379 BZ2320:CB2379 CS2381:CT2384 CP2381:CQ2384 CV2381:CY2384 CE2381:CF2384 O2381:O2384 BR2381:BU2384 DA2381:DN2384 CJ2381:CK2384 BJ2381:BK2384 U2381:AA2384 AT2381:AT2384 AV2381:AV2384 BZ2381:CB2384 DA2320:DN2379 FQ2320:FR2379 ER2320:ES2379 EV2340:EW2379 FF2320:FF2379 GO2320:GO2379 GT2320:GT2379 FZ2320:FZ2379 IB2320:IB2379 FU2320:FU2379 EO2339:EO2379 GM2320:GM2379 GK2320:GK2379 GY2320:GZ2379 FI2320:FI2379 HJ2320:HJ2379 IL2320:IM2379 HU2320:HZ2379 FW2320:FX2379 EA2320:EJ2379 FQ2381:FR2384 ER2381:ES2384 EV2381:EW2384 FF2381:FF2384 GO2381:GO2384 GT2381:GT2384 FZ2381:FZ2384 IB2381:IB2384 FU2381:FU2384 EO2381:EO2384 GM2381:GM2384 GK2381:GK2384 GY2381:GZ2384 FI2381:FI2384 HJ2381:HJ2384 IL2381:IM2384 HU2381:HZ2384 FW2381:FX2384 EA2381:EJ2384 AT2386:AT2418 EA2386:EJ2462 EA2490 GC2470 EC2490 EE2463:EJ2514 EA2463:ED2489 EA2491:ED2514 FH2548 BK2753:BL2754 EA2715:EH2715 EJ2715 EA2716:EJ2752 ES2755 ER2753:ER2755 HX2753 HZ2753 GY2753 FL3054 BS3421:BU3421 BR3422:BU3450 R2381:S2384 R2386:S2752 IL2386:IM2752 HJ2386:HJ2752 FI2386:FI2752 HU2386:HZ2752 GY2386:GZ2752 GK2386:GK2752 GM2386:GM2752 EO2386:EO2752 FU2386:FU2752 IB2386:IB2752 FW2386:FX2752 FZ2386:FZ2752 GT2386:GT2752 GO2386:GO2752 FF2386:FF2752 EV2386:EW2752 ER2386:ES2752 FQ2386:FR2752 DA2386:DN2752 O2386:O2752 CE2386:CF2752 BZ2386:CB2752 BR2386:BU2752 CV2386:CY2752 CP2386:CQ2752 CS2386:CT2752 CJ2386:CK2752 U2386:AA2752 AV2386:AV2752 AT2420:AT2752 EA2515:EJ2714 FQ2755:FR3418 ER2756:ES3418 FF2755:FF3418 GO2755:GO3418 GT2755:GT3418 FZ2755:FZ3418 IB2755:IB3418 FU2755:FU3418 EO2755:EO3418 GM2755:GM3418 GY2755:GZ3418 FI2755:FI3418 IL2755:IM3418 GK2755:GK3418 HJ2755:HJ3418 EA2755:EJ3418 FW2755:FX3418 HU2755:HZ3418 R970:S1810 O965:O1799 FW970:FX1996 DA1120:DP1385 HJ970:HJ1996 HU970:HZ1996 IB970:IB1996 GY970:GZ1996 GK970:GK1996 GM970:GM1996 EO970:EO1996 CS970:CT1996 ER970:ES1810 FU970:FU1799 GO970:GO1822 FQ970:FR1810 GT970:GT1774 EA970:EJ1765 EV970:EW1810 FF970:FF1742 AV970:AV1810 CP970:CQ1811 CE970:CF1810 BZ970:CB1810 CJ970:CK1793 CV970:CY1767 BR970:BU1764 U1232:AA1810 AT970:AT1810 FI970:FI1527 FZ970:FZ1467 IL970:IM1793 BR2755:BU3420 O2755:O3450 U2755:AA3450 AV2755:AV3450 AT2755:AT3450 CE2756:CF3450 BZ2755:CB3450 CV2755:CY3450 CP2755:CQ3450 CS2755:CT3450 CJ2755:CK3450 DA2755:DN3450 R2755:S3450 DA2:DV8 EO2331:EO2337 EV2755:EW3418 HJ2:HL8 IO89:IO318 IO513:IO552 IO563:IO670 IO684:IO707 IO724:IO738 IO741:IO742 IO761:IO762 IO795:IO968 IO2123:IO2151 IO2230:IO2305 IO2320:IO2379 IO2381:IO2384 IO2386:IO2752 IO2755:IO3418 IO970:IO1996 IL2:IR8 BJ2:BN8 BL33 BL36:BL37 BL40 BL43:BL45 BL49 BL52:BL55 BL57:BL59 BL61:BL65 BL68:BL69 BL72:BL73 BL78:BL79 BL83 BL85 BL87:BL88 BL90 BJ92:BL276 BJ277:BK318 BL277:BL558 BJ563:BK568 BL561:BL568 BJ569:BL665 BJ666:BK670 BL666:BL719 BL721 BJ795:BK796 BL723:BL796 BJ797:BL968 BJ970:BL1808 BJ1809:BK1810 BL1809:BL1812 BJ1813:BL1996 BL2000 BL2002 BL2006 BL2008 BL2011:BL2012 BL2018 BL2020:BL2021 BL2023 BL2026:BL2027 BL2029:BL2030 BL2033 BL2035:BL2036 BL2038:BL2041 BL2043:BL2044 BL2046:BL2047 BL2049:BL2050 BL2053 BL2057 BL2061 BL2063:BL2064 BL2067:BL2069 BL2072:BL2075 BL2077:BL2085 BL2088:BL2090 BL2093 BL2095:BL2097 BJ2123:BK2130 BL2099:BL2130 BJ2131:BL2150 BJ2183:BK2251 BJ2151:BK2151 BL2151:BL2251 BJ2252:BL2297 BK2298:BL2298 BJ2301:BK2305 BL2301:BL2306 BL2309 BL2313 BL2316:BL2318 BJ2320:BL2379 BL2381:BL2385 BJ2386:BL2752 BJ2755:BL3450 BM9:BN3450 DA9:DP29 DS9:DS1499 DQ9:DR3450 DT9:DV3450 HJ9:HJ29 HK9:HL3450 IL9:IM29 IO9:IO29 IN9:IN3450 IP9:IR3450 BJ9:BL29 AT2:AT29 AV2:AV29 FQ2:FR29 ER2:ES29 EV2:EW29 FF2:FF29 GO2:GO29 GT2:GT29 FZ2:FZ29 EA2:EJ29 U2:AA29 FW2:FX29 CJ2:CK29 IB2:IB29 FU2:FU29 EO2:EO29 GM2:GM29 GK2:GK29 CS2:CT29 CP2:CQ29 GY2:GZ29 CV2:CY29 BR2:BU29 BZ2:CB29 CE2:CF29 O2:O29 R2:S29 HU2:HZ29 FI2:FI29 CH2:CH3450" name="Rango2_99"/>
    <protectedRange algorithmName="SHA-512" hashValue="XM8+0Jh5zLWw02PI0Lt8dLqjTcW5ulySion19FAnruDN6QRp4UwcVqdfQxnOQAItgpWG7rNsELzjwy0iXOonxw==" saltValue="Sd4WFUedDfLKoMQTDrxJuQ==" spinCount="100000" sqref="K126:K142 K235:K318 K513:K552 K563:K670 K684:K707 K724:K738 K741:K742 K795:K968 K1873:K1996 K2108:K2155 K2183:K2305 K2320:K2379 K2381:K2384 K2386:K2752 K970:K1737 K2755:K3450 K2:K55" name="Rango2_88_4_4"/>
    <protectedRange algorithmName="SHA-512" hashValue="EMMPgE8t/az1rHHzaZAQIhz+GQV0k2O/tQGA96sJqEEMzz1efIRa4CcLzC7iY9CCscto3g7dwz41haOE28iXYg==" saltValue="CVzFsG4X4LXUMo7796PiDQ==" spinCount="100000" sqref="L126:M142 J126:J142 B126:H142 J235 B235:B250 H257 B252:B264 D235:H256 D257:F257 D258:H264 B265:H318 L235:M318 J237:J318 B513:H513 J513:J552 L513:M552 B514:B552 D514:H552 C514:C562 J563:J670 L563:M670 B563:H670 E684:H684 J684:J700 L684:M700 B684:B707 J702:J707 L702:M707 L701 D685:H707 B724:B730 D724:H730 C731:H731 J724:J738 L724:M738 D741:H742 L741:M742 J741:J742 D732:H738 C732:C756 EA803 EC803 EE803 FF863 B795:H951 J795:J968 E965:H968 L795:M968 B952:C1000 DA954 D952:H964 D965:D969 D970:H1000 K1777 M1813:M1821 H1824 G1813:H1823 G1825:H1831 L1822:M1831 J1813:J1831 D1811:D1812 D1813:F1831 J1783:J1810 J1755:J1781 B1739:C1872 D1739:H1810 D1833:H1872 J1833:J1887 B1873:H1889 B1905 B1890:B1903 C1890:H1905 L1833:M1996 J1889:J1996 B1906:H1996 B2108:B2122 D2108:H2122 B2156:B2229 J2108:J2152 J2154:J2155 L2108:M2155 B2123:H2155 J2183:J2213 D2183:H2229 B2230:H2230 F2232:H2232 J2215:J2240 B2231:C2256 D2231:H2231 D2232:D2233 D2234:H2256 J2242:J2305 L2183:M2305 B2257:H2305 BJ2298 E2322:G2322 B2320:H2320 H2321:H2322 E2323:H2327 B2321:C2361 D2321:G2321 D2322:D2327 D2328:H2361 B2362:H2362 J2320:J2379 L2320:M2379 B2363:B2379 J2381:J2384 L2381:M2384 B2381:B2384 B2386:B2389 D2363:H2379 D2381:H2384 D2386:H2389 C2363:C2389 B2390:H2390 B2391:B2422 B2424:B2514 C2391:H2514 J2386:J2571 A2715:H2715 B2755:B2758 B2716:B2752 D2753 EI2715 D2755:H2758 D2716:H2752 C2716:C2758 L3143 G3426:H3426 E3423:H3425 J3419:J3450 L3144:M3450 D3428:D3450 B3419:B3443 H3428:H3450 E3428:G3443 E3445:G3450 F3444:G3444 L970:M1810 D3419:H3422 D3423:D3426 D3427:H3427 J2573:J2752 L2386:M2752 B2515:H2714 J2755:J3417 B2759:H3418 L2755:M3142 B1001:H1738 J970:J1753 B3445:B3450 L2:M55 J2:J55 B2:H55" name="Rango2_10"/>
    <protectedRange algorithmName="SHA-512" hashValue="G+iZEOxoI/CKLu0V8qsKD8cCdR7Dbjppkbkg/PsMRK1gAAPryNNi/JjhB0c9rHofUpnvlUUTwrtuZjU4RQXvuQ==" saltValue="DFH7xDlsGCxpx8zAvbZJEQ==" spinCount="100000" sqref="FC906 FB2:FB3450" name="Rango2_84"/>
    <protectedRange algorithmName="SHA-512" hashValue="YXHanhqXL0e4jPrzkCF8r/22WmlCviFUW909WKuG1JOcU0mp0/Huh0aP3EaGYxV2ep0WGu48HsShAy4Ka2uOiw==" saltValue="h/7U5iwJm7DLR4tRVfwZYw==" spinCount="100000" sqref="GI199:GI231 GC199:GC287 GC291:GC294 GC296:GC306 GC308:GC311 GC313:GC318 GI236:GI318 GC513:GC552 GI513:GI552 GC563:GC649 GC651:GC654 GI563:GI670 GC656:GC670 GC684:GC707 GC723:GC732 GC737:GC738 GI684:GI738 GI741:GI742 GC741:GC742 GC746:GC747 GI761:GI762 GC762 GC768 GI766:GI769 GC801 GC803 GC806 GC808 GC810 GC819 GC826:GC829 GC813:GC816 GC822:GC824 FZ813 GF824 GF834 GC833:GC834 GF839 GF855 GF847:GF848 GF850 GF852 GC839:GC852 GF857 GF862 FZ873 GF872 GC854:GC880 GC882:GC883 GC885:GC886 GC908:GC934 GC889:GC900 GC902:GC905 FZ927 FZ899:FZ900 GF941 GC936:GC943 GC945:GC956 GI795:GI968 GC958:GC968 FZ1468 GC1529:GC1650 GC1652:GC1737 GO1823 GT1823 GC1784:GC1785 GC1839:GC1842 GC1844:GC1853 GC1817:GC1837 GC1801:GC1815 GC1787:GC1798 GC1775:GC1782 GC1766:GC1773 GC1748:GC1764 GC1741:GC1746 FZ1883 GC1855:GC1996 GC2108:GC2155 GI2108:GI2155 GI2183:GI2256 GI2258 GI2260:GI2265 GC2183:GC2286 GC2288:GC2292 GI2267:GI2305 GC2294:GC2305 GC2320:GC2340 GI2320:GI2379 GC2362:GC2379 GI2381:GI2384 GC2381:GC2384 GC2386:GC2469 GC2471:GC2752 GI2386:GI2752 GI2755:GI3418 GC2755:GC3418 GI970:GI1996 GC970:GC1527 GC2:GD8 GC9:GC29 GD9:GD3450 GI2:GI29 EK2:EK3450 ET2:ET3450 EX2:EX3450 FD2:FD3450 FG2:FG3450 FJ2:FJ3450 FM2:FM3450 FS2:FS3450 FV2:FV3450 GA2:GA3450 GG2:GG3450 GP2:GP3450 GU2:GU3450" name="Rango2_33"/>
    <protectedRange algorithmName="SHA-512" hashValue="D8TacORwT7iz0mF9GEucchnMHfB5er2FFjQsxyeWWyeJkM6Bt3gYQ3LbcHPxZXFpVAYtFOuTrzYOCJrlZDx16g==" saltValue="QtCzIBktdS4NZkOEGcLTRQ==" spinCount="100000" sqref="IW207:IW318 IW513:IW552 IW563:IW670 IW684:IW730 IW739 IW762:IW767 IW769 IW782:IW787 IS827 IS812 IS822 JO822 JQ822 JO837:JO838 JQ837:JQ838 IS852 IW795:IW968 JO1740 IS1881 IS1883:IS1885 JO1883 JO1885 JT1924:JU1924 JT1953:JU1953 IW2108:IW2151 IW2183:IW2233 IW2235:IW2305 IW2320:IW2379 IW2381:IW2384 IW2386:IW2752 IW970:IW1996 IW2755:IW3450 IW2:IW29" name="Rango2_41"/>
    <protectedRange algorithmName="SHA-512" hashValue="pL4tgTKqwEsWSIEGFTBd+4pvEhE7d5Q99Eijs+L/Y1rhA0saQGGRJw5Pv2HLOP0quglztFwB6WVnQ1YGxd4AiQ==" saltValue="IF5mhk2RcoEjrcYppes1VA==" spinCount="100000" sqref="FT205:FT318 FT513:FT552 FT563:FT670 FT684:FT707 FT723:FT738 FT741:FT742 FT762 FT757:FT759 FT766:FT769 FT795:FT968 FU1800 FT2108:FT2155 FT2183:FT2305 FT2320:FT2379 FT2381:FT2384 FT2386:FT2753 FT2755:FT3418 FT970:FT1996 FT2:FT29" name="Rango2_30"/>
    <protectedRange algorithmName="SHA-512" hashValue="62ha4X/QVW9175kB83jpH9hzZy6uWEX3g6Szv+9mbhChlN3r4yygsbXLVarY0QFL+r7x2V9KtdkRVxMDuiXMGw==" saltValue="X2NRImaa8nLHcduAG1+DVw==" spinCount="100000" sqref="AK2:AK3450"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500:OH1501 B3469 B3451:C3468 FH1:FI1 FK1:FL1 FN1:FO1 FQ1:FZ1 GB1:GC1 GE1:GF1 GH1:HC1 HJ1:HN1 FL2 FO2:FP2 JD1:KW1 IX2:JB2 JD2:MT2 NM1 OD1:OE1 HZ1:JB1 OH1:XFC1 HD3:HI5 MQ30:MT55 AD58:AD62 FE56:FE60 FH56:FH60 FK56:FL60 FN56:FO60 HD56:HI60 FL61 FO61 FE62 FK62:FL62 FC56:FC62 EY56:FA62 GX56:GX62 EN56:EN62 FN62:FO62 HD62:HI62 HS56:HT62 FH62 JD61:JM61 IT56:IV62 IX56:IX62 HE63:HI82 MQ63:MT84 KJ83:MP84 FE83:FE142 FH83:FH142 FK83:FL142 FN83:FO142 HD83:HI142 FL143 FO143 FK144:FL162 FK163 GF165 FK164:FL180 FK181 JD143:JM143 KR146:MT146 FN144:FO231 FO232:FO235 FH144:FH287 FK182:FL289 GF289 FH288:FI290 GC289:GC290 FK290:FK291 FH291:FH292 GF292 FH293:FI295 GC295 AD83:AD318 FK292:FL307 FK308 FK309:FL318 HD144:HI318 FH296:FH318 FN236:FO318 FE144:FE318 HS83:HT318 EN83:EN318 FC83:FC318 EY83:FA318 GX83:GX318 IX83:IX318 IT83:IV318 AD513:AD552 FH513:FH525 FH526:FI526 HS513:HT552 FN513:FO552 FC513:FC552 EY513:FA552 GX513:GX552 EN513:EN552 FH527:FH552 FE513:FE552 FK513:FL552 HD513:HI552 IT513:IV552 IX513:IX552 MQ319:MT557 AD563:AD670 GF645 GX563:GX670 EY563:FA670 FC563:FC670 FH563:FH670 EN563:EN670 FN563:FO670 FE563:FE670 FK563:FL670 HS558:HT670 IX558:IX670 IT558:IV670 AD684:AD707 EY684:FA707 FC684:FC707 FE684:FE707 FH684:FH707 FK684:FL707 GX684:GX707 JC671:JC685 MQ671:MT685 JD684:JM685 JY671:KE683 KO671:MP683 FE724:FE730 FH723:FH730 FK722:FL730 FN684:FO730 HD563:HI730 IX684:IX730 IT684:IV730 AD724:AD738 AD741:AD742 GX724:GX738 EY722:FA738 FC722:FC738 FL731:FL738 FO731:FO738 HS684:HT738 EN684:EN738 EN741:EN742 FO741:FO742 FL741:FL742 FC741:FC742 EY741:FA742 GX741:GX742 HS741:HT742 HD746:HI746 HS748 HD748:HI750 HD753:HI753 LK739:MP739 KU731:MP738 KU740:MP742 JY747:KE748 LO746:MP748 LX749:MP749 ML750:MP750 JY751:KE753 LO751:MP753 MQ731:MT754 JY756:KE756 LO755:MT756 GX757:GX760 FK761:FL762 FN761:FO762 EN761:EN762 HD756:HI762 FH762 EY761:FA762 FC761:FC762 FK766:FL768 EY767:FA767 FC767 FE767 FN766:FO769 GX767:GX769 FE769 FH769 EY769:FA769 FC769 HS767:HT769 HD766:HI769 JS757 JS759 JV760:JW761 IX762:IX767 IT762:IV767 JV768:JW768 IX769 IT769:IV769 IT782:IV787 IX782:IX787 MQ757:MT794 GC795 FH795:FI795 FH796 FK795:FK796 FC795:FC797 FH797:FI797 GC797 FK797:FL797 FL802 FI799:FI800 GC799:GC800 GF800 FI802 GC802 FL798:FL800 FH798:FH803 FK798:FK803 FH804:FI804 GC804 FK804:FL804 FK805 FE795:FE806 FH805:FH806 EN795:EN806 FH807:FI807 GC807 EN807:EO807 FK806:FL811 FK814:FL816 FK812:FK813 FK818:FL823 FK817 FK825:FL825 FK824 FK827:FL829 FK826 FK830:FK831 FK832:FL833 FK834 FH837:FI837 FH808:FH836 FH838 FH840:FH841 FH839:FI839 FH842:FI842 FK835:FL845 EI846 FK849:FL849 FK850 FK846:FK848 FH852:FI852 FH843:FH851 FK851:FL854 FK855:FK856 FK857:FL858 FK859 FK866 FK860:FL865 FK867:FL871 FK872 FH853:FH874 FH875:FI875 FK873:FL878 FK879 FK881 FK880:FL880 FE808:FE882 FE883:FF883 FK894 FH893:FH894 FH892:FI892 FH876:FH890 EN808:EN894 FK882:FL893 FK895:FL907 FK909:FL930 FK908 FK931 FH895:FI895 FK932:FL943 FK944 FC799:FC905 JP827 JP813 JP822 JR822:JW822 JR813:JW813 JR827:JW827 LG824:MP824 JP837:JP838 JR837:JW838 LG844:MP844 LW843:MP843 LO848:MP848 LK848:LL848 LK847:MP847 LG847:LJ848 LG849:MP849 LS862:MP862 LK862:LP862 LK861:MP861 JP864 LO864:MP864 JR864:JW864 LD879 LD878:MP878 LG879:MP879 LE948 LE949:LF950 LG920:LL920 LO920:MP920 LE895:LF947 LG921:MP950 LG895:MP919 AD795:AD968 FE884:FE968 GX795:GX968 EY795:FA968 FC907:FC968 EN896:EN968 FN795:FO968 HS795:HT968 FK945:FL968 FH896:FH968 HD795:HI968 HD969 HF969 LG953:MP953 IT795:IV958 IT961:IU961 IT960:IV960 IT959:IU959 MQ811:MT971 IT970:IV971 IX795:IX968 JB969 IT967:IU968 IT962:IV966 IT972:IU972 IT973:IV974 IT975:IU975 IT976:IV978 IT979:IU979 FI1528 FH1331:FH1658 FH1660:FH1737 MQ1386:MT1499 A1793 AD1817:AD1846 AD1855 FE1739:FE1776 FK1739:FL1744 FH1739:FH1775 FH1786:FI1786 GF1775 GT1775 FH1776:FI1776 FK1774:FL1777 FL1769:FL1773 FK1778:FK1810 FH1787:FH1854 FL1778:FL1809 FH1777:FH1785 FL1760:FL1767 FK1745:FK1773 FL1745:FL1756 FO1738 JP1740:JW1740 JD1738:JM1738 FE1778:FE1879 FH1857:FH1879 FK1812:FL1879 FN1739:FO1879 HD1739:HI1879 FL1880 FO1880 JD1880:JM1880 KR1882:KV1882 KU1885:KV1885 KK1882:KP1882 KK1883 KL1883:KV1884 KX1885:LB1885 KX1883:MP1884 KX1881:LB1882 LO1885:MP1885 JO1884:JW1884 JP1881:JW1883 JP1885:JW1885 AD1860:AD1996 FH1881:FH1996 FK1881:FL1996 FE1881:FE1996 HD1881:HI1996 JV1924:JW1924 IZ1886:JM1996 LD1954:MP1996 KQ1990:LC1996 KQ1989:LB1989 KQ1954:KQ1988 KY1954:LC1988 KR1954:KX1970 KR1972:KX1988 KS1971:KX1971 JV1953:JW1953 HD2108:HI2151 FI2137 FI2142 IT2108:IV2151 IX2108:IX2151 AD2108:AD2155 FC2108:FC2152 EY2108:FA2152 EZ2153:FA2153 FK2108:FL2155 FN1881:FO2155 JD2230:JM2256 FC2154:FC2155 EY2154:FA2155 FE2108:FE2155 FH2108:FH2155 GX2108:GX2155 HS2108:HT2155 EN2108:EN2138 EN2140:EN2155 AD2230:AD2305 GH2257:GI2257 GE2258:GF2258 GI2259 GH2260:GH2263 GH2265 GH2266:GI2266 GH2267 GH2279 FH2230:FH2286 GB2287 FH2287:FI2287 FY2289 FE2230:FE2290 GB2293 FY2293:FY2294 GE2299:GF2299 FY2299:FY2300 FY2302:FY2303 GX2230:GX2305 EY2230:FA2305 FC2230:FC2305 HD2257:HI2305 FK2230:FL2305 EN2230:EN2305 FN2230:FO2305 FH2288:FH2305 FE2293:FE2305 HS2230:HT2305 IT2230:IV2305 IX2230:IX2305 CP2326:CQ2326 EO2338 EN2320:EN2337 AD2320:AD2379 AD2381:AD2384 FE2320:FE2379 GX2320:GX2379 EY2320:FA2379 FC2320:FC2379 FH2320:FH2379 FK2320:FL2379 EN2339:EN2379 FN2320:FO2379 HD2320:HI2379 HS2320:HT2379 FE2381:FE2384 GX2381:GX2384 EY2381:FA2384 FC2381:FC2384 FH2381:FH2384 FK2381:FL2384 EN2381:EN2384 FN2381:FO2384 HD2381:HI2384 HS2381:HT2384 IX2320:IX2379 IT2320:IV2379 IX2381:IX2384 IT2381:IV2384 LG2440:MP2440 FH2386:FH2547 KQ2595:MP2595 FO2755 FN2753:FN2755 HS2386:HT3418 KJ2755:KS2755 KU2755:MP2755 FK3054 FK3055:FL3418 KU3419:MP3420 JD3419:JM3450 IX2386:IX2752 IT2386:IV2752 FE2386:FE2753 FN2386:FO2752 HD2386:HI2752 EN2386:EN2752 FK2386:FL2752 FH2549:FH2752 FC2386:FC2752 EY2386:FA2752 GX2386:GX2752 AD2386:AD2752 IX2755:IX3450 FE2755:FE3418 GX2755:GX3418 EY2755:FA3418 FC2755:FC3418 FH2755:FH3418 EN2755:EN3418 FN2756:FO3418 HD2755:HI3418 FK2755:FL3053 IT980:IV1996 HS970:HT1996 EN970:EN1996 FC970:FC1996 EY970:FA1996 GX970:GX1996 AD970:AD1810 FE970:FE1737 HD970:HI1737 FK970:FL1737 IX970:IX1996 FH970:FH1329 FN970:FO1385 AD2755:AD3450 IT2755:IV3450 EL2:EN8 EO2330 FN3:FP8 HA2:HC5 HM2:HT8 IZ56:JM60 IZ61:JB61 IZ62:JM62 IZ83:JM142 IZ143:JB143 IZ144:JM318 IZ513:JM552 IZ558:JM670 IZ684:JB685 IZ686:JM730 IZ762:JM767 IZ769:JM769 IZ782:JM787 IZ795:JM968 IZ1738:JB1738 IZ1739:JM1879 IZ1880:JB1880 IZ1881:JL1885 IZ2097:JM2151 IZ2230:JB2256 IZ2257:JM2305 IZ2320:JM2379 IZ2381:JM2384 IZ3419:JB3450 IZ2386:JM2752 IZ2755:JM3418 IZ970:JM1737 JO1924:JS1924 JO56:JW62 JO83:JW318 JO513:JW552 JO558:JW670 JO684:JW730 JO762:JW767 JO769:JW769 JO782:JW787 JO795:JW812 JO814:JW821 JO823:JW826 JO828:JW836 JO839:JW863 JO865:JW968 JO1741:JW1880 JO1886:JW1923 JO1925:JW1952 JO1953:JS1953 JO1954:JW1996 JO2108:JW2151 JO2230:JW2305 JO2320:JW2379 JO2381:JW2384 JO2386:JW2752 JO2755:JW3450 JO970:JW1739 JY56:KF62 JY83:KF318 JY513:KF552 JY558:KF670 JY684:KF730 JY757:KF769 JY782:KF787 JY795:KF968 JY2108:KF2151 JY2230:KF2305 JY2320:KF2379 JY2381:KF2384 JY2386:KF2752 JY2755:KF3450 JY970:KF1996 KH56:KH62 KH83:KH318 KH513:KH552 KH558:KH670 KH684:KH730 KH760:KH769 KH782:KH787 KH795:KH968 KH2108:KH2151 KH2230:KH2305 KH2320:KH2379 KH2381:KH2384 KH2386:KH2752 KH2755:KH3450 KH970:KH1996 KJ864:LL864 KJ1884:KK1884 KJ1881:KV1881 KJ1882:KJ1883 KJ1885:KS1885 KJ684:MP685 KJ1886:MP1953 KJ3419:KS3420 KJ3421:MP3450 KJ56:MT62 KJ85:MT145 KJ146:KP146 KJ147:MT318 KJ513:MP552 KJ558:MT670 KJ686:MT730 KJ757:MP769 KJ782:MP787 KJ795:MT810 KJ824:LD824 KJ811:MP823 KJ825:MP842 KJ844:LD844 KJ843:LT843 KJ845:MP846 KJ847:LF849 KJ850:MP860 KJ861:LJ862 KJ863:MP863 KJ865:MP877 KJ878:LC879 KJ880:MP894 KJ895:LD950 KJ951:MP952 KJ953:LE953 KJ954:MP968 KJ970:MP971 KJ1386:MP1880 KJ1954:KP1996 KJ2108:MP2151 KJ2230:MP2305 KJ2320:MP2379 KJ2381:MP2384 KJ2386:MP2439 KJ2440:LE2440 KJ2595:KO2595 KJ2441:MP2594 KJ2596:MP2752 KJ2756:MP3418 KJ972:MT1385 IX3:MT8 FN9:FO29 HD9:HI29 IX9:IX29 EN9:EN29 EL9:EM3450 FP9:FP3450 HA9:HC3450 HS9:HT29 HM9:HR3450 IZ9:JM29 IY9:IY3450 JO9:JW29 JN9:JN3450 JY9:KF29 JX9:JX3450 KH9:KH29 KG9:KG3450 KJ9:MT29 KI9:KI3450 AD1:AD29 FE3:FE29 GX2:GX29 EY2:FA29 FC2:FC29 IT2:IV29 FH3:FH29 FK3:FL29 OH2:PK1499 N2:N3450 P2:P3450 BO1:BQ3450 CC1:CD3450 CG1:CG3450 CL1:CL3450 CN1:CO3450 CR1:CR3450 CU1:CU3450 CZ1:CZ3450 DW1:DZ3450 EP1:EQ3450 EU2:EU3450 GS2:GS3450 GV2:GV3450 HA6:HI8 IC2:IC3450" name="Rango2"/>
    <protectedRange algorithmName="SHA-512" hashValue="RQ91b7oAw60DVtcgB2vRpial2kSdzJx5guGCTYUwXYkKrtrUHfiYnLf9R+SNpYXlJDYpyEJLhcWwP0EqNN86dQ==" saltValue="W3RbH3zrcY9sy39xNwXNxg==" spinCount="100000" sqref="BA30:BI30 BV30:BY30" name="Rango2_88_99_1"/>
    <protectedRange algorithmName="SHA-512" hashValue="fMbmUM1DQ7FuAPRNvFL5mPdHUYjQnlLFhkuaxvHguaqR7aWyDxcmJs0jLYQfQKY+oyhsMb4Lew4VL6i7um3/ew==" saltValue="ydaTm0CeH8+/cYqoL/AMaQ==" spinCount="100000" sqref="AU30 AW30:AZ30" name="Rango2_88_91_1"/>
    <protectedRange algorithmName="SHA-512" hashValue="CHipOQaT63FWw628cQcXXJRZlrbNZ7OgmnEbDx38UmmH7z19GRYEzXFiVOzHAy1OAaAbST7g2bHZHDKQp2qm3w==" saltValue="iRVuL+373yLHv0ZHzS9qog==" spinCount="100000" sqref="AJ30 AG30:AH30 AL30" name="Rango2_88_7_5_1"/>
    <protectedRange algorithmName="SHA-512" hashValue="NkG6oHuDGvGBEiLAAq8MEJHEfLQUMyjihfH+DBXhT+eQW0r1yri7tOJEFRM9nbOejjjXiviq9RFo7KB7wF+xJA==" saltValue="bpjB0AAANu2X/PeR3eiFkA==" spinCount="100000" sqref="AM30:AS30" name="Rango2_88_65_1"/>
    <protectedRange algorithmName="SHA-512" hashValue="fPHvtIAf3pQeZUoAI9C2/vdXMHBpqqEq+67P5Ypyu4+9IWqs3yc9TZcMWQ0THLxUwqseQPyVvakuYFtCwJHsxA==" saltValue="QHIogSs2PrwAfdqa9PAOFQ==" spinCount="100000" sqref="AC30" name="Rango2_88_5_5_1"/>
    <protectedRange algorithmName="SHA-512" hashValue="LEEeiU6pKqm7TAP46VGlz0q+evvFwpT/0iLpRuWuQ7MacbP0OGL1/FSmrIEOg2rb6M+Jla2bPbVWiGag27j87w==" saltValue="HEVt+pS5OloNDlqSnzGLLw==" spinCount="100000" sqref="AI30" name="Rango2_8_7_1"/>
    <protectedRange algorithmName="SHA-512" hashValue="q2z5hEFmXS0v2chiPTC/VCoDWNlnhp+Xe6Ybfxe48vIsnB/KTJQxJv+pFUnCXfZ9T6vyJopuqFFNROfQTW/JUw==" saltValue="IctfdGJb5tOTpq+KPi9vww==" spinCount="100000" sqref="AE30:AF30" name="Rango2_88_39_1"/>
    <protectedRange algorithmName="SHA-512" hashValue="AYYX88LSDB6RDNMvSqt0KPGWPjBqTk56tMxTOlv5QD61MGTKAAQnSnudvNDWPN0Bbllh2qRQC+P5uq7goxjdrw==" saltValue="i/iPMewnks1FoXYOjKMEVg==" spinCount="100000" sqref="AB30" name="Rango2_87_6_1"/>
    <protectedRange algorithmName="SHA-512" hashValue="NUll9P9xh7KbSfMYpMxsRZLfDw/y/AzW2LSWlpXVscBDqiAxmzo71xjs+a2lh+jRa7pceOC849slke4+ZKx8LA==" saltValue="8qbkKpQ+CiQuLnqgShNvXA==" spinCount="100000" sqref="T30" name="Rango2_88_6_1"/>
    <protectedRange algorithmName="SHA-512" hashValue="KHhv3JU/LRdRrRTxxkgFceEHPZ5UzadmpZRZR3zmQRnPvkUJZuanRafIJ+qde0IWwLZSvFIQDyUAHq6v6k7XIg==" saltValue="2GKG1kCzVNNcn+vbOPuhJA==" spinCount="100000" sqref="Q30" name="Rango2_2_5_1"/>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1"/>
    <protectedRange algorithmName="SHA-512" hashValue="9+DNppQbWrLYYUMoJ+lyQctV2bX3Vq9kZnegLbpjTLP49It2ovUbcartuoQTeXgP+TGpY//7mDH/UQlFCKDGiA==" saltValue="KUnni6YEm00anzSSvyLqQA==" spinCount="100000" sqref="AD30" name="Rango2_16"/>
    <protectedRange algorithmName="SHA-512" hashValue="RQ91b7oAw60DVtcgB2vRpial2kSdzJx5guGCTYUwXYkKrtrUHfiYnLf9R+SNpYXlJDYpyEJLhcWwP0EqNN86dQ==" saltValue="W3RbH3zrcY9sy39xNwXNxg==" spinCount="100000" sqref="BA31:BI31 BV31:BY31" name="Rango2_88_99_2"/>
    <protectedRange algorithmName="SHA-512" hashValue="fMbmUM1DQ7FuAPRNvFL5mPdHUYjQnlLFhkuaxvHguaqR7aWyDxcmJs0jLYQfQKY+oyhsMb4Lew4VL6i7um3/ew==" saltValue="ydaTm0CeH8+/cYqoL/AMaQ==" spinCount="100000" sqref="AU31 AW31:AZ31" name="Rango2_88_91_2"/>
    <protectedRange algorithmName="SHA-512" hashValue="CHipOQaT63FWw628cQcXXJRZlrbNZ7OgmnEbDx38UmmH7z19GRYEzXFiVOzHAy1OAaAbST7g2bHZHDKQp2qm3w==" saltValue="iRVuL+373yLHv0ZHzS9qog==" spinCount="100000" sqref="AJ31 AG31:AH31 AL31" name="Rango2_88_7_5_2"/>
    <protectedRange algorithmName="SHA-512" hashValue="NkG6oHuDGvGBEiLAAq8MEJHEfLQUMyjihfH+DBXhT+eQW0r1yri7tOJEFRM9nbOejjjXiviq9RFo7KB7wF+xJA==" saltValue="bpjB0AAANu2X/PeR3eiFkA==" spinCount="100000" sqref="AM31:AS31" name="Rango2_88_65_2"/>
    <protectedRange algorithmName="SHA-512" hashValue="fPHvtIAf3pQeZUoAI9C2/vdXMHBpqqEq+67P5Ypyu4+9IWqs3yc9TZcMWQ0THLxUwqseQPyVvakuYFtCwJHsxA==" saltValue="QHIogSs2PrwAfdqa9PAOFQ==" spinCount="100000" sqref="AC31" name="Rango2_88_5_5_2"/>
    <protectedRange algorithmName="SHA-512" hashValue="LEEeiU6pKqm7TAP46VGlz0q+evvFwpT/0iLpRuWuQ7MacbP0OGL1/FSmrIEOg2rb6M+Jla2bPbVWiGag27j87w==" saltValue="HEVt+pS5OloNDlqSnzGLLw==" spinCount="100000" sqref="AI31" name="Rango2_8_7_2"/>
    <protectedRange algorithmName="SHA-512" hashValue="q2z5hEFmXS0v2chiPTC/VCoDWNlnhp+Xe6Ybfxe48vIsnB/KTJQxJv+pFUnCXfZ9T6vyJopuqFFNROfQTW/JUw==" saltValue="IctfdGJb5tOTpq+KPi9vww==" spinCount="100000" sqref="AE31:AF31" name="Rango2_88_39_2"/>
    <protectedRange algorithmName="SHA-512" hashValue="AYYX88LSDB6RDNMvSqt0KPGWPjBqTk56tMxTOlv5QD61MGTKAAQnSnudvNDWPN0Bbllh2qRQC+P5uq7goxjdrw==" saltValue="i/iPMewnks1FoXYOjKMEVg==" spinCount="100000" sqref="AB31" name="Rango2_87_6_2"/>
    <protectedRange algorithmName="SHA-512" hashValue="NUll9P9xh7KbSfMYpMxsRZLfDw/y/AzW2LSWlpXVscBDqiAxmzo71xjs+a2lh+jRa7pceOC849slke4+ZKx8LA==" saltValue="8qbkKpQ+CiQuLnqgShNvXA==" spinCount="100000" sqref="T31" name="Rango2_88_6_2"/>
    <protectedRange algorithmName="SHA-512" hashValue="KHhv3JU/LRdRrRTxxkgFceEHPZ5UzadmpZRZR3zmQRnPvkUJZuanRafIJ+qde0IWwLZSvFIQDyUAHq6v6k7XIg==" saltValue="2GKG1kCzVNNcn+vbOPuhJA==" spinCount="100000" sqref="Q31" name="Rango2_2_5_2"/>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2"/>
    <protectedRange algorithmName="SHA-512" hashValue="9+DNppQbWrLYYUMoJ+lyQctV2bX3Vq9kZnegLbpjTLP49It2ovUbcartuoQTeXgP+TGpY//7mDH/UQlFCKDGiA==" saltValue="KUnni6YEm00anzSSvyLqQA==" spinCount="100000" sqref="AD31" name="Rango2_22"/>
    <protectedRange algorithmName="SHA-512" hashValue="RQ91b7oAw60DVtcgB2vRpial2kSdzJx5guGCTYUwXYkKrtrUHfiYnLf9R+SNpYXlJDYpyEJLhcWwP0EqNN86dQ==" saltValue="W3RbH3zrcY9sy39xNwXNxg==" spinCount="100000" sqref="BA32:BI32 BV32:BY32" name="Rango2_88_99_3"/>
    <protectedRange algorithmName="SHA-512" hashValue="fMbmUM1DQ7FuAPRNvFL5mPdHUYjQnlLFhkuaxvHguaqR7aWyDxcmJs0jLYQfQKY+oyhsMb4Lew4VL6i7um3/ew==" saltValue="ydaTm0CeH8+/cYqoL/AMaQ==" spinCount="100000" sqref="AU32 AW32:AZ32" name="Rango2_88_91_3"/>
    <protectedRange algorithmName="SHA-512" hashValue="CHipOQaT63FWw628cQcXXJRZlrbNZ7OgmnEbDx38UmmH7z19GRYEzXFiVOzHAy1OAaAbST7g2bHZHDKQp2qm3w==" saltValue="iRVuL+373yLHv0ZHzS9qog==" spinCount="100000" sqref="AJ32 AG32:AH32 AL32" name="Rango2_88_7_5_3"/>
    <protectedRange algorithmName="SHA-512" hashValue="NkG6oHuDGvGBEiLAAq8MEJHEfLQUMyjihfH+DBXhT+eQW0r1yri7tOJEFRM9nbOejjjXiviq9RFo7KB7wF+xJA==" saltValue="bpjB0AAANu2X/PeR3eiFkA==" spinCount="100000" sqref="AM32:AS32" name="Rango2_88_65_3"/>
    <protectedRange algorithmName="SHA-512" hashValue="fPHvtIAf3pQeZUoAI9C2/vdXMHBpqqEq+67P5Ypyu4+9IWqs3yc9TZcMWQ0THLxUwqseQPyVvakuYFtCwJHsxA==" saltValue="QHIogSs2PrwAfdqa9PAOFQ==" spinCount="100000" sqref="AC32" name="Rango2_88_5_5_3"/>
    <protectedRange algorithmName="SHA-512" hashValue="LEEeiU6pKqm7TAP46VGlz0q+evvFwpT/0iLpRuWuQ7MacbP0OGL1/FSmrIEOg2rb6M+Jla2bPbVWiGag27j87w==" saltValue="HEVt+pS5OloNDlqSnzGLLw==" spinCount="100000" sqref="AI32" name="Rango2_8_7_3"/>
    <protectedRange algorithmName="SHA-512" hashValue="q2z5hEFmXS0v2chiPTC/VCoDWNlnhp+Xe6Ybfxe48vIsnB/KTJQxJv+pFUnCXfZ9T6vyJopuqFFNROfQTW/JUw==" saltValue="IctfdGJb5tOTpq+KPi9vww==" spinCount="100000" sqref="AE32:AF32" name="Rango2_88_39_3"/>
    <protectedRange algorithmName="SHA-512" hashValue="AYYX88LSDB6RDNMvSqt0KPGWPjBqTk56tMxTOlv5QD61MGTKAAQnSnudvNDWPN0Bbllh2qRQC+P5uq7goxjdrw==" saltValue="i/iPMewnks1FoXYOjKMEVg==" spinCount="100000" sqref="AB32" name="Rango2_87_6_3"/>
    <protectedRange algorithmName="SHA-512" hashValue="NUll9P9xh7KbSfMYpMxsRZLfDw/y/AzW2LSWlpXVscBDqiAxmzo71xjs+a2lh+jRa7pceOC849slke4+ZKx8LA==" saltValue="8qbkKpQ+CiQuLnqgShNvXA==" spinCount="100000" sqref="T32" name="Rango2_88_6_3"/>
    <protectedRange algorithmName="SHA-512" hashValue="KHhv3JU/LRdRrRTxxkgFceEHPZ5UzadmpZRZR3zmQRnPvkUJZuanRafIJ+qde0IWwLZSvFIQDyUAHq6v6k7XIg==" saltValue="2GKG1kCzVNNcn+vbOPuhJA==" spinCount="100000" sqref="Q32" name="Rango2_2_5_3"/>
    <protectedRange algorithmName="SHA-512" hashValue="XZw03RosI/l0z9FxmTtF29EdZ7P+4+ybhqoaAAUmURojSR5XbGfjC4f2i8gMqfY+RI9JvfdCA6PSh9TduXfUxA==" saltValue="5TPtLq2WoiRSae/yaDPnTw==" spinCount="100000" sqref="CJ32:CK32 CS32:CT32 CP32:CQ32 BZ32:CB32 O32 BJ32:BL32 R32:S32 AV32 DA32:DN32 CV32:CY32 BR32:BU32 U32:AA32 AT32 CE32:CF32" name="Rango2_99_3"/>
    <protectedRange algorithmName="SHA-512" hashValue="9+DNppQbWrLYYUMoJ+lyQctV2bX3Vq9kZnegLbpjTLP49It2ovUbcartuoQTeXgP+TGpY//7mDH/UQlFCKDGiA==" saltValue="KUnni6YEm00anzSSvyLqQA==" spinCount="100000" sqref="AD32" name="Rango2_24"/>
    <protectedRange algorithmName="SHA-512" hashValue="RQ91b7oAw60DVtcgB2vRpial2kSdzJx5guGCTYUwXYkKrtrUHfiYnLf9R+SNpYXlJDYpyEJLhcWwP0EqNN86dQ==" saltValue="W3RbH3zrcY9sy39xNwXNxg==" spinCount="100000" sqref="BA33:BI33 BV33:BY33" name="Rango2_88_99_4"/>
    <protectedRange algorithmName="SHA-512" hashValue="fMbmUM1DQ7FuAPRNvFL5mPdHUYjQnlLFhkuaxvHguaqR7aWyDxcmJs0jLYQfQKY+oyhsMb4Lew4VL6i7um3/ew==" saltValue="ydaTm0CeH8+/cYqoL/AMaQ==" spinCount="100000" sqref="AU33 AW33:AZ33" name="Rango2_88_91_4"/>
    <protectedRange algorithmName="SHA-512" hashValue="CHipOQaT63FWw628cQcXXJRZlrbNZ7OgmnEbDx38UmmH7z19GRYEzXFiVOzHAy1OAaAbST7g2bHZHDKQp2qm3w==" saltValue="iRVuL+373yLHv0ZHzS9qog==" spinCount="100000" sqref="AJ33 AG33:AH33 AL33" name="Rango2_88_7_5_4"/>
    <protectedRange algorithmName="SHA-512" hashValue="NkG6oHuDGvGBEiLAAq8MEJHEfLQUMyjihfH+DBXhT+eQW0r1yri7tOJEFRM9nbOejjjXiviq9RFo7KB7wF+xJA==" saltValue="bpjB0AAANu2X/PeR3eiFkA==" spinCount="100000" sqref="AM33:AS33" name="Rango2_88_65_4"/>
    <protectedRange algorithmName="SHA-512" hashValue="fPHvtIAf3pQeZUoAI9C2/vdXMHBpqqEq+67P5Ypyu4+9IWqs3yc9TZcMWQ0THLxUwqseQPyVvakuYFtCwJHsxA==" saltValue="QHIogSs2PrwAfdqa9PAOFQ==" spinCount="100000" sqref="AC33" name="Rango2_88_5_5_4"/>
    <protectedRange algorithmName="SHA-512" hashValue="LEEeiU6pKqm7TAP46VGlz0q+evvFwpT/0iLpRuWuQ7MacbP0OGL1/FSmrIEOg2rb6M+Jla2bPbVWiGag27j87w==" saltValue="HEVt+pS5OloNDlqSnzGLLw==" spinCount="100000" sqref="AI33" name="Rango2_8_7_4"/>
    <protectedRange algorithmName="SHA-512" hashValue="q2z5hEFmXS0v2chiPTC/VCoDWNlnhp+Xe6Ybfxe48vIsnB/KTJQxJv+pFUnCXfZ9T6vyJopuqFFNROfQTW/JUw==" saltValue="IctfdGJb5tOTpq+KPi9vww==" spinCount="100000" sqref="AE33:AF33" name="Rango2_88_39_4"/>
    <protectedRange algorithmName="SHA-512" hashValue="AYYX88LSDB6RDNMvSqt0KPGWPjBqTk56tMxTOlv5QD61MGTKAAQnSnudvNDWPN0Bbllh2qRQC+P5uq7goxjdrw==" saltValue="i/iPMewnks1FoXYOjKMEVg==" spinCount="100000" sqref="AB33" name="Rango2_87_6_4"/>
    <protectedRange algorithmName="SHA-512" hashValue="NUll9P9xh7KbSfMYpMxsRZLfDw/y/AzW2LSWlpXVscBDqiAxmzo71xjs+a2lh+jRa7pceOC849slke4+ZKx8LA==" saltValue="8qbkKpQ+CiQuLnqgShNvXA==" spinCount="100000" sqref="T33" name="Rango2_88_6_4"/>
    <protectedRange algorithmName="SHA-512" hashValue="KHhv3JU/LRdRrRTxxkgFceEHPZ5UzadmpZRZR3zmQRnPvkUJZuanRafIJ+qde0IWwLZSvFIQDyUAHq6v6k7XIg==" saltValue="2GKG1kCzVNNcn+vbOPuhJA==" spinCount="100000" sqref="Q33" name="Rango2_2_5_4"/>
    <protectedRange algorithmName="SHA-512" hashValue="XZw03RosI/l0z9FxmTtF29EdZ7P+4+ybhqoaAAUmURojSR5XbGfjC4f2i8gMqfY+RI9JvfdCA6PSh9TduXfUxA==" saltValue="5TPtLq2WoiRSae/yaDPnTw==" spinCount="100000" sqref="CJ33:CK33 CS33:CT33 CP33:CQ33 BZ33:CB33 O33 BJ33:BK33 R33:S33 AV33 DA33:DN33 CV33:CY33 BR33:BU33 U33:AA33 AT33 CE33:CF33" name="Rango2_99_4"/>
    <protectedRange algorithmName="SHA-512" hashValue="9+DNppQbWrLYYUMoJ+lyQctV2bX3Vq9kZnegLbpjTLP49It2ovUbcartuoQTeXgP+TGpY//7mDH/UQlFCKDGiA==" saltValue="KUnni6YEm00anzSSvyLqQA==" spinCount="100000" sqref="AD33" name="Rango2_25"/>
    <protectedRange algorithmName="SHA-512" hashValue="RQ91b7oAw60DVtcgB2vRpial2kSdzJx5guGCTYUwXYkKrtrUHfiYnLf9R+SNpYXlJDYpyEJLhcWwP0EqNN86dQ==" saltValue="W3RbH3zrcY9sy39xNwXNxg==" spinCount="100000" sqref="BA34:BI34 BV34:BY34" name="Rango2_88_99_5"/>
    <protectedRange algorithmName="SHA-512" hashValue="fMbmUM1DQ7FuAPRNvFL5mPdHUYjQnlLFhkuaxvHguaqR7aWyDxcmJs0jLYQfQKY+oyhsMb4Lew4VL6i7um3/ew==" saltValue="ydaTm0CeH8+/cYqoL/AMaQ==" spinCount="100000" sqref="AU34 AW34:AZ34" name="Rango2_88_91_5"/>
    <protectedRange algorithmName="SHA-512" hashValue="CHipOQaT63FWw628cQcXXJRZlrbNZ7OgmnEbDx38UmmH7z19GRYEzXFiVOzHAy1OAaAbST7g2bHZHDKQp2qm3w==" saltValue="iRVuL+373yLHv0ZHzS9qog==" spinCount="100000" sqref="AJ34 AG34:AH34 AL34" name="Rango2_88_7_5_5"/>
    <protectedRange algorithmName="SHA-512" hashValue="NkG6oHuDGvGBEiLAAq8MEJHEfLQUMyjihfH+DBXhT+eQW0r1yri7tOJEFRM9nbOejjjXiviq9RFo7KB7wF+xJA==" saltValue="bpjB0AAANu2X/PeR3eiFkA==" spinCount="100000" sqref="AM34:AS34" name="Rango2_88_65_5"/>
    <protectedRange algorithmName="SHA-512" hashValue="fPHvtIAf3pQeZUoAI9C2/vdXMHBpqqEq+67P5Ypyu4+9IWqs3yc9TZcMWQ0THLxUwqseQPyVvakuYFtCwJHsxA==" saltValue="QHIogSs2PrwAfdqa9PAOFQ==" spinCount="100000" sqref="AC34" name="Rango2_88_5_5_5"/>
    <protectedRange algorithmName="SHA-512" hashValue="LEEeiU6pKqm7TAP46VGlz0q+evvFwpT/0iLpRuWuQ7MacbP0OGL1/FSmrIEOg2rb6M+Jla2bPbVWiGag27j87w==" saltValue="HEVt+pS5OloNDlqSnzGLLw==" spinCount="100000" sqref="AI34" name="Rango2_8_7_5"/>
    <protectedRange algorithmName="SHA-512" hashValue="q2z5hEFmXS0v2chiPTC/VCoDWNlnhp+Xe6Ybfxe48vIsnB/KTJQxJv+pFUnCXfZ9T6vyJopuqFFNROfQTW/JUw==" saltValue="IctfdGJb5tOTpq+KPi9vww==" spinCount="100000" sqref="AE34:AF34" name="Rango2_88_39_5"/>
    <protectedRange algorithmName="SHA-512" hashValue="AYYX88LSDB6RDNMvSqt0KPGWPjBqTk56tMxTOlv5QD61MGTKAAQnSnudvNDWPN0Bbllh2qRQC+P5uq7goxjdrw==" saltValue="i/iPMewnks1FoXYOjKMEVg==" spinCount="100000" sqref="AB34" name="Rango2_87_6_5"/>
    <protectedRange algorithmName="SHA-512" hashValue="NUll9P9xh7KbSfMYpMxsRZLfDw/y/AzW2LSWlpXVscBDqiAxmzo71xjs+a2lh+jRa7pceOC849slke4+ZKx8LA==" saltValue="8qbkKpQ+CiQuLnqgShNvXA==" spinCount="100000" sqref="T34" name="Rango2_88_6_5"/>
    <protectedRange algorithmName="SHA-512" hashValue="KHhv3JU/LRdRrRTxxkgFceEHPZ5UzadmpZRZR3zmQRnPvkUJZuanRafIJ+qde0IWwLZSvFIQDyUAHq6v6k7XIg==" saltValue="2GKG1kCzVNNcn+vbOPuhJA==" spinCount="100000" sqref="Q34" name="Rango2_2_5_5"/>
    <protectedRange algorithmName="SHA-512" hashValue="XZw03RosI/l0z9FxmTtF29EdZ7P+4+ybhqoaAAUmURojSR5XbGfjC4f2i8gMqfY+RI9JvfdCA6PSh9TduXfUxA==" saltValue="5TPtLq2WoiRSae/yaDPnTw==" spinCount="100000" sqref="CJ34:CK34 CS34:CT34 CP34:CQ34 BZ34:CB34 O34 BJ34:BL34 R34:S34 AV34 DA34:DN34 CV34:CY34 BR34:BU34 U34:AA34 AT34 CE34:CF34" name="Rango2_99_5"/>
    <protectedRange algorithmName="SHA-512" hashValue="9+DNppQbWrLYYUMoJ+lyQctV2bX3Vq9kZnegLbpjTLP49It2ovUbcartuoQTeXgP+TGpY//7mDH/UQlFCKDGiA==" saltValue="KUnni6YEm00anzSSvyLqQA==" spinCount="100000" sqref="AD34" name="Rango2_26"/>
    <protectedRange algorithmName="SHA-512" hashValue="RQ91b7oAw60DVtcgB2vRpial2kSdzJx5guGCTYUwXYkKrtrUHfiYnLf9R+SNpYXlJDYpyEJLhcWwP0EqNN86dQ==" saltValue="W3RbH3zrcY9sy39xNwXNxg==" spinCount="100000" sqref="BA35:BI36 BV35:BY36" name="Rango2_88_99_6"/>
    <protectedRange algorithmName="SHA-512" hashValue="fMbmUM1DQ7FuAPRNvFL5mPdHUYjQnlLFhkuaxvHguaqR7aWyDxcmJs0jLYQfQKY+oyhsMb4Lew4VL6i7um3/ew==" saltValue="ydaTm0CeH8+/cYqoL/AMaQ==" spinCount="100000" sqref="AU35:AU36 AW35:AZ36" name="Rango2_88_91_6"/>
    <protectedRange algorithmName="SHA-512" hashValue="CHipOQaT63FWw628cQcXXJRZlrbNZ7OgmnEbDx38UmmH7z19GRYEzXFiVOzHAy1OAaAbST7g2bHZHDKQp2qm3w==" saltValue="iRVuL+373yLHv0ZHzS9qog==" spinCount="100000" sqref="AJ35:AJ36 AG35:AH36 AL35:AL36" name="Rango2_88_7_5_6"/>
    <protectedRange algorithmName="SHA-512" hashValue="NkG6oHuDGvGBEiLAAq8MEJHEfLQUMyjihfH+DBXhT+eQW0r1yri7tOJEFRM9nbOejjjXiviq9RFo7KB7wF+xJA==" saltValue="bpjB0AAANu2X/PeR3eiFkA==" spinCount="100000" sqref="AM35:AS36" name="Rango2_88_65_6"/>
    <protectedRange algorithmName="SHA-512" hashValue="fPHvtIAf3pQeZUoAI9C2/vdXMHBpqqEq+67P5Ypyu4+9IWqs3yc9TZcMWQ0THLxUwqseQPyVvakuYFtCwJHsxA==" saltValue="QHIogSs2PrwAfdqa9PAOFQ==" spinCount="100000" sqref="AC35:AC36" name="Rango2_88_5_5_6"/>
    <protectedRange algorithmName="SHA-512" hashValue="LEEeiU6pKqm7TAP46VGlz0q+evvFwpT/0iLpRuWuQ7MacbP0OGL1/FSmrIEOg2rb6M+Jla2bPbVWiGag27j87w==" saltValue="HEVt+pS5OloNDlqSnzGLLw==" spinCount="100000" sqref="AI35:AI36" name="Rango2_8_7_6"/>
    <protectedRange algorithmName="SHA-512" hashValue="q2z5hEFmXS0v2chiPTC/VCoDWNlnhp+Xe6Ybfxe48vIsnB/KTJQxJv+pFUnCXfZ9T6vyJopuqFFNROfQTW/JUw==" saltValue="IctfdGJb5tOTpq+KPi9vww==" spinCount="100000" sqref="AE35:AF36" name="Rango2_88_39_6"/>
    <protectedRange algorithmName="SHA-512" hashValue="AYYX88LSDB6RDNMvSqt0KPGWPjBqTk56tMxTOlv5QD61MGTKAAQnSnudvNDWPN0Bbllh2qRQC+P5uq7goxjdrw==" saltValue="i/iPMewnks1FoXYOjKMEVg==" spinCount="100000" sqref="AB35:AB36" name="Rango2_87_6_6"/>
    <protectedRange algorithmName="SHA-512" hashValue="NUll9P9xh7KbSfMYpMxsRZLfDw/y/AzW2LSWlpXVscBDqiAxmzo71xjs+a2lh+jRa7pceOC849slke4+ZKx8LA==" saltValue="8qbkKpQ+CiQuLnqgShNvXA==" spinCount="100000" sqref="T35:T36" name="Rango2_88_6_6"/>
    <protectedRange algorithmName="SHA-512" hashValue="KHhv3JU/LRdRrRTxxkgFceEHPZ5UzadmpZRZR3zmQRnPvkUJZuanRafIJ+qde0IWwLZSvFIQDyUAHq6v6k7XIg==" saltValue="2GKG1kCzVNNcn+vbOPuhJA==" spinCount="100000" sqref="Q35:Q36" name="Rango2_2_5_6"/>
    <protectedRange algorithmName="SHA-512" hashValue="XZw03RosI/l0z9FxmTtF29EdZ7P+4+ybhqoaAAUmURojSR5XbGfjC4f2i8gMqfY+RI9JvfdCA6PSh9TduXfUxA==" saltValue="5TPtLq2WoiRSae/yaDPnTw==" spinCount="100000" sqref="CJ35:CK36 CS35:CT36 CP35:CQ36 BZ35:CB36 O35:O36 BJ35:BL35 R35:S36 AV35:AV36 DA35:DN36 CV35:CY36 BR35:BU36 U35:AA36 AT35:AT36 CE35:CF36 BJ36:BK36" name="Rango2_99_6"/>
    <protectedRange algorithmName="SHA-512" hashValue="9+DNppQbWrLYYUMoJ+lyQctV2bX3Vq9kZnegLbpjTLP49It2ovUbcartuoQTeXgP+TGpY//7mDH/UQlFCKDGiA==" saltValue="KUnni6YEm00anzSSvyLqQA==" spinCount="100000" sqref="AD35:AD36" name="Rango2_32"/>
    <protectedRange algorithmName="SHA-512" hashValue="RQ91b7oAw60DVtcgB2vRpial2kSdzJx5guGCTYUwXYkKrtrUHfiYnLf9R+SNpYXlJDYpyEJLhcWwP0EqNN86dQ==" saltValue="W3RbH3zrcY9sy39xNwXNxg==" spinCount="100000" sqref="BA37:BI37 BV37:BY37" name="Rango2_88_99_7"/>
    <protectedRange algorithmName="SHA-512" hashValue="fMbmUM1DQ7FuAPRNvFL5mPdHUYjQnlLFhkuaxvHguaqR7aWyDxcmJs0jLYQfQKY+oyhsMb4Lew4VL6i7um3/ew==" saltValue="ydaTm0CeH8+/cYqoL/AMaQ==" spinCount="100000" sqref="AU37 AW37:AZ37" name="Rango2_88_91_7"/>
    <protectedRange algorithmName="SHA-512" hashValue="CHipOQaT63FWw628cQcXXJRZlrbNZ7OgmnEbDx38UmmH7z19GRYEzXFiVOzHAy1OAaAbST7g2bHZHDKQp2qm3w==" saltValue="iRVuL+373yLHv0ZHzS9qog==" spinCount="100000" sqref="AJ37 AG37:AH37 AL37" name="Rango2_88_7_5_7"/>
    <protectedRange algorithmName="SHA-512" hashValue="NkG6oHuDGvGBEiLAAq8MEJHEfLQUMyjihfH+DBXhT+eQW0r1yri7tOJEFRM9nbOejjjXiviq9RFo7KB7wF+xJA==" saltValue="bpjB0AAANu2X/PeR3eiFkA==" spinCount="100000" sqref="AM37:AS37" name="Rango2_88_65_7"/>
    <protectedRange algorithmName="SHA-512" hashValue="fPHvtIAf3pQeZUoAI9C2/vdXMHBpqqEq+67P5Ypyu4+9IWqs3yc9TZcMWQ0THLxUwqseQPyVvakuYFtCwJHsxA==" saltValue="QHIogSs2PrwAfdqa9PAOFQ==" spinCount="100000" sqref="AC37" name="Rango2_88_5_5_7"/>
    <protectedRange algorithmName="SHA-512" hashValue="LEEeiU6pKqm7TAP46VGlz0q+evvFwpT/0iLpRuWuQ7MacbP0OGL1/FSmrIEOg2rb6M+Jla2bPbVWiGag27j87w==" saltValue="HEVt+pS5OloNDlqSnzGLLw==" spinCount="100000" sqref="AI37" name="Rango2_8_7_7"/>
    <protectedRange algorithmName="SHA-512" hashValue="q2z5hEFmXS0v2chiPTC/VCoDWNlnhp+Xe6Ybfxe48vIsnB/KTJQxJv+pFUnCXfZ9T6vyJopuqFFNROfQTW/JUw==" saltValue="IctfdGJb5tOTpq+KPi9vww==" spinCount="100000" sqref="AE37:AF37" name="Rango2_88_39_7"/>
    <protectedRange algorithmName="SHA-512" hashValue="AYYX88LSDB6RDNMvSqt0KPGWPjBqTk56tMxTOlv5QD61MGTKAAQnSnudvNDWPN0Bbllh2qRQC+P5uq7goxjdrw==" saltValue="i/iPMewnks1FoXYOjKMEVg==" spinCount="100000" sqref="AB37" name="Rango2_87_6_7"/>
    <protectedRange algorithmName="SHA-512" hashValue="NUll9P9xh7KbSfMYpMxsRZLfDw/y/AzW2LSWlpXVscBDqiAxmzo71xjs+a2lh+jRa7pceOC849slke4+ZKx8LA==" saltValue="8qbkKpQ+CiQuLnqgShNvXA==" spinCount="100000" sqref="T37" name="Rango2_88_6_7"/>
    <protectedRange algorithmName="SHA-512" hashValue="KHhv3JU/LRdRrRTxxkgFceEHPZ5UzadmpZRZR3zmQRnPvkUJZuanRafIJ+qde0IWwLZSvFIQDyUAHq6v6k7XIg==" saltValue="2GKG1kCzVNNcn+vbOPuhJA==" spinCount="100000" sqref="Q37" name="Rango2_2_5_7"/>
    <protectedRange algorithmName="SHA-512" hashValue="XZw03RosI/l0z9FxmTtF29EdZ7P+4+ybhqoaAAUmURojSR5XbGfjC4f2i8gMqfY+RI9JvfdCA6PSh9TduXfUxA==" saltValue="5TPtLq2WoiRSae/yaDPnTw==" spinCount="100000" sqref="CJ37:CK37 CS37:CT37 CP37:CQ37 BZ37:CB37 O37 BJ37:BK37 R37:S37 AV37 DA37:DN37 CV37:CY37 BR37:BU37 U37:AA37 AT37 CE37:CF37" name="Rango2_99_7"/>
    <protectedRange algorithmName="SHA-512" hashValue="9+DNppQbWrLYYUMoJ+lyQctV2bX3Vq9kZnegLbpjTLP49It2ovUbcartuoQTeXgP+TGpY//7mDH/UQlFCKDGiA==" saltValue="KUnni6YEm00anzSSvyLqQA==" spinCount="100000" sqref="AD37" name="Rango2_34"/>
    <protectedRange algorithmName="SHA-512" hashValue="RQ91b7oAw60DVtcgB2vRpial2kSdzJx5guGCTYUwXYkKrtrUHfiYnLf9R+SNpYXlJDYpyEJLhcWwP0EqNN86dQ==" saltValue="W3RbH3zrcY9sy39xNwXNxg==" spinCount="100000" sqref="BA38:BI39 BV38:BY39" name="Rango2_88_99_8"/>
    <protectedRange algorithmName="SHA-512" hashValue="fMbmUM1DQ7FuAPRNvFL5mPdHUYjQnlLFhkuaxvHguaqR7aWyDxcmJs0jLYQfQKY+oyhsMb4Lew4VL6i7um3/ew==" saltValue="ydaTm0CeH8+/cYqoL/AMaQ==" spinCount="100000" sqref="AU38:AU39 AW38:AZ39" name="Rango2_88_91_8"/>
    <protectedRange algorithmName="SHA-512" hashValue="CHipOQaT63FWw628cQcXXJRZlrbNZ7OgmnEbDx38UmmH7z19GRYEzXFiVOzHAy1OAaAbST7g2bHZHDKQp2qm3w==" saltValue="iRVuL+373yLHv0ZHzS9qog==" spinCount="100000" sqref="AJ38:AJ39 AG38:AH39 AL38:AL39" name="Rango2_88_7_5_8"/>
    <protectedRange algorithmName="SHA-512" hashValue="NkG6oHuDGvGBEiLAAq8MEJHEfLQUMyjihfH+DBXhT+eQW0r1yri7tOJEFRM9nbOejjjXiviq9RFo7KB7wF+xJA==" saltValue="bpjB0AAANu2X/PeR3eiFkA==" spinCount="100000" sqref="AM38:AS39" name="Rango2_88_65_8"/>
    <protectedRange algorithmName="SHA-512" hashValue="fPHvtIAf3pQeZUoAI9C2/vdXMHBpqqEq+67P5Ypyu4+9IWqs3yc9TZcMWQ0THLxUwqseQPyVvakuYFtCwJHsxA==" saltValue="QHIogSs2PrwAfdqa9PAOFQ==" spinCount="100000" sqref="AC38:AC39" name="Rango2_88_5_5_8"/>
    <protectedRange algorithmName="SHA-512" hashValue="LEEeiU6pKqm7TAP46VGlz0q+evvFwpT/0iLpRuWuQ7MacbP0OGL1/FSmrIEOg2rb6M+Jla2bPbVWiGag27j87w==" saltValue="HEVt+pS5OloNDlqSnzGLLw==" spinCount="100000" sqref="AI38:AI39" name="Rango2_8_7_8"/>
    <protectedRange algorithmName="SHA-512" hashValue="q2z5hEFmXS0v2chiPTC/VCoDWNlnhp+Xe6Ybfxe48vIsnB/KTJQxJv+pFUnCXfZ9T6vyJopuqFFNROfQTW/JUw==" saltValue="IctfdGJb5tOTpq+KPi9vww==" spinCount="100000" sqref="AE38:AF39" name="Rango2_88_39_8"/>
    <protectedRange algorithmName="SHA-512" hashValue="AYYX88LSDB6RDNMvSqt0KPGWPjBqTk56tMxTOlv5QD61MGTKAAQnSnudvNDWPN0Bbllh2qRQC+P5uq7goxjdrw==" saltValue="i/iPMewnks1FoXYOjKMEVg==" spinCount="100000" sqref="AB38:AB39" name="Rango2_87_6_8"/>
    <protectedRange algorithmName="SHA-512" hashValue="NUll9P9xh7KbSfMYpMxsRZLfDw/y/AzW2LSWlpXVscBDqiAxmzo71xjs+a2lh+jRa7pceOC849slke4+ZKx8LA==" saltValue="8qbkKpQ+CiQuLnqgShNvXA==" spinCount="100000" sqref="T38:T39" name="Rango2_88_6_8"/>
    <protectedRange algorithmName="SHA-512" hashValue="KHhv3JU/LRdRrRTxxkgFceEHPZ5UzadmpZRZR3zmQRnPvkUJZuanRafIJ+qde0IWwLZSvFIQDyUAHq6v6k7XIg==" saltValue="2GKG1kCzVNNcn+vbOPuhJA==" spinCount="100000" sqref="Q38:Q39" name="Rango2_2_5_8"/>
    <protectedRange algorithmName="SHA-512" hashValue="XZw03RosI/l0z9FxmTtF29EdZ7P+4+ybhqoaAAUmURojSR5XbGfjC4f2i8gMqfY+RI9JvfdCA6PSh9TduXfUxA==" saltValue="5TPtLq2WoiRSae/yaDPnTw==" spinCount="100000" sqref="CJ38:CK39 CS38:CT39 CP38:CQ39 BZ38:CB39 O38:O39 BJ38:BL39 R38:S39 AV38:AV39 DA38:DN39 CV38:CY39 BR38:BU39 U38:AA39 AT38:AT39 CE38:CF39" name="Rango2_99_8"/>
    <protectedRange algorithmName="SHA-512" hashValue="9+DNppQbWrLYYUMoJ+lyQctV2bX3Vq9kZnegLbpjTLP49It2ovUbcartuoQTeXgP+TGpY//7mDH/UQlFCKDGiA==" saltValue="KUnni6YEm00anzSSvyLqQA==" spinCount="100000" sqref="AD38:AD39" name="Rango2_35"/>
    <protectedRange algorithmName="SHA-512" hashValue="RQ91b7oAw60DVtcgB2vRpial2kSdzJx5guGCTYUwXYkKrtrUHfiYnLf9R+SNpYXlJDYpyEJLhcWwP0EqNN86dQ==" saltValue="W3RbH3zrcY9sy39xNwXNxg==" spinCount="100000" sqref="BA40:BI41 BV40:BY41" name="Rango2_88_99_9"/>
    <protectedRange algorithmName="SHA-512" hashValue="fMbmUM1DQ7FuAPRNvFL5mPdHUYjQnlLFhkuaxvHguaqR7aWyDxcmJs0jLYQfQKY+oyhsMb4Lew4VL6i7um3/ew==" saltValue="ydaTm0CeH8+/cYqoL/AMaQ==" spinCount="100000" sqref="AU40:AU41 AW40:AZ41" name="Rango2_88_91_9"/>
    <protectedRange algorithmName="SHA-512" hashValue="CHipOQaT63FWw628cQcXXJRZlrbNZ7OgmnEbDx38UmmH7z19GRYEzXFiVOzHAy1OAaAbST7g2bHZHDKQp2qm3w==" saltValue="iRVuL+373yLHv0ZHzS9qog==" spinCount="100000" sqref="AJ40:AJ41 AG40:AH41 AL40:AL41" name="Rango2_88_7_5_9"/>
    <protectedRange algorithmName="SHA-512" hashValue="NkG6oHuDGvGBEiLAAq8MEJHEfLQUMyjihfH+DBXhT+eQW0r1yri7tOJEFRM9nbOejjjXiviq9RFo7KB7wF+xJA==" saltValue="bpjB0AAANu2X/PeR3eiFkA==" spinCount="100000" sqref="AM40:AS41" name="Rango2_88_65_9"/>
    <protectedRange algorithmName="SHA-512" hashValue="fPHvtIAf3pQeZUoAI9C2/vdXMHBpqqEq+67P5Ypyu4+9IWqs3yc9TZcMWQ0THLxUwqseQPyVvakuYFtCwJHsxA==" saltValue="QHIogSs2PrwAfdqa9PAOFQ==" spinCount="100000" sqref="AC40:AC41" name="Rango2_88_5_5_9"/>
    <protectedRange algorithmName="SHA-512" hashValue="LEEeiU6pKqm7TAP46VGlz0q+evvFwpT/0iLpRuWuQ7MacbP0OGL1/FSmrIEOg2rb6M+Jla2bPbVWiGag27j87w==" saltValue="HEVt+pS5OloNDlqSnzGLLw==" spinCount="100000" sqref="AI40:AI41" name="Rango2_8_7_9"/>
    <protectedRange algorithmName="SHA-512" hashValue="q2z5hEFmXS0v2chiPTC/VCoDWNlnhp+Xe6Ybfxe48vIsnB/KTJQxJv+pFUnCXfZ9T6vyJopuqFFNROfQTW/JUw==" saltValue="IctfdGJb5tOTpq+KPi9vww==" spinCount="100000" sqref="AE40:AF41" name="Rango2_88_39_9"/>
    <protectedRange algorithmName="SHA-512" hashValue="AYYX88LSDB6RDNMvSqt0KPGWPjBqTk56tMxTOlv5QD61MGTKAAQnSnudvNDWPN0Bbllh2qRQC+P5uq7goxjdrw==" saltValue="i/iPMewnks1FoXYOjKMEVg==" spinCount="100000" sqref="AB40:AB41" name="Rango2_87_6_9"/>
    <protectedRange algorithmName="SHA-512" hashValue="NUll9P9xh7KbSfMYpMxsRZLfDw/y/AzW2LSWlpXVscBDqiAxmzo71xjs+a2lh+jRa7pceOC849slke4+ZKx8LA==" saltValue="8qbkKpQ+CiQuLnqgShNvXA==" spinCount="100000" sqref="T40:T41" name="Rango2_88_6_9"/>
    <protectedRange algorithmName="SHA-512" hashValue="KHhv3JU/LRdRrRTxxkgFceEHPZ5UzadmpZRZR3zmQRnPvkUJZuanRafIJ+qde0IWwLZSvFIQDyUAHq6v6k7XIg==" saltValue="2GKG1kCzVNNcn+vbOPuhJA==" spinCount="100000" sqref="Q40:Q41" name="Rango2_2_5_9"/>
    <protectedRange algorithmName="SHA-512" hashValue="XZw03RosI/l0z9FxmTtF29EdZ7P+4+ybhqoaAAUmURojSR5XbGfjC4f2i8gMqfY+RI9JvfdCA6PSh9TduXfUxA==" saltValue="5TPtLq2WoiRSae/yaDPnTw==" spinCount="100000" sqref="CJ40:CK41 CS40:CT41 CP40:CQ41 BZ40:CB41 O40:O41 BJ41:BL41 R40:S41 AV40:AV41 DA40:DN41 CV40:CY41 BR40:BU41 U40:AA41 AT40:AT41 CE40:CF41 BJ40:BK40" name="Rango2_99_9"/>
    <protectedRange algorithmName="SHA-512" hashValue="9+DNppQbWrLYYUMoJ+lyQctV2bX3Vq9kZnegLbpjTLP49It2ovUbcartuoQTeXgP+TGpY//7mDH/UQlFCKDGiA==" saltValue="KUnni6YEm00anzSSvyLqQA==" spinCount="100000" sqref="AD40:AD41" name="Rango2_36"/>
    <protectedRange algorithmName="SHA-512" hashValue="RQ91b7oAw60DVtcgB2vRpial2kSdzJx5guGCTYUwXYkKrtrUHfiYnLf9R+SNpYXlJDYpyEJLhcWwP0EqNN86dQ==" saltValue="W3RbH3zrcY9sy39xNwXNxg==" spinCount="100000" sqref="BA42:BI43 BV42:BY43" name="Rango2_88_99_10"/>
    <protectedRange algorithmName="SHA-512" hashValue="fMbmUM1DQ7FuAPRNvFL5mPdHUYjQnlLFhkuaxvHguaqR7aWyDxcmJs0jLYQfQKY+oyhsMb4Lew4VL6i7um3/ew==" saltValue="ydaTm0CeH8+/cYqoL/AMaQ==" spinCount="100000" sqref="AU42:AU43 AW42:AZ43" name="Rango2_88_91_10"/>
    <protectedRange algorithmName="SHA-512" hashValue="CHipOQaT63FWw628cQcXXJRZlrbNZ7OgmnEbDx38UmmH7z19GRYEzXFiVOzHAy1OAaAbST7g2bHZHDKQp2qm3w==" saltValue="iRVuL+373yLHv0ZHzS9qog==" spinCount="100000" sqref="AJ42:AJ43 AG42:AH43 AL42:AL43" name="Rango2_88_7_5_10"/>
    <protectedRange algorithmName="SHA-512" hashValue="NkG6oHuDGvGBEiLAAq8MEJHEfLQUMyjihfH+DBXhT+eQW0r1yri7tOJEFRM9nbOejjjXiviq9RFo7KB7wF+xJA==" saltValue="bpjB0AAANu2X/PeR3eiFkA==" spinCount="100000" sqref="AM42:AS43" name="Rango2_88_65_10"/>
    <protectedRange algorithmName="SHA-512" hashValue="fPHvtIAf3pQeZUoAI9C2/vdXMHBpqqEq+67P5Ypyu4+9IWqs3yc9TZcMWQ0THLxUwqseQPyVvakuYFtCwJHsxA==" saltValue="QHIogSs2PrwAfdqa9PAOFQ==" spinCount="100000" sqref="AC42:AC43" name="Rango2_88_5_5_10"/>
    <protectedRange algorithmName="SHA-512" hashValue="LEEeiU6pKqm7TAP46VGlz0q+evvFwpT/0iLpRuWuQ7MacbP0OGL1/FSmrIEOg2rb6M+Jla2bPbVWiGag27j87w==" saltValue="HEVt+pS5OloNDlqSnzGLLw==" spinCount="100000" sqref="AI42:AI43" name="Rango2_8_7_10"/>
    <protectedRange algorithmName="SHA-512" hashValue="q2z5hEFmXS0v2chiPTC/VCoDWNlnhp+Xe6Ybfxe48vIsnB/KTJQxJv+pFUnCXfZ9T6vyJopuqFFNROfQTW/JUw==" saltValue="IctfdGJb5tOTpq+KPi9vww==" spinCount="100000" sqref="AE42:AF43" name="Rango2_88_39_10"/>
    <protectedRange algorithmName="SHA-512" hashValue="AYYX88LSDB6RDNMvSqt0KPGWPjBqTk56tMxTOlv5QD61MGTKAAQnSnudvNDWPN0Bbllh2qRQC+P5uq7goxjdrw==" saltValue="i/iPMewnks1FoXYOjKMEVg==" spinCount="100000" sqref="AB42:AB43" name="Rango2_87_6_10"/>
    <protectedRange algorithmName="SHA-512" hashValue="NUll9P9xh7KbSfMYpMxsRZLfDw/y/AzW2LSWlpXVscBDqiAxmzo71xjs+a2lh+jRa7pceOC849slke4+ZKx8LA==" saltValue="8qbkKpQ+CiQuLnqgShNvXA==" spinCount="100000" sqref="T42:T43" name="Rango2_88_6_10"/>
    <protectedRange algorithmName="SHA-512" hashValue="KHhv3JU/LRdRrRTxxkgFceEHPZ5UzadmpZRZR3zmQRnPvkUJZuanRafIJ+qde0IWwLZSvFIQDyUAHq6v6k7XIg==" saltValue="2GKG1kCzVNNcn+vbOPuhJA==" spinCount="100000" sqref="Q42:Q43" name="Rango2_2_5_10"/>
    <protectedRange algorithmName="SHA-512" hashValue="XZw03RosI/l0z9FxmTtF29EdZ7P+4+ybhqoaAAUmURojSR5XbGfjC4f2i8gMqfY+RI9JvfdCA6PSh9TduXfUxA==" saltValue="5TPtLq2WoiRSae/yaDPnTw==" spinCount="100000" sqref="CJ42:CK43 CS42:CT43 CP42:CQ43 BZ42:CB43 O42:O43 BJ42:BL42 R42:S43 AV42:AV43 DA42:DN43 CV42:CY43 BR42:BU43 U42:AA43 AT42:AT43 CE42:CF43 BJ43:BK43" name="Rango2_99_10"/>
    <protectedRange algorithmName="SHA-512" hashValue="9+DNppQbWrLYYUMoJ+lyQctV2bX3Vq9kZnegLbpjTLP49It2ovUbcartuoQTeXgP+TGpY//7mDH/UQlFCKDGiA==" saltValue="KUnni6YEm00anzSSvyLqQA==" spinCount="100000" sqref="AD42:AD43" name="Rango2_37"/>
    <protectedRange algorithmName="SHA-512" hashValue="RQ91b7oAw60DVtcgB2vRpial2kSdzJx5guGCTYUwXYkKrtrUHfiYnLf9R+SNpYXlJDYpyEJLhcWwP0EqNN86dQ==" saltValue="W3RbH3zrcY9sy39xNwXNxg==" spinCount="100000" sqref="BA44:BI44 BV44:BY44" name="Rango2_88_99_11"/>
    <protectedRange algorithmName="SHA-512" hashValue="fMbmUM1DQ7FuAPRNvFL5mPdHUYjQnlLFhkuaxvHguaqR7aWyDxcmJs0jLYQfQKY+oyhsMb4Lew4VL6i7um3/ew==" saltValue="ydaTm0CeH8+/cYqoL/AMaQ==" spinCount="100000" sqref="AU44 AW44:AZ44" name="Rango2_88_91_11"/>
    <protectedRange algorithmName="SHA-512" hashValue="CHipOQaT63FWw628cQcXXJRZlrbNZ7OgmnEbDx38UmmH7z19GRYEzXFiVOzHAy1OAaAbST7g2bHZHDKQp2qm3w==" saltValue="iRVuL+373yLHv0ZHzS9qog==" spinCount="100000" sqref="AJ44 AG44:AH44 AL44" name="Rango2_88_7_5_11"/>
    <protectedRange algorithmName="SHA-512" hashValue="NkG6oHuDGvGBEiLAAq8MEJHEfLQUMyjihfH+DBXhT+eQW0r1yri7tOJEFRM9nbOejjjXiviq9RFo7KB7wF+xJA==" saltValue="bpjB0AAANu2X/PeR3eiFkA==" spinCount="100000" sqref="AM44:AS44" name="Rango2_88_65_11"/>
    <protectedRange algorithmName="SHA-512" hashValue="fPHvtIAf3pQeZUoAI9C2/vdXMHBpqqEq+67P5Ypyu4+9IWqs3yc9TZcMWQ0THLxUwqseQPyVvakuYFtCwJHsxA==" saltValue="QHIogSs2PrwAfdqa9PAOFQ==" spinCount="100000" sqref="AC44" name="Rango2_88_5_5_11"/>
    <protectedRange algorithmName="SHA-512" hashValue="LEEeiU6pKqm7TAP46VGlz0q+evvFwpT/0iLpRuWuQ7MacbP0OGL1/FSmrIEOg2rb6M+Jla2bPbVWiGag27j87w==" saltValue="HEVt+pS5OloNDlqSnzGLLw==" spinCount="100000" sqref="AI44" name="Rango2_8_7_11"/>
    <protectedRange algorithmName="SHA-512" hashValue="q2z5hEFmXS0v2chiPTC/VCoDWNlnhp+Xe6Ybfxe48vIsnB/KTJQxJv+pFUnCXfZ9T6vyJopuqFFNROfQTW/JUw==" saltValue="IctfdGJb5tOTpq+KPi9vww==" spinCount="100000" sqref="AE44:AF44" name="Rango2_88_39_11"/>
    <protectedRange algorithmName="SHA-512" hashValue="AYYX88LSDB6RDNMvSqt0KPGWPjBqTk56tMxTOlv5QD61MGTKAAQnSnudvNDWPN0Bbllh2qRQC+P5uq7goxjdrw==" saltValue="i/iPMewnks1FoXYOjKMEVg==" spinCount="100000" sqref="AB44" name="Rango2_87_6_11"/>
    <protectedRange algorithmName="SHA-512" hashValue="NUll9P9xh7KbSfMYpMxsRZLfDw/y/AzW2LSWlpXVscBDqiAxmzo71xjs+a2lh+jRa7pceOC849slke4+ZKx8LA==" saltValue="8qbkKpQ+CiQuLnqgShNvXA==" spinCount="100000" sqref="T44" name="Rango2_88_6_11"/>
    <protectedRange algorithmName="SHA-512" hashValue="KHhv3JU/LRdRrRTxxkgFceEHPZ5UzadmpZRZR3zmQRnPvkUJZuanRafIJ+qde0IWwLZSvFIQDyUAHq6v6k7XIg==" saltValue="2GKG1kCzVNNcn+vbOPuhJA==" spinCount="100000" sqref="Q44" name="Rango2_2_5_11"/>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1"/>
    <protectedRange algorithmName="SHA-512" hashValue="9+DNppQbWrLYYUMoJ+lyQctV2bX3Vq9kZnegLbpjTLP49It2ovUbcartuoQTeXgP+TGpY//7mDH/UQlFCKDGiA==" saltValue="KUnni6YEm00anzSSvyLqQA==" spinCount="100000" sqref="AD44" name="Rango2_38"/>
    <protectedRange algorithmName="SHA-512" hashValue="RQ91b7oAw60DVtcgB2vRpial2kSdzJx5guGCTYUwXYkKrtrUHfiYnLf9R+SNpYXlJDYpyEJLhcWwP0EqNN86dQ==" saltValue="W3RbH3zrcY9sy39xNwXNxg==" spinCount="100000" sqref="BA45:BI45 BV45:BY45" name="Rango2_88_99_12"/>
    <protectedRange algorithmName="SHA-512" hashValue="fMbmUM1DQ7FuAPRNvFL5mPdHUYjQnlLFhkuaxvHguaqR7aWyDxcmJs0jLYQfQKY+oyhsMb4Lew4VL6i7um3/ew==" saltValue="ydaTm0CeH8+/cYqoL/AMaQ==" spinCount="100000" sqref="AU45 AW45:AZ45" name="Rango2_88_91_12"/>
    <protectedRange algorithmName="SHA-512" hashValue="CHipOQaT63FWw628cQcXXJRZlrbNZ7OgmnEbDx38UmmH7z19GRYEzXFiVOzHAy1OAaAbST7g2bHZHDKQp2qm3w==" saltValue="iRVuL+373yLHv0ZHzS9qog==" spinCount="100000" sqref="AJ45 AG45:AH45 AL45" name="Rango2_88_7_5_12"/>
    <protectedRange algorithmName="SHA-512" hashValue="NkG6oHuDGvGBEiLAAq8MEJHEfLQUMyjihfH+DBXhT+eQW0r1yri7tOJEFRM9nbOejjjXiviq9RFo7KB7wF+xJA==" saltValue="bpjB0AAANu2X/PeR3eiFkA==" spinCount="100000" sqref="AM45:AS45" name="Rango2_88_65_12"/>
    <protectedRange algorithmName="SHA-512" hashValue="fPHvtIAf3pQeZUoAI9C2/vdXMHBpqqEq+67P5Ypyu4+9IWqs3yc9TZcMWQ0THLxUwqseQPyVvakuYFtCwJHsxA==" saltValue="QHIogSs2PrwAfdqa9PAOFQ==" spinCount="100000" sqref="AC45" name="Rango2_88_5_5_12"/>
    <protectedRange algorithmName="SHA-512" hashValue="LEEeiU6pKqm7TAP46VGlz0q+evvFwpT/0iLpRuWuQ7MacbP0OGL1/FSmrIEOg2rb6M+Jla2bPbVWiGag27j87w==" saltValue="HEVt+pS5OloNDlqSnzGLLw==" spinCount="100000" sqref="AI45" name="Rango2_8_7_12"/>
    <protectedRange algorithmName="SHA-512" hashValue="q2z5hEFmXS0v2chiPTC/VCoDWNlnhp+Xe6Ybfxe48vIsnB/KTJQxJv+pFUnCXfZ9T6vyJopuqFFNROfQTW/JUw==" saltValue="IctfdGJb5tOTpq+KPi9vww==" spinCount="100000" sqref="AE45:AF45" name="Rango2_88_39_12"/>
    <protectedRange algorithmName="SHA-512" hashValue="AYYX88LSDB6RDNMvSqt0KPGWPjBqTk56tMxTOlv5QD61MGTKAAQnSnudvNDWPN0Bbllh2qRQC+P5uq7goxjdrw==" saltValue="i/iPMewnks1FoXYOjKMEVg==" spinCount="100000" sqref="AB45" name="Rango2_87_6_12"/>
    <protectedRange algorithmName="SHA-512" hashValue="NUll9P9xh7KbSfMYpMxsRZLfDw/y/AzW2LSWlpXVscBDqiAxmzo71xjs+a2lh+jRa7pceOC849slke4+ZKx8LA==" saltValue="8qbkKpQ+CiQuLnqgShNvXA==" spinCount="100000" sqref="T45" name="Rango2_88_6_12"/>
    <protectedRange algorithmName="SHA-512" hashValue="KHhv3JU/LRdRrRTxxkgFceEHPZ5UzadmpZRZR3zmQRnPvkUJZuanRafIJ+qde0IWwLZSvFIQDyUAHq6v6k7XIg==" saltValue="2GKG1kCzVNNcn+vbOPuhJA==" spinCount="100000" sqref="Q45" name="Rango2_2_5_12"/>
    <protectedRange algorithmName="SHA-512" hashValue="XZw03RosI/l0z9FxmTtF29EdZ7P+4+ybhqoaAAUmURojSR5XbGfjC4f2i8gMqfY+RI9JvfdCA6PSh9TduXfUxA==" saltValue="5TPtLq2WoiRSae/yaDPnTw==" spinCount="100000" sqref="CJ45:CK45 CS45:CT45 CP45:CQ45 BZ45:CB45 O45 BJ45:BK45 R45:S45 AV45 DA45:DN45 CV45:CY45 BR45:BU45 U45:AA45 AT45 CE45:CF45" name="Rango2_99_12"/>
    <protectedRange algorithmName="SHA-512" hashValue="9+DNppQbWrLYYUMoJ+lyQctV2bX3Vq9kZnegLbpjTLP49It2ovUbcartuoQTeXgP+TGpY//7mDH/UQlFCKDGiA==" saltValue="KUnni6YEm00anzSSvyLqQA==" spinCount="100000" sqref="AD45" name="Rango2_39"/>
    <protectedRange algorithmName="SHA-512" hashValue="RQ91b7oAw60DVtcgB2vRpial2kSdzJx5guGCTYUwXYkKrtrUHfiYnLf9R+SNpYXlJDYpyEJLhcWwP0EqNN86dQ==" saltValue="W3RbH3zrcY9sy39xNwXNxg==" spinCount="100000" sqref="BA46:BI46 BV46:BY46" name="Rango2_88_99_13"/>
    <protectedRange algorithmName="SHA-512" hashValue="fMbmUM1DQ7FuAPRNvFL5mPdHUYjQnlLFhkuaxvHguaqR7aWyDxcmJs0jLYQfQKY+oyhsMb4Lew4VL6i7um3/ew==" saltValue="ydaTm0CeH8+/cYqoL/AMaQ==" spinCount="100000" sqref="AU46 AW46:AZ46" name="Rango2_88_91_13"/>
    <protectedRange algorithmName="SHA-512" hashValue="CHipOQaT63FWw628cQcXXJRZlrbNZ7OgmnEbDx38UmmH7z19GRYEzXFiVOzHAy1OAaAbST7g2bHZHDKQp2qm3w==" saltValue="iRVuL+373yLHv0ZHzS9qog==" spinCount="100000" sqref="AJ46 AG46:AH46 AL46" name="Rango2_88_7_5_13"/>
    <protectedRange algorithmName="SHA-512" hashValue="NkG6oHuDGvGBEiLAAq8MEJHEfLQUMyjihfH+DBXhT+eQW0r1yri7tOJEFRM9nbOejjjXiviq9RFo7KB7wF+xJA==" saltValue="bpjB0AAANu2X/PeR3eiFkA==" spinCount="100000" sqref="AM46:AS46" name="Rango2_88_65_13"/>
    <protectedRange algorithmName="SHA-512" hashValue="fPHvtIAf3pQeZUoAI9C2/vdXMHBpqqEq+67P5Ypyu4+9IWqs3yc9TZcMWQ0THLxUwqseQPyVvakuYFtCwJHsxA==" saltValue="QHIogSs2PrwAfdqa9PAOFQ==" spinCount="100000" sqref="AC46" name="Rango2_88_5_5_13"/>
    <protectedRange algorithmName="SHA-512" hashValue="LEEeiU6pKqm7TAP46VGlz0q+evvFwpT/0iLpRuWuQ7MacbP0OGL1/FSmrIEOg2rb6M+Jla2bPbVWiGag27j87w==" saltValue="HEVt+pS5OloNDlqSnzGLLw==" spinCount="100000" sqref="AI46" name="Rango2_8_7_13"/>
    <protectedRange algorithmName="SHA-512" hashValue="q2z5hEFmXS0v2chiPTC/VCoDWNlnhp+Xe6Ybfxe48vIsnB/KTJQxJv+pFUnCXfZ9T6vyJopuqFFNROfQTW/JUw==" saltValue="IctfdGJb5tOTpq+KPi9vww==" spinCount="100000" sqref="AE46:AF46" name="Rango2_88_39_13"/>
    <protectedRange algorithmName="SHA-512" hashValue="AYYX88LSDB6RDNMvSqt0KPGWPjBqTk56tMxTOlv5QD61MGTKAAQnSnudvNDWPN0Bbllh2qRQC+P5uq7goxjdrw==" saltValue="i/iPMewnks1FoXYOjKMEVg==" spinCount="100000" sqref="AB46" name="Rango2_87_6_13"/>
    <protectedRange algorithmName="SHA-512" hashValue="NUll9P9xh7KbSfMYpMxsRZLfDw/y/AzW2LSWlpXVscBDqiAxmzo71xjs+a2lh+jRa7pceOC849slke4+ZKx8LA==" saltValue="8qbkKpQ+CiQuLnqgShNvXA==" spinCount="100000" sqref="T46" name="Rango2_88_6_13"/>
    <protectedRange algorithmName="SHA-512" hashValue="KHhv3JU/LRdRrRTxxkgFceEHPZ5UzadmpZRZR3zmQRnPvkUJZuanRafIJ+qde0IWwLZSvFIQDyUAHq6v6k7XIg==" saltValue="2GKG1kCzVNNcn+vbOPuhJA==" spinCount="100000" sqref="Q46" name="Rango2_2_5_13"/>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3"/>
    <protectedRange algorithmName="SHA-512" hashValue="9+DNppQbWrLYYUMoJ+lyQctV2bX3Vq9kZnegLbpjTLP49It2ovUbcartuoQTeXgP+TGpY//7mDH/UQlFCKDGiA==" saltValue="KUnni6YEm00anzSSvyLqQA==" spinCount="100000" sqref="AD46" name="Rango2_40"/>
    <protectedRange algorithmName="SHA-512" hashValue="RQ91b7oAw60DVtcgB2vRpial2kSdzJx5guGCTYUwXYkKrtrUHfiYnLf9R+SNpYXlJDYpyEJLhcWwP0EqNN86dQ==" saltValue="W3RbH3zrcY9sy39xNwXNxg==" spinCount="100000" sqref="BA47:BI47 BV47:BY47" name="Rango2_88_99_14"/>
    <protectedRange algorithmName="SHA-512" hashValue="fMbmUM1DQ7FuAPRNvFL5mPdHUYjQnlLFhkuaxvHguaqR7aWyDxcmJs0jLYQfQKY+oyhsMb4Lew4VL6i7um3/ew==" saltValue="ydaTm0CeH8+/cYqoL/AMaQ==" spinCount="100000" sqref="AU47 AW47:AZ47" name="Rango2_88_91_14"/>
    <protectedRange algorithmName="SHA-512" hashValue="CHipOQaT63FWw628cQcXXJRZlrbNZ7OgmnEbDx38UmmH7z19GRYEzXFiVOzHAy1OAaAbST7g2bHZHDKQp2qm3w==" saltValue="iRVuL+373yLHv0ZHzS9qog==" spinCount="100000" sqref="AJ47 AG47:AH47 AL47" name="Rango2_88_7_5_14"/>
    <protectedRange algorithmName="SHA-512" hashValue="NkG6oHuDGvGBEiLAAq8MEJHEfLQUMyjihfH+DBXhT+eQW0r1yri7tOJEFRM9nbOejjjXiviq9RFo7KB7wF+xJA==" saltValue="bpjB0AAANu2X/PeR3eiFkA==" spinCount="100000" sqref="AM47:AS47" name="Rango2_88_65_14"/>
    <protectedRange algorithmName="SHA-512" hashValue="fPHvtIAf3pQeZUoAI9C2/vdXMHBpqqEq+67P5Ypyu4+9IWqs3yc9TZcMWQ0THLxUwqseQPyVvakuYFtCwJHsxA==" saltValue="QHIogSs2PrwAfdqa9PAOFQ==" spinCount="100000" sqref="AC47" name="Rango2_88_5_5_14"/>
    <protectedRange algorithmName="SHA-512" hashValue="LEEeiU6pKqm7TAP46VGlz0q+evvFwpT/0iLpRuWuQ7MacbP0OGL1/FSmrIEOg2rb6M+Jla2bPbVWiGag27j87w==" saltValue="HEVt+pS5OloNDlqSnzGLLw==" spinCount="100000" sqref="AI47" name="Rango2_8_7_14"/>
    <protectedRange algorithmName="SHA-512" hashValue="q2z5hEFmXS0v2chiPTC/VCoDWNlnhp+Xe6Ybfxe48vIsnB/KTJQxJv+pFUnCXfZ9T6vyJopuqFFNROfQTW/JUw==" saltValue="IctfdGJb5tOTpq+KPi9vww==" spinCount="100000" sqref="AE47:AF47" name="Rango2_88_39_14"/>
    <protectedRange algorithmName="SHA-512" hashValue="AYYX88LSDB6RDNMvSqt0KPGWPjBqTk56tMxTOlv5QD61MGTKAAQnSnudvNDWPN0Bbllh2qRQC+P5uq7goxjdrw==" saltValue="i/iPMewnks1FoXYOjKMEVg==" spinCount="100000" sqref="AB47" name="Rango2_87_6_14"/>
    <protectedRange algorithmName="SHA-512" hashValue="NUll9P9xh7KbSfMYpMxsRZLfDw/y/AzW2LSWlpXVscBDqiAxmzo71xjs+a2lh+jRa7pceOC849slke4+ZKx8LA==" saltValue="8qbkKpQ+CiQuLnqgShNvXA==" spinCount="100000" sqref="T47" name="Rango2_88_6_14"/>
    <protectedRange algorithmName="SHA-512" hashValue="KHhv3JU/LRdRrRTxxkgFceEHPZ5UzadmpZRZR3zmQRnPvkUJZuanRafIJ+qde0IWwLZSvFIQDyUAHq6v6k7XIg==" saltValue="2GKG1kCzVNNcn+vbOPuhJA==" spinCount="100000" sqref="Q47" name="Rango2_2_5_14"/>
    <protectedRange algorithmName="SHA-512" hashValue="XZw03RosI/l0z9FxmTtF29EdZ7P+4+ybhqoaAAUmURojSR5XbGfjC4f2i8gMqfY+RI9JvfdCA6PSh9TduXfUxA==" saltValue="5TPtLq2WoiRSae/yaDPnTw==" spinCount="100000" sqref="CJ47:CK47 CS47:CT47 CP47:CQ47 BZ47:CB47 O47 BJ47:BL47 R47:S47 AV47 DA47:DN47 CV47:CY47 BR47:BU47 U47:AA47 AT47 CE47:CF47" name="Rango2_99_14"/>
    <protectedRange algorithmName="SHA-512" hashValue="9+DNppQbWrLYYUMoJ+lyQctV2bX3Vq9kZnegLbpjTLP49It2ovUbcartuoQTeXgP+TGpY//7mDH/UQlFCKDGiA==" saltValue="KUnni6YEm00anzSSvyLqQA==" spinCount="100000" sqref="AD47" name="Rango2_42"/>
    <protectedRange algorithmName="SHA-512" hashValue="RQ91b7oAw60DVtcgB2vRpial2kSdzJx5guGCTYUwXYkKrtrUHfiYnLf9R+SNpYXlJDYpyEJLhcWwP0EqNN86dQ==" saltValue="W3RbH3zrcY9sy39xNwXNxg==" spinCount="100000" sqref="BA48:BI51 BV48:BY51" name="Rango2_88_99_15"/>
    <protectedRange algorithmName="SHA-512" hashValue="fMbmUM1DQ7FuAPRNvFL5mPdHUYjQnlLFhkuaxvHguaqR7aWyDxcmJs0jLYQfQKY+oyhsMb4Lew4VL6i7um3/ew==" saltValue="ydaTm0CeH8+/cYqoL/AMaQ==" spinCount="100000" sqref="AU48:AU51 AW48:AZ51" name="Rango2_88_91_15"/>
    <protectedRange algorithmName="SHA-512" hashValue="CHipOQaT63FWw628cQcXXJRZlrbNZ7OgmnEbDx38UmmH7z19GRYEzXFiVOzHAy1OAaAbST7g2bHZHDKQp2qm3w==" saltValue="iRVuL+373yLHv0ZHzS9qog==" spinCount="100000" sqref="AJ48:AJ51 AG48:AH51 AL48:AL51" name="Rango2_88_7_5_15"/>
    <protectedRange algorithmName="SHA-512" hashValue="NkG6oHuDGvGBEiLAAq8MEJHEfLQUMyjihfH+DBXhT+eQW0r1yri7tOJEFRM9nbOejjjXiviq9RFo7KB7wF+xJA==" saltValue="bpjB0AAANu2X/PeR3eiFkA==" spinCount="100000" sqref="AM48:AS51" name="Rango2_88_65_15"/>
    <protectedRange algorithmName="SHA-512" hashValue="fPHvtIAf3pQeZUoAI9C2/vdXMHBpqqEq+67P5Ypyu4+9IWqs3yc9TZcMWQ0THLxUwqseQPyVvakuYFtCwJHsxA==" saltValue="QHIogSs2PrwAfdqa9PAOFQ==" spinCount="100000" sqref="AC48:AC51" name="Rango2_88_5_5_15"/>
    <protectedRange algorithmName="SHA-512" hashValue="LEEeiU6pKqm7TAP46VGlz0q+evvFwpT/0iLpRuWuQ7MacbP0OGL1/FSmrIEOg2rb6M+Jla2bPbVWiGag27j87w==" saltValue="HEVt+pS5OloNDlqSnzGLLw==" spinCount="100000" sqref="AI48:AI51" name="Rango2_8_7_15"/>
    <protectedRange algorithmName="SHA-512" hashValue="q2z5hEFmXS0v2chiPTC/VCoDWNlnhp+Xe6Ybfxe48vIsnB/KTJQxJv+pFUnCXfZ9T6vyJopuqFFNROfQTW/JUw==" saltValue="IctfdGJb5tOTpq+KPi9vww==" spinCount="100000" sqref="AE48:AF51" name="Rango2_88_39_15"/>
    <protectedRange algorithmName="SHA-512" hashValue="AYYX88LSDB6RDNMvSqt0KPGWPjBqTk56tMxTOlv5QD61MGTKAAQnSnudvNDWPN0Bbllh2qRQC+P5uq7goxjdrw==" saltValue="i/iPMewnks1FoXYOjKMEVg==" spinCount="100000" sqref="AB48:AB51" name="Rango2_87_6_15"/>
    <protectedRange algorithmName="SHA-512" hashValue="NUll9P9xh7KbSfMYpMxsRZLfDw/y/AzW2LSWlpXVscBDqiAxmzo71xjs+a2lh+jRa7pceOC849slke4+ZKx8LA==" saltValue="8qbkKpQ+CiQuLnqgShNvXA==" spinCount="100000" sqref="T48:T51" name="Rango2_88_6_15"/>
    <protectedRange algorithmName="SHA-512" hashValue="KHhv3JU/LRdRrRTxxkgFceEHPZ5UzadmpZRZR3zmQRnPvkUJZuanRafIJ+qde0IWwLZSvFIQDyUAHq6v6k7XIg==" saltValue="2GKG1kCzVNNcn+vbOPuhJA==" spinCount="100000" sqref="Q48:Q51" name="Rango2_2_5_15"/>
    <protectedRange algorithmName="SHA-512" hashValue="XZw03RosI/l0z9FxmTtF29EdZ7P+4+ybhqoaAAUmURojSR5XbGfjC4f2i8gMqfY+RI9JvfdCA6PSh9TduXfUxA==" saltValue="5TPtLq2WoiRSae/yaDPnTw==" spinCount="100000" sqref="CJ48:CK51 CS48:CT51 CP48:CQ51 BZ48:CB51 O48:O51 BJ48:BL48 R48:S51 AV48:AV51 DA48:DN51 CV48:CY51 BR48:BU51 U48:AA51 AT48:AT51 CE48:CF51 BJ50:BL51 BJ49:BK49" name="Rango2_99_15"/>
    <protectedRange algorithmName="SHA-512" hashValue="9+DNppQbWrLYYUMoJ+lyQctV2bX3Vq9kZnegLbpjTLP49It2ovUbcartuoQTeXgP+TGpY//7mDH/UQlFCKDGiA==" saltValue="KUnni6YEm00anzSSvyLqQA==" spinCount="100000" sqref="AD48:AD51" name="Rango2_43"/>
    <protectedRange algorithmName="SHA-512" hashValue="RQ91b7oAw60DVtcgB2vRpial2kSdzJx5guGCTYUwXYkKrtrUHfiYnLf9R+SNpYXlJDYpyEJLhcWwP0EqNN86dQ==" saltValue="W3RbH3zrcY9sy39xNwXNxg==" spinCount="100000" sqref="BA52:BI55 BV52:BY55" name="Rango2_88_99_16"/>
    <protectedRange algorithmName="SHA-512" hashValue="fMbmUM1DQ7FuAPRNvFL5mPdHUYjQnlLFhkuaxvHguaqR7aWyDxcmJs0jLYQfQKY+oyhsMb4Lew4VL6i7um3/ew==" saltValue="ydaTm0CeH8+/cYqoL/AMaQ==" spinCount="100000" sqref="AU52:AU55 AW52:AZ55" name="Rango2_88_91_16"/>
    <protectedRange algorithmName="SHA-512" hashValue="CHipOQaT63FWw628cQcXXJRZlrbNZ7OgmnEbDx38UmmH7z19GRYEzXFiVOzHAy1OAaAbST7g2bHZHDKQp2qm3w==" saltValue="iRVuL+373yLHv0ZHzS9qog==" spinCount="100000" sqref="AJ52:AJ55 AG52:AH55 AL52:AL55" name="Rango2_88_7_5_16"/>
    <protectedRange algorithmName="SHA-512" hashValue="NkG6oHuDGvGBEiLAAq8MEJHEfLQUMyjihfH+DBXhT+eQW0r1yri7tOJEFRM9nbOejjjXiviq9RFo7KB7wF+xJA==" saltValue="bpjB0AAANu2X/PeR3eiFkA==" spinCount="100000" sqref="AM52:AS55" name="Rango2_88_65_16"/>
    <protectedRange algorithmName="SHA-512" hashValue="fPHvtIAf3pQeZUoAI9C2/vdXMHBpqqEq+67P5Ypyu4+9IWqs3yc9TZcMWQ0THLxUwqseQPyVvakuYFtCwJHsxA==" saltValue="QHIogSs2PrwAfdqa9PAOFQ==" spinCount="100000" sqref="AC52:AC55" name="Rango2_88_5_5_16"/>
    <protectedRange algorithmName="SHA-512" hashValue="LEEeiU6pKqm7TAP46VGlz0q+evvFwpT/0iLpRuWuQ7MacbP0OGL1/FSmrIEOg2rb6M+Jla2bPbVWiGag27j87w==" saltValue="HEVt+pS5OloNDlqSnzGLLw==" spinCount="100000" sqref="AI52:AI55" name="Rango2_8_7_16"/>
    <protectedRange algorithmName="SHA-512" hashValue="q2z5hEFmXS0v2chiPTC/VCoDWNlnhp+Xe6Ybfxe48vIsnB/KTJQxJv+pFUnCXfZ9T6vyJopuqFFNROfQTW/JUw==" saltValue="IctfdGJb5tOTpq+KPi9vww==" spinCount="100000" sqref="AE52:AF55" name="Rango2_88_39_16"/>
    <protectedRange algorithmName="SHA-512" hashValue="AYYX88LSDB6RDNMvSqt0KPGWPjBqTk56tMxTOlv5QD61MGTKAAQnSnudvNDWPN0Bbllh2qRQC+P5uq7goxjdrw==" saltValue="i/iPMewnks1FoXYOjKMEVg==" spinCount="100000" sqref="AB52:AB55" name="Rango2_87_6_16"/>
    <protectedRange algorithmName="SHA-512" hashValue="NUll9P9xh7KbSfMYpMxsRZLfDw/y/AzW2LSWlpXVscBDqiAxmzo71xjs+a2lh+jRa7pceOC849slke4+ZKx8LA==" saltValue="8qbkKpQ+CiQuLnqgShNvXA==" spinCount="100000" sqref="T52:T55" name="Rango2_88_6_16"/>
    <protectedRange algorithmName="SHA-512" hashValue="KHhv3JU/LRdRrRTxxkgFceEHPZ5UzadmpZRZR3zmQRnPvkUJZuanRafIJ+qde0IWwLZSvFIQDyUAHq6v6k7XIg==" saltValue="2GKG1kCzVNNcn+vbOPuhJA==" spinCount="100000" sqref="Q52:Q55" name="Rango2_2_5_16"/>
    <protectedRange algorithmName="SHA-512" hashValue="XZw03RosI/l0z9FxmTtF29EdZ7P+4+ybhqoaAAUmURojSR5XbGfjC4f2i8gMqfY+RI9JvfdCA6PSh9TduXfUxA==" saltValue="5TPtLq2WoiRSae/yaDPnTw==" spinCount="100000" sqref="CJ52:CK55 CS52:CT55 CP52:CQ55 BZ52:CB55 O52:O55 BJ52:BK55 R52:S55 AV52:AV55 DA52:DN55 CV52:CY55 BR52:BU55 U52:AA55 AT52:AT55 CE52:CF55" name="Rango2_99_16"/>
    <protectedRange algorithmName="SHA-512" hashValue="9+DNppQbWrLYYUMoJ+lyQctV2bX3Vq9kZnegLbpjTLP49It2ovUbcartuoQTeXgP+TGpY//7mDH/UQlFCKDGiA==" saltValue="KUnni6YEm00anzSSvyLqQA==" spinCount="100000" sqref="AD52:AD55" name="Rango2_44"/>
    <protectedRange algorithmName="SHA-512" hashValue="EEHzbvEYwO1eufllBljOz0uf9BJ2ENtvOScQ7IsS321QhYbwKn7qhHKKP8cKj02rTDvVRMWvwQ1ZP0mZWsBprQ==" saltValue="CjXqBRFbKezlWOFV37MnDQ==" spinCount="100000" sqref="GQ30:GR30 GW30 GN30" name="Rango2_30_2_1"/>
    <protectedRange algorithmName="SHA-512" hashValue="Umj9+5Ys20VQPxBFtc6qE5LtKKSgPKwit+B8dd4XnEUaLfBM2ozpkEC4YxwK0SbBiAHDDex+pY+LomQ0lyuamQ==" saltValue="N2/MCRws+mmA+NXw0axolg==" spinCount="100000" sqref="GJ30 GH30 GE30 GL30 FY30" name="Rango2_31_2_1"/>
    <protectedRange algorithmName="SHA-512" hashValue="q2z5hEFmXS0v2chiPTC/VCoDWNlnhp+Xe6Ybfxe48vIsnB/KTJQxJv+pFUnCXfZ9T6vyJopuqFFNROfQTW/JUw==" saltValue="IctfdGJb5tOTpq+KPi9vww==" spinCount="100000" sqref="IA30 ID30:IJ30" name="Rango2_88_39_17"/>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7"/>
    <protectedRange algorithmName="SHA-512" hashValue="YXHanhqXL0e4jPrzkCF8r/22WmlCviFUW909WKuG1JOcU0mp0/Huh0aP3EaGYxV2ep0WGu48HsShAy4Ka2uOiw==" saltValue="h/7U5iwJm7DLR4tRVfwZYw==" spinCount="100000" sqref="GC30" name="Rango2_33_1"/>
    <protectedRange algorithmName="SHA-512" hashValue="pL4tgTKqwEsWSIEGFTBd+4pvEhE7d5Q99Eijs+L/Y1rhA0saQGGRJw5Pv2HLOP0quglztFwB6WVnQ1YGxd4AiQ==" saltValue="IF5mhk2RcoEjrcYppes1VA==" spinCount="100000" sqref="FT30" name="Rango2_30_1"/>
    <protectedRange algorithmName="SHA-512" hashValue="9+DNppQbWrLYYUMoJ+lyQctV2bX3Vq9kZnegLbpjTLP49It2ovUbcartuoQTeXgP+TGpY//7mDH/UQlFCKDGiA==" saltValue="KUnni6YEm00anzSSvyLqQA==" spinCount="100000" sqref="FE30 GX30 EY30:FA30 FC30 FH30 FK30:FL30 EN30 FN30:FO30 HS30:HT30 HD30:HI30 GF30 GI30" name="Rango2_45"/>
    <protectedRange algorithmName="SHA-512" hashValue="EEHzbvEYwO1eufllBljOz0uf9BJ2ENtvOScQ7IsS321QhYbwKn7qhHKKP8cKj02rTDvVRMWvwQ1ZP0mZWsBprQ==" saltValue="CjXqBRFbKezlWOFV37MnDQ==" spinCount="100000" sqref="GQ31:GR31 GW31 GN31" name="Rango2_30_2_2"/>
    <protectedRange algorithmName="SHA-512" hashValue="Rgskw+AQdeJ5qbJdarzTa3SCkJfDGziy0Uan5N0F3IWn/H3Z/e+VcB56R7Nes7MPxNHewNP1sSSucVjz3iTLeA==" saltValue="qKZH3DnwaZHBzy3cBZo1qQ==" spinCount="100000" sqref="GF31" name="Rango2_31_28_1"/>
    <protectedRange algorithmName="SHA-512" hashValue="Umj9+5Ys20VQPxBFtc6qE5LtKKSgPKwit+B8dd4XnEUaLfBM2ozpkEC4YxwK0SbBiAHDDex+pY+LomQ0lyuamQ==" saltValue="N2/MCRws+mmA+NXw0axolg==" spinCount="100000" sqref="GJ31 GH31 GE31 GL31 FY31" name="Rango2_31_2_2"/>
    <protectedRange algorithmName="SHA-512" hashValue="q2z5hEFmXS0v2chiPTC/VCoDWNlnhp+Xe6Ybfxe48vIsnB/KTJQxJv+pFUnCXfZ9T6vyJopuqFFNROfQTW/JUw==" saltValue="IctfdGJb5tOTpq+KPi9vww==" spinCount="100000" sqref="IA31 ID31:IJ31" name="Rango2_88_39_18"/>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8"/>
    <protectedRange algorithmName="SHA-512" hashValue="YXHanhqXL0e4jPrzkCF8r/22WmlCviFUW909WKuG1JOcU0mp0/Huh0aP3EaGYxV2ep0WGu48HsShAy4Ka2uOiw==" saltValue="h/7U5iwJm7DLR4tRVfwZYw==" spinCount="100000" sqref="GC31 GI31" name="Rango2_33_2"/>
    <protectedRange algorithmName="SHA-512" hashValue="pL4tgTKqwEsWSIEGFTBd+4pvEhE7d5Q99Eijs+L/Y1rhA0saQGGRJw5Pv2HLOP0quglztFwB6WVnQ1YGxd4AiQ==" saltValue="IF5mhk2RcoEjrcYppes1VA==" spinCount="100000" sqref="FT31" name="Rango2_30_3"/>
    <protectedRange algorithmName="SHA-512" hashValue="9+DNppQbWrLYYUMoJ+lyQctV2bX3Vq9kZnegLbpjTLP49It2ovUbcartuoQTeXgP+TGpY//7mDH/UQlFCKDGiA==" saltValue="KUnni6YEm00anzSSvyLqQA==" spinCount="100000" sqref="FE31 GX31 EY31:FA31 FC31 FH31 FK31:FL31 EN31 FN31:FO31 HS31:HT31 HD31:HI31" name="Rango2_46"/>
    <protectedRange algorithmName="SHA-512" hashValue="EEHzbvEYwO1eufllBljOz0uf9BJ2ENtvOScQ7IsS321QhYbwKn7qhHKKP8cKj02rTDvVRMWvwQ1ZP0mZWsBprQ==" saltValue="CjXqBRFbKezlWOFV37MnDQ==" spinCount="100000" sqref="GQ32:GR32 GW32 GN32" name="Rango2_30_2_3"/>
    <protectedRange algorithmName="SHA-512" hashValue="Rgskw+AQdeJ5qbJdarzTa3SCkJfDGziy0Uan5N0F3IWn/H3Z/e+VcB56R7Nes7MPxNHewNP1sSSucVjz3iTLeA==" saltValue="qKZH3DnwaZHBzy3cBZo1qQ==" spinCount="100000" sqref="GF32" name="Rango2_31_28_2"/>
    <protectedRange algorithmName="SHA-512" hashValue="Umj9+5Ys20VQPxBFtc6qE5LtKKSgPKwit+B8dd4XnEUaLfBM2ozpkEC4YxwK0SbBiAHDDex+pY+LomQ0lyuamQ==" saltValue="N2/MCRws+mmA+NXw0axolg==" spinCount="100000" sqref="GJ32 GH32 GE32 GL32 FY32" name="Rango2_31_2_3"/>
    <protectedRange algorithmName="SHA-512" hashValue="q2z5hEFmXS0v2chiPTC/VCoDWNlnhp+Xe6Ybfxe48vIsnB/KTJQxJv+pFUnCXfZ9T6vyJopuqFFNROfQTW/JUw==" saltValue="IctfdGJb5tOTpq+KPi9vww==" spinCount="100000" sqref="IA32 ID32:IJ32" name="Rango2_88_39_19"/>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19"/>
    <protectedRange algorithmName="SHA-512" hashValue="YXHanhqXL0e4jPrzkCF8r/22WmlCviFUW909WKuG1JOcU0mp0/Huh0aP3EaGYxV2ep0WGu48HsShAy4Ka2uOiw==" saltValue="h/7U5iwJm7DLR4tRVfwZYw==" spinCount="100000" sqref="GC32 GI32" name="Rango2_33_3"/>
    <protectedRange algorithmName="SHA-512" hashValue="pL4tgTKqwEsWSIEGFTBd+4pvEhE7d5Q99Eijs+L/Y1rhA0saQGGRJw5Pv2HLOP0quglztFwB6WVnQ1YGxd4AiQ==" saltValue="IF5mhk2RcoEjrcYppes1VA==" spinCount="100000" sqref="FT32" name="Rango2_30_4"/>
    <protectedRange algorithmName="SHA-512" hashValue="9+DNppQbWrLYYUMoJ+lyQctV2bX3Vq9kZnegLbpjTLP49It2ovUbcartuoQTeXgP+TGpY//7mDH/UQlFCKDGiA==" saltValue="KUnni6YEm00anzSSvyLqQA==" spinCount="100000" sqref="FE32 GX32 EY32:FA32 FC32 FH32 FK32:FL32 EN32 FN32:FO32 HS32:HT32 HD32:HI32" name="Rango2_47"/>
    <protectedRange algorithmName="SHA-512" hashValue="EEHzbvEYwO1eufllBljOz0uf9BJ2ENtvOScQ7IsS321QhYbwKn7qhHKKP8cKj02rTDvVRMWvwQ1ZP0mZWsBprQ==" saltValue="CjXqBRFbKezlWOFV37MnDQ==" spinCount="100000" sqref="GQ33:GR33 GW33 GN33" name="Rango2_30_2_4"/>
    <protectedRange algorithmName="SHA-512" hashValue="Rgskw+AQdeJ5qbJdarzTa3SCkJfDGziy0Uan5N0F3IWn/H3Z/e+VcB56R7Nes7MPxNHewNP1sSSucVjz3iTLeA==" saltValue="qKZH3DnwaZHBzy3cBZo1qQ==" spinCount="100000" sqref="GF33" name="Rango2_31_28_3"/>
    <protectedRange algorithmName="SHA-512" hashValue="Umj9+5Ys20VQPxBFtc6qE5LtKKSgPKwit+B8dd4XnEUaLfBM2ozpkEC4YxwK0SbBiAHDDex+pY+LomQ0lyuamQ==" saltValue="N2/MCRws+mmA+NXw0axolg==" spinCount="100000" sqref="GJ33 GH33 GE33 GL33 FY33" name="Rango2_31_2_4"/>
    <protectedRange algorithmName="SHA-512" hashValue="q2z5hEFmXS0v2chiPTC/VCoDWNlnhp+Xe6Ybfxe48vIsnB/KTJQxJv+pFUnCXfZ9T6vyJopuqFFNROfQTW/JUw==" saltValue="IctfdGJb5tOTpq+KPi9vww==" spinCount="100000" sqref="IA33 ID33:IJ33" name="Rango2_88_39_20"/>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0"/>
    <protectedRange algorithmName="SHA-512" hashValue="YXHanhqXL0e4jPrzkCF8r/22WmlCviFUW909WKuG1JOcU0mp0/Huh0aP3EaGYxV2ep0WGu48HsShAy4Ka2uOiw==" saltValue="h/7U5iwJm7DLR4tRVfwZYw==" spinCount="100000" sqref="GC33 GI33" name="Rango2_33_4"/>
    <protectedRange algorithmName="SHA-512" hashValue="pL4tgTKqwEsWSIEGFTBd+4pvEhE7d5Q99Eijs+L/Y1rhA0saQGGRJw5Pv2HLOP0quglztFwB6WVnQ1YGxd4AiQ==" saltValue="IF5mhk2RcoEjrcYppes1VA==" spinCount="100000" sqref="FT33" name="Rango2_30_5"/>
    <protectedRange algorithmName="SHA-512" hashValue="9+DNppQbWrLYYUMoJ+lyQctV2bX3Vq9kZnegLbpjTLP49It2ovUbcartuoQTeXgP+TGpY//7mDH/UQlFCKDGiA==" saltValue="KUnni6YEm00anzSSvyLqQA==" spinCount="100000" sqref="FE33 GX33 EY33:FA33 FC33 FH33 FK33:FL33 EN33 FN33:FO33 HS33:HT33 HD33:HI33" name="Rango2_48"/>
    <protectedRange algorithmName="SHA-512" hashValue="EEHzbvEYwO1eufllBljOz0uf9BJ2ENtvOScQ7IsS321QhYbwKn7qhHKKP8cKj02rTDvVRMWvwQ1ZP0mZWsBprQ==" saltValue="CjXqBRFbKezlWOFV37MnDQ==" spinCount="100000" sqref="GQ34:GR34 GW34 GN34" name="Rango2_30_2_5"/>
    <protectedRange algorithmName="SHA-512" hashValue="Rgskw+AQdeJ5qbJdarzTa3SCkJfDGziy0Uan5N0F3IWn/H3Z/e+VcB56R7Nes7MPxNHewNP1sSSucVjz3iTLeA==" saltValue="qKZH3DnwaZHBzy3cBZo1qQ==" spinCount="100000" sqref="GF34" name="Rango2_31_28_4"/>
    <protectedRange algorithmName="SHA-512" hashValue="Umj9+5Ys20VQPxBFtc6qE5LtKKSgPKwit+B8dd4XnEUaLfBM2ozpkEC4YxwK0SbBiAHDDex+pY+LomQ0lyuamQ==" saltValue="N2/MCRws+mmA+NXw0axolg==" spinCount="100000" sqref="GJ34 GH34 GE34 GL34 FY34" name="Rango2_31_2_5"/>
    <protectedRange algorithmName="SHA-512" hashValue="q2z5hEFmXS0v2chiPTC/VCoDWNlnhp+Xe6Ybfxe48vIsnB/KTJQxJv+pFUnCXfZ9T6vyJopuqFFNROfQTW/JUw==" saltValue="IctfdGJb5tOTpq+KPi9vww==" spinCount="100000" sqref="IA34 ID34:IJ34" name="Rango2_88_39_21"/>
    <protectedRange algorithmName="SHA-512" hashValue="XZw03RosI/l0z9FxmTtF29EdZ7P+4+ybhqoaAAUmURojSR5XbGfjC4f2i8gMqfY+RI9JvfdCA6PSh9TduXfUxA==" saltValue="5TPtLq2WoiRSae/yaDPnTw==" spinCount="100000" sqref="FQ34:FR34 ER34:ES34 EV34:EW34 FF34 GO34 GT34 FZ34 FW34:FX34 IB34 FU34 EO34 GM34 GK34 GY34:GZ34 HJ34 IL34:IM34 FI34 HU34:HZ34 EA34:EJ34 IO34" name="Rango2_99_21"/>
    <protectedRange algorithmName="SHA-512" hashValue="YXHanhqXL0e4jPrzkCF8r/22WmlCviFUW909WKuG1JOcU0mp0/Huh0aP3EaGYxV2ep0WGu48HsShAy4Ka2uOiw==" saltValue="h/7U5iwJm7DLR4tRVfwZYw==" spinCount="100000" sqref="GC34 GI34" name="Rango2_33_5"/>
    <protectedRange algorithmName="SHA-512" hashValue="pL4tgTKqwEsWSIEGFTBd+4pvEhE7d5Q99Eijs+L/Y1rhA0saQGGRJw5Pv2HLOP0quglztFwB6WVnQ1YGxd4AiQ==" saltValue="IF5mhk2RcoEjrcYppes1VA==" spinCount="100000" sqref="FT34" name="Rango2_30_6"/>
    <protectedRange algorithmName="SHA-512" hashValue="9+DNppQbWrLYYUMoJ+lyQctV2bX3Vq9kZnegLbpjTLP49It2ovUbcartuoQTeXgP+TGpY//7mDH/UQlFCKDGiA==" saltValue="KUnni6YEm00anzSSvyLqQA==" spinCount="100000" sqref="FE34 GX34 EY34:FA34 FC34 FH34 FK34:FL34 EN34 FN34:FO34 HS34:HT34 HD34:HI34" name="Rango2_49"/>
    <protectedRange algorithmName="SHA-512" hashValue="EEHzbvEYwO1eufllBljOz0uf9BJ2ENtvOScQ7IsS321QhYbwKn7qhHKKP8cKj02rTDvVRMWvwQ1ZP0mZWsBprQ==" saltValue="CjXqBRFbKezlWOFV37MnDQ==" spinCount="100000" sqref="GQ35:GR36 GW35:GW36 GN35:GN36" name="Rango2_30_2_6"/>
    <protectedRange algorithmName="SHA-512" hashValue="Rgskw+AQdeJ5qbJdarzTa3SCkJfDGziy0Uan5N0F3IWn/H3Z/e+VcB56R7Nes7MPxNHewNP1sSSucVjz3iTLeA==" saltValue="qKZH3DnwaZHBzy3cBZo1qQ==" spinCount="100000" sqref="GF35:GF36" name="Rango2_31_28_5"/>
    <protectedRange algorithmName="SHA-512" hashValue="Umj9+5Ys20VQPxBFtc6qE5LtKKSgPKwit+B8dd4XnEUaLfBM2ozpkEC4YxwK0SbBiAHDDex+pY+LomQ0lyuamQ==" saltValue="N2/MCRws+mmA+NXw0axolg==" spinCount="100000" sqref="GJ35:GJ36 GH35:GH36 GE35:GE36 GB35 GL35:GL36 FY35:FY36" name="Rango2_31_2_6"/>
    <protectedRange algorithmName="SHA-512" hashValue="q2z5hEFmXS0v2chiPTC/VCoDWNlnhp+Xe6Ybfxe48vIsnB/KTJQxJv+pFUnCXfZ9T6vyJopuqFFNROfQTW/JUw==" saltValue="IctfdGJb5tOTpq+KPi9vww==" spinCount="100000" sqref="IA35:IA36 ID35:IJ36" name="Rango2_88_39_22"/>
    <protectedRange algorithmName="SHA-512" hashValue="XZw03RosI/l0z9FxmTtF29EdZ7P+4+ybhqoaAAUmURojSR5XbGfjC4f2i8gMqfY+RI9JvfdCA6PSh9TduXfUxA==" saltValue="5TPtLq2WoiRSae/yaDPnTw==" spinCount="100000" sqref="FQ35:FR36 ER35:ES36 EV35:EW36 FF35:FF36 GO35:GO36 GT35:GT36 FZ35:FZ36 FW35:FX36 IB35:IB36 FU35:FU36 EO35:EO36 GM35:GM36 GK35:GK36 GY35:GZ36 HJ35:HJ36 IL35:IM36 FI35:FI36 HU35:HZ36 EA35:EJ36 IO35:IO36" name="Rango2_99_22"/>
    <protectedRange algorithmName="SHA-512" hashValue="YXHanhqXL0e4jPrzkCF8r/22WmlCviFUW909WKuG1JOcU0mp0/Huh0aP3EaGYxV2ep0WGu48HsShAy4Ka2uOiw==" saltValue="h/7U5iwJm7DLR4tRVfwZYw==" spinCount="100000" sqref="GC35:GC36 GI35:GI36" name="Rango2_33_6"/>
    <protectedRange algorithmName="SHA-512" hashValue="pL4tgTKqwEsWSIEGFTBd+4pvEhE7d5Q99Eijs+L/Y1rhA0saQGGRJw5Pv2HLOP0quglztFwB6WVnQ1YGxd4AiQ==" saltValue="IF5mhk2RcoEjrcYppes1VA==" spinCount="100000" sqref="FT35:FT36" name="Rango2_30_7"/>
    <protectedRange algorithmName="SHA-512" hashValue="9+DNppQbWrLYYUMoJ+lyQctV2bX3Vq9kZnegLbpjTLP49It2ovUbcartuoQTeXgP+TGpY//7mDH/UQlFCKDGiA==" saltValue="KUnni6YEm00anzSSvyLqQA==" spinCount="100000" sqref="FE35:FE36 GX35:GX36 EY35:FA36 FC35:FC36 FH35:FH36 FK35:FL36 EN35:EN36 FN35:FO36 HS35:HT36 HD35:HI36" name="Rango2_50"/>
    <protectedRange algorithmName="SHA-512" hashValue="EEHzbvEYwO1eufllBljOz0uf9BJ2ENtvOScQ7IsS321QhYbwKn7qhHKKP8cKj02rTDvVRMWvwQ1ZP0mZWsBprQ==" saltValue="CjXqBRFbKezlWOFV37MnDQ==" spinCount="100000" sqref="GQ37:GR37 GW37 GN37" name="Rango2_30_2_7"/>
    <protectedRange algorithmName="SHA-512" hashValue="Rgskw+AQdeJ5qbJdarzTa3SCkJfDGziy0Uan5N0F3IWn/H3Z/e+VcB56R7Nes7MPxNHewNP1sSSucVjz3iTLeA==" saltValue="qKZH3DnwaZHBzy3cBZo1qQ==" spinCount="100000" sqref="GF37" name="Rango2_31_28_6"/>
    <protectedRange algorithmName="SHA-512" hashValue="Umj9+5Ys20VQPxBFtc6qE5LtKKSgPKwit+B8dd4XnEUaLfBM2ozpkEC4YxwK0SbBiAHDDex+pY+LomQ0lyuamQ==" saltValue="N2/MCRws+mmA+NXw0axolg==" spinCount="100000" sqref="GJ37 GH37 GE37 GL37 FY37" name="Rango2_31_2_7"/>
    <protectedRange algorithmName="SHA-512" hashValue="q2z5hEFmXS0v2chiPTC/VCoDWNlnhp+Xe6Ybfxe48vIsnB/KTJQxJv+pFUnCXfZ9T6vyJopuqFFNROfQTW/JUw==" saltValue="IctfdGJb5tOTpq+KPi9vww==" spinCount="100000" sqref="IA37 ID37:IJ37" name="Rango2_88_39_23"/>
    <protectedRange algorithmName="SHA-512" hashValue="XZw03RosI/l0z9FxmTtF29EdZ7P+4+ybhqoaAAUmURojSR5XbGfjC4f2i8gMqfY+RI9JvfdCA6PSh9TduXfUxA==" saltValue="5TPtLq2WoiRSae/yaDPnTw==" spinCount="100000" sqref="FQ37:FR37 ER37:ES37 EV37:EW37 FF37 GO37 GT37 FZ37 FW37:FX37 IB37 FU37 EO37 GM37 GK37 GY37:GZ37 HJ37 IL37:IM37 FI37 HU37:HZ37 EA37:EJ37 IO37" name="Rango2_99_23"/>
    <protectedRange algorithmName="SHA-512" hashValue="YXHanhqXL0e4jPrzkCF8r/22WmlCviFUW909WKuG1JOcU0mp0/Huh0aP3EaGYxV2ep0WGu48HsShAy4Ka2uOiw==" saltValue="h/7U5iwJm7DLR4tRVfwZYw==" spinCount="100000" sqref="GC37" name="Rango2_33_7"/>
    <protectedRange algorithmName="SHA-512" hashValue="pL4tgTKqwEsWSIEGFTBd+4pvEhE7d5Q99Eijs+L/Y1rhA0saQGGRJw5Pv2HLOP0quglztFwB6WVnQ1YGxd4AiQ==" saltValue="IF5mhk2RcoEjrcYppes1VA==" spinCount="100000" sqref="FT37" name="Rango2_30_8"/>
    <protectedRange algorithmName="SHA-512" hashValue="9+DNppQbWrLYYUMoJ+lyQctV2bX3Vq9kZnegLbpjTLP49It2ovUbcartuoQTeXgP+TGpY//7mDH/UQlFCKDGiA==" saltValue="KUnni6YEm00anzSSvyLqQA==" spinCount="100000" sqref="FE37 GX37 EY37:FA37 FC37 FH37 FK37:FL37 EN37 FN37:FO37 HS37:HT37 HD37:HI37 GI37" name="Rango2_52"/>
    <protectedRange algorithmName="SHA-512" hashValue="EEHzbvEYwO1eufllBljOz0uf9BJ2ENtvOScQ7IsS321QhYbwKn7qhHKKP8cKj02rTDvVRMWvwQ1ZP0mZWsBprQ==" saltValue="CjXqBRFbKezlWOFV37MnDQ==" spinCount="100000" sqref="GQ38:GR39 GW38:GW39 GN38:GN39" name="Rango2_30_2_8"/>
    <protectedRange algorithmName="SHA-512" hashValue="Rgskw+AQdeJ5qbJdarzTa3SCkJfDGziy0Uan5N0F3IWn/H3Z/e+VcB56R7Nes7MPxNHewNP1sSSucVjz3iTLeA==" saltValue="qKZH3DnwaZHBzy3cBZo1qQ==" spinCount="100000" sqref="GF38:GF39" name="Rango2_31_28_7"/>
    <protectedRange algorithmName="SHA-512" hashValue="Umj9+5Ys20VQPxBFtc6qE5LtKKSgPKwit+B8dd4XnEUaLfBM2ozpkEC4YxwK0SbBiAHDDex+pY+LomQ0lyuamQ==" saltValue="N2/MCRws+mmA+NXw0axolg==" spinCount="100000" sqref="GJ38:GJ39 GH38:GH39 GE38:GE39 GL38:GL39 FY38:FY39" name="Rango2_31_2_8"/>
    <protectedRange algorithmName="SHA-512" hashValue="q2z5hEFmXS0v2chiPTC/VCoDWNlnhp+Xe6Ybfxe48vIsnB/KTJQxJv+pFUnCXfZ9T6vyJopuqFFNROfQTW/JUw==" saltValue="IctfdGJb5tOTpq+KPi9vww==" spinCount="100000" sqref="IA38:IA39 ID38:IJ39" name="Rango2_88_39_24"/>
    <protectedRange algorithmName="SHA-512" hashValue="XZw03RosI/l0z9FxmTtF29EdZ7P+4+ybhqoaAAUmURojSR5XbGfjC4f2i8gMqfY+RI9JvfdCA6PSh9TduXfUxA==" saltValue="5TPtLq2WoiRSae/yaDPnTw==" spinCount="100000" sqref="FQ38:FR39 ER38:ES39 EV38:EW39 FF38:FF39 GO38:GO39 GT38:GT39 FZ38:FZ39 FW38:FX39 IB38:IB39 FU38:FU39 EO38:EO39 GM38:GM39 GK38:GK39 GY38:GZ39 HJ38:HJ39 IL38:IM39 FI38:FI39 HU38:HZ39 EA38:EJ39 IO38:IO39" name="Rango2_99_24"/>
    <protectedRange algorithmName="SHA-512" hashValue="YXHanhqXL0e4jPrzkCF8r/22WmlCviFUW909WKuG1JOcU0mp0/Huh0aP3EaGYxV2ep0WGu48HsShAy4Ka2uOiw==" saltValue="h/7U5iwJm7DLR4tRVfwZYw==" spinCount="100000" sqref="GC38:GC39 GI38:GI39" name="Rango2_33_8"/>
    <protectedRange algorithmName="SHA-512" hashValue="pL4tgTKqwEsWSIEGFTBd+4pvEhE7d5Q99Eijs+L/Y1rhA0saQGGRJw5Pv2HLOP0quglztFwB6WVnQ1YGxd4AiQ==" saltValue="IF5mhk2RcoEjrcYppes1VA==" spinCount="100000" sqref="FT38:FT39" name="Rango2_30_9"/>
    <protectedRange algorithmName="SHA-512" hashValue="9+DNppQbWrLYYUMoJ+lyQctV2bX3Vq9kZnegLbpjTLP49It2ovUbcartuoQTeXgP+TGpY//7mDH/UQlFCKDGiA==" saltValue="KUnni6YEm00anzSSvyLqQA==" spinCount="100000" sqref="FE38:FE39 GX38:GX39 EY38:FA39 FC38:FC39 FH38:FH39 FK38:FL39 EN38:EN39 FN38:FO39 HS38:HT39 HD38:HI39" name="Rango2_62"/>
    <protectedRange algorithmName="SHA-512" hashValue="EEHzbvEYwO1eufllBljOz0uf9BJ2ENtvOScQ7IsS321QhYbwKn7qhHKKP8cKj02rTDvVRMWvwQ1ZP0mZWsBprQ==" saltValue="CjXqBRFbKezlWOFV37MnDQ==" spinCount="100000" sqref="GQ40:GR41 GW40:GW41 GN40:GN41" name="Rango2_30_2_9"/>
    <protectedRange algorithmName="SHA-512" hashValue="Rgskw+AQdeJ5qbJdarzTa3SCkJfDGziy0Uan5N0F3IWn/H3Z/e+VcB56R7Nes7MPxNHewNP1sSSucVjz3iTLeA==" saltValue="qKZH3DnwaZHBzy3cBZo1qQ==" spinCount="100000" sqref="GF40:GF41" name="Rango2_31_28_8"/>
    <protectedRange algorithmName="SHA-512" hashValue="Umj9+5Ys20VQPxBFtc6qE5LtKKSgPKwit+B8dd4XnEUaLfBM2ozpkEC4YxwK0SbBiAHDDex+pY+LomQ0lyuamQ==" saltValue="N2/MCRws+mmA+NXw0axolg==" spinCount="100000" sqref="GJ40:GJ41 GH40:GH41 GE40:GE41 GL40:GL41 FY40:FY41" name="Rango2_31_2_9"/>
    <protectedRange algorithmName="SHA-512" hashValue="q2z5hEFmXS0v2chiPTC/VCoDWNlnhp+Xe6Ybfxe48vIsnB/KTJQxJv+pFUnCXfZ9T6vyJopuqFFNROfQTW/JUw==" saltValue="IctfdGJb5tOTpq+KPi9vww==" spinCount="100000" sqref="IA40:IA41 ID40:IJ41" name="Rango2_88_39_25"/>
    <protectedRange algorithmName="SHA-512" hashValue="XZw03RosI/l0z9FxmTtF29EdZ7P+4+ybhqoaAAUmURojSR5XbGfjC4f2i8gMqfY+RI9JvfdCA6PSh9TduXfUxA==" saltValue="5TPtLq2WoiRSae/yaDPnTw==" spinCount="100000" sqref="FQ40:FR41 ER40:ES41 EV40:EW41 FF40:FF41 GO40:GO41 GT40:GT41 FZ40:FZ41 FW40:FX41 IB40:IB41 FU40:FU41 EO40:EO41 GM40:GM41 GK40:GK41 GY40:GZ41 HJ40:HJ41 IL40:IM41 FI40:FI41 HU40:HZ41 EA40:EJ41 IO40:IO41" name="Rango2_99_25"/>
    <protectedRange algorithmName="SHA-512" hashValue="YXHanhqXL0e4jPrzkCF8r/22WmlCviFUW909WKuG1JOcU0mp0/Huh0aP3EaGYxV2ep0WGu48HsShAy4Ka2uOiw==" saltValue="h/7U5iwJm7DLR4tRVfwZYw==" spinCount="100000" sqref="GC40:GC41 GI40:GI41" name="Rango2_33_9"/>
    <protectedRange algorithmName="SHA-512" hashValue="pL4tgTKqwEsWSIEGFTBd+4pvEhE7d5Q99Eijs+L/Y1rhA0saQGGRJw5Pv2HLOP0quglztFwB6WVnQ1YGxd4AiQ==" saltValue="IF5mhk2RcoEjrcYppes1VA==" spinCount="100000" sqref="FT40:FT41" name="Rango2_30_10"/>
    <protectedRange algorithmName="SHA-512" hashValue="9+DNppQbWrLYYUMoJ+lyQctV2bX3Vq9kZnegLbpjTLP49It2ovUbcartuoQTeXgP+TGpY//7mDH/UQlFCKDGiA==" saltValue="KUnni6YEm00anzSSvyLqQA==" spinCount="100000" sqref="FE40:FE41 GX40:GX41 EY40:FA41 FC40:FC41 FH40:FH41 FK40:FL41 EN40:EN41 FN40:FO41 HS40:HT41 HD40:HI41" name="Rango2_64"/>
    <protectedRange algorithmName="SHA-512" hashValue="EEHzbvEYwO1eufllBljOz0uf9BJ2ENtvOScQ7IsS321QhYbwKn7qhHKKP8cKj02rTDvVRMWvwQ1ZP0mZWsBprQ==" saltValue="CjXqBRFbKezlWOFV37MnDQ==" spinCount="100000" sqref="GQ42:GR43 GW42:GW43 GN42:GN43" name="Rango2_30_2_10"/>
    <protectedRange algorithmName="SHA-512" hashValue="Rgskw+AQdeJ5qbJdarzTa3SCkJfDGziy0Uan5N0F3IWn/H3Z/e+VcB56R7Nes7MPxNHewNP1sSSucVjz3iTLeA==" saltValue="qKZH3DnwaZHBzy3cBZo1qQ==" spinCount="100000" sqref="GF42:GF43" name="Rango2_31_28_9"/>
    <protectedRange algorithmName="SHA-512" hashValue="Umj9+5Ys20VQPxBFtc6qE5LtKKSgPKwit+B8dd4XnEUaLfBM2ozpkEC4YxwK0SbBiAHDDex+pY+LomQ0lyuamQ==" saltValue="N2/MCRws+mmA+NXw0axolg==" spinCount="100000" sqref="GJ42:GJ43 GH42:GH43 GE42:GE43 GB42 GL42:GL43 FY42:FY43" name="Rango2_31_2_10"/>
    <protectedRange algorithmName="SHA-512" hashValue="q2z5hEFmXS0v2chiPTC/VCoDWNlnhp+Xe6Ybfxe48vIsnB/KTJQxJv+pFUnCXfZ9T6vyJopuqFFNROfQTW/JUw==" saltValue="IctfdGJb5tOTpq+KPi9vww==" spinCount="100000" sqref="IA42:IA43 ID42:IJ43" name="Rango2_88_39_26"/>
    <protectedRange algorithmName="SHA-512" hashValue="XZw03RosI/l0z9FxmTtF29EdZ7P+4+ybhqoaAAUmURojSR5XbGfjC4f2i8gMqfY+RI9JvfdCA6PSh9TduXfUxA==" saltValue="5TPtLq2WoiRSae/yaDPnTw==" spinCount="100000" sqref="FQ42:FR43 ER42:ES43 EV42:EW43 FF42:FF43 GO42:GO43 GT42:GT43 FZ42:FZ43 FW42:FX43 IB42:IB43 FU42:FU43 EO42:EO43 GM42:GM43 GK42:GK43 GY42:GZ43 HJ42:HJ43 IL42:IM43 FI42:FI43 HU42:HZ43 EA42:EJ43 IO42:IO43" name="Rango2_99_26"/>
    <protectedRange algorithmName="SHA-512" hashValue="YXHanhqXL0e4jPrzkCF8r/22WmlCviFUW909WKuG1JOcU0mp0/Huh0aP3EaGYxV2ep0WGu48HsShAy4Ka2uOiw==" saltValue="h/7U5iwJm7DLR4tRVfwZYw==" spinCount="100000" sqref="GC42:GC43 GI42:GI43" name="Rango2_33_10"/>
    <protectedRange algorithmName="SHA-512" hashValue="pL4tgTKqwEsWSIEGFTBd+4pvEhE7d5Q99Eijs+L/Y1rhA0saQGGRJw5Pv2HLOP0quglztFwB6WVnQ1YGxd4AiQ==" saltValue="IF5mhk2RcoEjrcYppes1VA==" spinCount="100000" sqref="FT42:FT43" name="Rango2_30_11"/>
    <protectedRange algorithmName="SHA-512" hashValue="9+DNppQbWrLYYUMoJ+lyQctV2bX3Vq9kZnegLbpjTLP49It2ovUbcartuoQTeXgP+TGpY//7mDH/UQlFCKDGiA==" saltValue="KUnni6YEm00anzSSvyLqQA==" spinCount="100000" sqref="FE42:FE43 GX42:GX43 EY42:FA43 FC42:FC43 FH42:FH43 FK42:FL43 EN42:EN43 FN42:FO43 HS42:HT43 HD42:HI43" name="Rango2_65"/>
    <protectedRange algorithmName="SHA-512" hashValue="EEHzbvEYwO1eufllBljOz0uf9BJ2ENtvOScQ7IsS321QhYbwKn7qhHKKP8cKj02rTDvVRMWvwQ1ZP0mZWsBprQ==" saltValue="CjXqBRFbKezlWOFV37MnDQ==" spinCount="100000" sqref="GQ44:GR44 GW44 GN44" name="Rango2_30_2_11"/>
    <protectedRange algorithmName="SHA-512" hashValue="Rgskw+AQdeJ5qbJdarzTa3SCkJfDGziy0Uan5N0F3IWn/H3Z/e+VcB56R7Nes7MPxNHewNP1sSSucVjz3iTLeA==" saltValue="qKZH3DnwaZHBzy3cBZo1qQ==" spinCount="100000" sqref="GF44" name="Rango2_31_28_10"/>
    <protectedRange algorithmName="SHA-512" hashValue="Umj9+5Ys20VQPxBFtc6qE5LtKKSgPKwit+B8dd4XnEUaLfBM2ozpkEC4YxwK0SbBiAHDDex+pY+LomQ0lyuamQ==" saltValue="N2/MCRws+mmA+NXw0axolg==" spinCount="100000" sqref="GJ44 GH44 GE44 GL44 FY44" name="Rango2_31_2_11"/>
    <protectedRange algorithmName="SHA-512" hashValue="q2z5hEFmXS0v2chiPTC/VCoDWNlnhp+Xe6Ybfxe48vIsnB/KTJQxJv+pFUnCXfZ9T6vyJopuqFFNROfQTW/JUw==" saltValue="IctfdGJb5tOTpq+KPi9vww==" spinCount="100000" sqref="IA44 ID44:IJ44" name="Rango2_88_39_27"/>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7"/>
    <protectedRange algorithmName="SHA-512" hashValue="YXHanhqXL0e4jPrzkCF8r/22WmlCviFUW909WKuG1JOcU0mp0/Huh0aP3EaGYxV2ep0WGu48HsShAy4Ka2uOiw==" saltValue="h/7U5iwJm7DLR4tRVfwZYw==" spinCount="100000" sqref="GC44 GI44" name="Rango2_33_11"/>
    <protectedRange algorithmName="SHA-512" hashValue="pL4tgTKqwEsWSIEGFTBd+4pvEhE7d5Q99Eijs+L/Y1rhA0saQGGRJw5Pv2HLOP0quglztFwB6WVnQ1YGxd4AiQ==" saltValue="IF5mhk2RcoEjrcYppes1VA==" spinCount="100000" sqref="FT44" name="Rango2_30_12"/>
    <protectedRange algorithmName="SHA-512" hashValue="9+DNppQbWrLYYUMoJ+lyQctV2bX3Vq9kZnegLbpjTLP49It2ovUbcartuoQTeXgP+TGpY//7mDH/UQlFCKDGiA==" saltValue="KUnni6YEm00anzSSvyLqQA==" spinCount="100000" sqref="FE44 GX44 EY44:FA44 FC44 FH44 FK44:FL44 EN44 FN44:FO44 HS44:HT44 HD44:HI44" name="Rango2_66"/>
    <protectedRange algorithmName="SHA-512" hashValue="EEHzbvEYwO1eufllBljOz0uf9BJ2ENtvOScQ7IsS321QhYbwKn7qhHKKP8cKj02rTDvVRMWvwQ1ZP0mZWsBprQ==" saltValue="CjXqBRFbKezlWOFV37MnDQ==" spinCount="100000" sqref="GQ45:GR45 GW45 GN45" name="Rango2_30_2_12"/>
    <protectedRange algorithmName="SHA-512" hashValue="Rgskw+AQdeJ5qbJdarzTa3SCkJfDGziy0Uan5N0F3IWn/H3Z/e+VcB56R7Nes7MPxNHewNP1sSSucVjz3iTLeA==" saltValue="qKZH3DnwaZHBzy3cBZo1qQ==" spinCount="100000" sqref="GF45" name="Rango2_31_28_11"/>
    <protectedRange algorithmName="SHA-512" hashValue="Umj9+5Ys20VQPxBFtc6qE5LtKKSgPKwit+B8dd4XnEUaLfBM2ozpkEC4YxwK0SbBiAHDDex+pY+LomQ0lyuamQ==" saltValue="N2/MCRws+mmA+NXw0axolg==" spinCount="100000" sqref="GJ45 GH45 GE45 GB45 GL45 FY45" name="Rango2_31_2_12"/>
    <protectedRange algorithmName="SHA-512" hashValue="q2z5hEFmXS0v2chiPTC/VCoDWNlnhp+Xe6Ybfxe48vIsnB/KTJQxJv+pFUnCXfZ9T6vyJopuqFFNROfQTW/JUw==" saltValue="IctfdGJb5tOTpq+KPi9vww==" spinCount="100000" sqref="IA45 ID45:IJ45" name="Rango2_88_39_28"/>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8"/>
    <protectedRange algorithmName="SHA-512" hashValue="YXHanhqXL0e4jPrzkCF8r/22WmlCviFUW909WKuG1JOcU0mp0/Huh0aP3EaGYxV2ep0WGu48HsShAy4Ka2uOiw==" saltValue="h/7U5iwJm7DLR4tRVfwZYw==" spinCount="100000" sqref="GC45 GI45" name="Rango2_33_12"/>
    <protectedRange algorithmName="SHA-512" hashValue="pL4tgTKqwEsWSIEGFTBd+4pvEhE7d5Q99Eijs+L/Y1rhA0saQGGRJw5Pv2HLOP0quglztFwB6WVnQ1YGxd4AiQ==" saltValue="IF5mhk2RcoEjrcYppes1VA==" spinCount="100000" sqref="FT45" name="Rango2_30_13"/>
    <protectedRange algorithmName="SHA-512" hashValue="9+DNppQbWrLYYUMoJ+lyQctV2bX3Vq9kZnegLbpjTLP49It2ovUbcartuoQTeXgP+TGpY//7mDH/UQlFCKDGiA==" saltValue="KUnni6YEm00anzSSvyLqQA==" spinCount="100000" sqref="FE45 GX45 EY45:FA45 FC45 FH45 FK45:FL45 EN45 FN45:FO45 HS45:HT45 HD45:HI45" name="Rango2_67"/>
    <protectedRange algorithmName="SHA-512" hashValue="EEHzbvEYwO1eufllBljOz0uf9BJ2ENtvOScQ7IsS321QhYbwKn7qhHKKP8cKj02rTDvVRMWvwQ1ZP0mZWsBprQ==" saltValue="CjXqBRFbKezlWOFV37MnDQ==" spinCount="100000" sqref="GQ46:GR46 GW46 GN46" name="Rango2_30_2_13"/>
    <protectedRange algorithmName="SHA-512" hashValue="Rgskw+AQdeJ5qbJdarzTa3SCkJfDGziy0Uan5N0F3IWn/H3Z/e+VcB56R7Nes7MPxNHewNP1sSSucVjz3iTLeA==" saltValue="qKZH3DnwaZHBzy3cBZo1qQ==" spinCount="100000" sqref="GF46" name="Rango2_31_28_12"/>
    <protectedRange algorithmName="SHA-512" hashValue="Umj9+5Ys20VQPxBFtc6qE5LtKKSgPKwit+B8dd4XnEUaLfBM2ozpkEC4YxwK0SbBiAHDDex+pY+LomQ0lyuamQ==" saltValue="N2/MCRws+mmA+NXw0axolg==" spinCount="100000" sqref="GJ46 GH46 GE46 GB46 GL46 FY46" name="Rango2_31_2_13"/>
    <protectedRange algorithmName="SHA-512" hashValue="q2z5hEFmXS0v2chiPTC/VCoDWNlnhp+Xe6Ybfxe48vIsnB/KTJQxJv+pFUnCXfZ9T6vyJopuqFFNROfQTW/JUw==" saltValue="IctfdGJb5tOTpq+KPi9vww==" spinCount="100000" sqref="IA46 ID46:IJ46" name="Rango2_88_39_29"/>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29"/>
    <protectedRange algorithmName="SHA-512" hashValue="YXHanhqXL0e4jPrzkCF8r/22WmlCviFUW909WKuG1JOcU0mp0/Huh0aP3EaGYxV2ep0WGu48HsShAy4Ka2uOiw==" saltValue="h/7U5iwJm7DLR4tRVfwZYw==" spinCount="100000" sqref="GC46 GI46" name="Rango2_33_13"/>
    <protectedRange algorithmName="SHA-512" hashValue="pL4tgTKqwEsWSIEGFTBd+4pvEhE7d5Q99Eijs+L/Y1rhA0saQGGRJw5Pv2HLOP0quglztFwB6WVnQ1YGxd4AiQ==" saltValue="IF5mhk2RcoEjrcYppes1VA==" spinCount="100000" sqref="FT46" name="Rango2_30_14"/>
    <protectedRange algorithmName="SHA-512" hashValue="9+DNppQbWrLYYUMoJ+lyQctV2bX3Vq9kZnegLbpjTLP49It2ovUbcartuoQTeXgP+TGpY//7mDH/UQlFCKDGiA==" saltValue="KUnni6YEm00anzSSvyLqQA==" spinCount="100000" sqref="FE46 GX46 EY46:FA46 FC46 FH46 FK46:FL46 EN46 FN46:FO46 HS46:HT46 HD46:HI46" name="Rango2_68"/>
    <protectedRange algorithmName="SHA-512" hashValue="EEHzbvEYwO1eufllBljOz0uf9BJ2ENtvOScQ7IsS321QhYbwKn7qhHKKP8cKj02rTDvVRMWvwQ1ZP0mZWsBprQ==" saltValue="CjXqBRFbKezlWOFV37MnDQ==" spinCount="100000" sqref="GQ47:GR47 GW47 GN47" name="Rango2_30_2_14"/>
    <protectedRange algorithmName="SHA-512" hashValue="Rgskw+AQdeJ5qbJdarzTa3SCkJfDGziy0Uan5N0F3IWn/H3Z/e+VcB56R7Nes7MPxNHewNP1sSSucVjz3iTLeA==" saltValue="qKZH3DnwaZHBzy3cBZo1qQ==" spinCount="100000" sqref="GF47" name="Rango2_31_28_13"/>
    <protectedRange algorithmName="SHA-512" hashValue="Umj9+5Ys20VQPxBFtc6qE5LtKKSgPKwit+B8dd4XnEUaLfBM2ozpkEC4YxwK0SbBiAHDDex+pY+LomQ0lyuamQ==" saltValue="N2/MCRws+mmA+NXw0axolg==" spinCount="100000" sqref="GJ47 GH47 GE47 GB47 GL47 FY47" name="Rango2_31_2_14"/>
    <protectedRange algorithmName="SHA-512" hashValue="q2z5hEFmXS0v2chiPTC/VCoDWNlnhp+Xe6Ybfxe48vIsnB/KTJQxJv+pFUnCXfZ9T6vyJopuqFFNROfQTW/JUw==" saltValue="IctfdGJb5tOTpq+KPi9vww==" spinCount="100000" sqref="IA47 ID47:IJ47" name="Rango2_88_39_30"/>
    <protectedRange algorithmName="SHA-512" hashValue="XZw03RosI/l0z9FxmTtF29EdZ7P+4+ybhqoaAAUmURojSR5XbGfjC4f2i8gMqfY+RI9JvfdCA6PSh9TduXfUxA==" saltValue="5TPtLq2WoiRSae/yaDPnTw==" spinCount="100000" sqref="FQ47:FR47 ER47:ES47 EV47:EW47 FF47 GO47 GT47 FZ47 FW47:FX47 IB47 FU47 EO47 GM47 GK47 GY47:GZ47 HJ47 IL47:IM47 FI47 HU47:HZ47 EA47:EJ47 IO47" name="Rango2_99_30"/>
    <protectedRange algorithmName="SHA-512" hashValue="YXHanhqXL0e4jPrzkCF8r/22WmlCviFUW909WKuG1JOcU0mp0/Huh0aP3EaGYxV2ep0WGu48HsShAy4Ka2uOiw==" saltValue="h/7U5iwJm7DLR4tRVfwZYw==" spinCount="100000" sqref="GC47 GI47" name="Rango2_33_14"/>
    <protectedRange algorithmName="SHA-512" hashValue="pL4tgTKqwEsWSIEGFTBd+4pvEhE7d5Q99Eijs+L/Y1rhA0saQGGRJw5Pv2HLOP0quglztFwB6WVnQ1YGxd4AiQ==" saltValue="IF5mhk2RcoEjrcYppes1VA==" spinCount="100000" sqref="FT47" name="Rango2_30_15"/>
    <protectedRange algorithmName="SHA-512" hashValue="9+DNppQbWrLYYUMoJ+lyQctV2bX3Vq9kZnegLbpjTLP49It2ovUbcartuoQTeXgP+TGpY//7mDH/UQlFCKDGiA==" saltValue="KUnni6YEm00anzSSvyLqQA==" spinCount="100000" sqref="FE47 GX47 EY47:FA47 FC47 FH47 FK47:FL47 EN47 FN47:FO47 HS47:HT47 HD47:HI47" name="Rango2_69"/>
    <protectedRange algorithmName="SHA-512" hashValue="EEHzbvEYwO1eufllBljOz0uf9BJ2ENtvOScQ7IsS321QhYbwKn7qhHKKP8cKj02rTDvVRMWvwQ1ZP0mZWsBprQ==" saltValue="CjXqBRFbKezlWOFV37MnDQ==" spinCount="100000" sqref="GQ48:GR51 GW48:GW51 GN48:GN51" name="Rango2_30_2_15"/>
    <protectedRange algorithmName="SHA-512" hashValue="Rgskw+AQdeJ5qbJdarzTa3SCkJfDGziy0Uan5N0F3IWn/H3Z/e+VcB56R7Nes7MPxNHewNP1sSSucVjz3iTLeA==" saltValue="qKZH3DnwaZHBzy3cBZo1qQ==" spinCount="100000" sqref="GF48:GF51" name="Rango2_31_28_14"/>
    <protectedRange algorithmName="SHA-512" hashValue="Umj9+5Ys20VQPxBFtc6qE5LtKKSgPKwit+B8dd4XnEUaLfBM2ozpkEC4YxwK0SbBiAHDDex+pY+LomQ0lyuamQ==" saltValue="N2/MCRws+mmA+NXw0axolg==" spinCount="100000" sqref="GJ48:GJ51 GH48:GH51 GE48:GE51 GB48 GL48:GL51 FY48:FY51 GB50:GB51" name="Rango2_31_2_15"/>
    <protectedRange algorithmName="SHA-512" hashValue="q2z5hEFmXS0v2chiPTC/VCoDWNlnhp+Xe6Ybfxe48vIsnB/KTJQxJv+pFUnCXfZ9T6vyJopuqFFNROfQTW/JUw==" saltValue="IctfdGJb5tOTpq+KPi9vww==" spinCount="100000" sqref="IA48:IA51 ID48:IJ51" name="Rango2_88_39_31"/>
    <protectedRange algorithmName="SHA-512" hashValue="XZw03RosI/l0z9FxmTtF29EdZ7P+4+ybhqoaAAUmURojSR5XbGfjC4f2i8gMqfY+RI9JvfdCA6PSh9TduXfUxA==" saltValue="5TPtLq2WoiRSae/yaDPnTw==" spinCount="100000" sqref="FQ48:FR51 ER48:ES51 EV48:EW51 FF48:FF51 GO48:GO51 GT48:GT51 FZ48:FZ51 FW48:FX51 IB48:IB51 FU48:FU51 EO48:EO51 GM48:GM51 GK48:GK51 GY48:GZ51 HJ48:HJ51 IL48:IM51 FI48:FI51 HU48:HZ51 EA48:EJ51 IO48:IO51" name="Rango2_99_31"/>
    <protectedRange algorithmName="SHA-512" hashValue="YXHanhqXL0e4jPrzkCF8r/22WmlCviFUW909WKuG1JOcU0mp0/Huh0aP3EaGYxV2ep0WGu48HsShAy4Ka2uOiw==" saltValue="h/7U5iwJm7DLR4tRVfwZYw==" spinCount="100000" sqref="GC48:GC51 GI48:GI51" name="Rango2_33_15"/>
    <protectedRange algorithmName="SHA-512" hashValue="pL4tgTKqwEsWSIEGFTBd+4pvEhE7d5Q99Eijs+L/Y1rhA0saQGGRJw5Pv2HLOP0quglztFwB6WVnQ1YGxd4AiQ==" saltValue="IF5mhk2RcoEjrcYppes1VA==" spinCount="100000" sqref="FT48:FT51" name="Rango2_30_16"/>
    <protectedRange algorithmName="SHA-512" hashValue="9+DNppQbWrLYYUMoJ+lyQctV2bX3Vq9kZnegLbpjTLP49It2ovUbcartuoQTeXgP+TGpY//7mDH/UQlFCKDGiA==" saltValue="KUnni6YEm00anzSSvyLqQA==" spinCount="100000" sqref="FE48:FE51 GX48:GX51 EY48:FA51 FC48:FC51 FH48:FH51 FK48:FL51 EN48:EN51 FN48:FO51 HS48:HT51 HD48:HI51" name="Rango2_70"/>
    <protectedRange algorithmName="SHA-512" hashValue="EEHzbvEYwO1eufllBljOz0uf9BJ2ENtvOScQ7IsS321QhYbwKn7qhHKKP8cKj02rTDvVRMWvwQ1ZP0mZWsBprQ==" saltValue="CjXqBRFbKezlWOFV37MnDQ==" spinCount="100000" sqref="GQ52:GR55 GW52:GW55 GN52:GN55" name="Rango2_30_2_16"/>
    <protectedRange algorithmName="SHA-512" hashValue="Rgskw+AQdeJ5qbJdarzTa3SCkJfDGziy0Uan5N0F3IWn/H3Z/e+VcB56R7Nes7MPxNHewNP1sSSucVjz3iTLeA==" saltValue="qKZH3DnwaZHBzy3cBZo1qQ==" spinCount="100000" sqref="GF52:GF55" name="Rango2_31_28_15"/>
    <protectedRange algorithmName="SHA-512" hashValue="Umj9+5Ys20VQPxBFtc6qE5LtKKSgPKwit+B8dd4XnEUaLfBM2ozpkEC4YxwK0SbBiAHDDex+pY+LomQ0lyuamQ==" saltValue="N2/MCRws+mmA+NXw0axolg==" spinCount="100000" sqref="GJ52:GJ55 GH52:GH55 GE52:GE55 GB52 GL52:GL55 FY52:FY55 GB55" name="Rango2_31_2_16"/>
    <protectedRange algorithmName="SHA-512" hashValue="q2z5hEFmXS0v2chiPTC/VCoDWNlnhp+Xe6Ybfxe48vIsnB/KTJQxJv+pFUnCXfZ9T6vyJopuqFFNROfQTW/JUw==" saltValue="IctfdGJb5tOTpq+KPi9vww==" spinCount="100000" sqref="IA52:IA55 ID52:IJ55" name="Rango2_88_39_32"/>
    <protectedRange algorithmName="SHA-512" hashValue="XZw03RosI/l0z9FxmTtF29EdZ7P+4+ybhqoaAAUmURojSR5XbGfjC4f2i8gMqfY+RI9JvfdCA6PSh9TduXfUxA==" saltValue="5TPtLq2WoiRSae/yaDPnTw==" spinCount="100000" sqref="FQ52:FR55 ER52:ES55 EV52:EW55 FF52:FF55 GO52:GO55 GT52:GT55 FZ52:FZ55 FW52:FX55 IB52:IB55 FU52:FU55 EO52:EO55 GM52:GM55 GK52:GK55 GY52:GZ55 HJ52:HJ55 IL52:IM55 FI52:FI55 HU52:HZ55 EA52:EJ55 IO52:IO55" name="Rango2_99_32"/>
    <protectedRange algorithmName="SHA-512" hashValue="YXHanhqXL0e4jPrzkCF8r/22WmlCviFUW909WKuG1JOcU0mp0/Huh0aP3EaGYxV2ep0WGu48HsShAy4Ka2uOiw==" saltValue="h/7U5iwJm7DLR4tRVfwZYw==" spinCount="100000" sqref="GC52:GC55 GI52:GI55" name="Rango2_33_16"/>
    <protectedRange algorithmName="SHA-512" hashValue="pL4tgTKqwEsWSIEGFTBd+4pvEhE7d5Q99Eijs+L/Y1rhA0saQGGRJw5Pv2HLOP0quglztFwB6WVnQ1YGxd4AiQ==" saltValue="IF5mhk2RcoEjrcYppes1VA==" spinCount="100000" sqref="FT52:FT55" name="Rango2_30_17"/>
    <protectedRange algorithmName="SHA-512" hashValue="9+DNppQbWrLYYUMoJ+lyQctV2bX3Vq9kZnegLbpjTLP49It2ovUbcartuoQTeXgP+TGpY//7mDH/UQlFCKDGiA==" saltValue="KUnni6YEm00anzSSvyLqQA==" spinCount="100000" sqref="FE52:FE55 GX52:GX55 EY52:FA55 FC52:FC55 FH52:FH55 FK52:FL55 EN52:EN55 FN52:FO55 HS52:HT55 HD52:HI55" name="Rango2_71"/>
    <protectedRange algorithmName="SHA-512" hashValue="Gqwr8n5jYbCESAqCFk8dpOzViQICBV+k0xoqBoQaZ5lHaRlvT9TZDB4yXtm+qC6OhD064ZDBOFWkwo+LHXu1sg==" saltValue="gEL9PCN2ekF2IxW9yqAGYA==" spinCount="100000" sqref="IS30" name="Rango2_40_2_1"/>
    <protectedRange algorithmName="SHA-512" hashValue="D8TacORwT7iz0mF9GEucchnMHfB5er2FFjQsxyeWWyeJkM6Bt3gYQ3LbcHPxZXFpVAYtFOuTrzYOCJrlZDx16g==" saltValue="QtCzIBktdS4NZkOEGcLTRQ==" spinCount="100000" sqref="IW30" name="Rango2_41_1"/>
    <protectedRange algorithmName="SHA-512" hashValue="9+DNppQbWrLYYUMoJ+lyQctV2bX3Vq9kZnegLbpjTLP49It2ovUbcartuoQTeXgP+TGpY//7mDH/UQlFCKDGiA==" saltValue="KUnni6YEm00anzSSvyLqQA==" spinCount="100000" sqref="IT30:IV30 IX30 IZ30:JM30 JO30:JW30 JY30:KF30 KH30 KJ30:MP30" name="Rango2_72"/>
    <protectedRange algorithmName="SHA-512" hashValue="Gqwr8n5jYbCESAqCFk8dpOzViQICBV+k0xoqBoQaZ5lHaRlvT9TZDB4yXtm+qC6OhD064ZDBOFWkwo+LHXu1sg==" saltValue="gEL9PCN2ekF2IxW9yqAGYA==" spinCount="100000" sqref="IS31" name="Rango2_40_2_2"/>
    <protectedRange algorithmName="SHA-512" hashValue="D8TacORwT7iz0mF9GEucchnMHfB5er2FFjQsxyeWWyeJkM6Bt3gYQ3LbcHPxZXFpVAYtFOuTrzYOCJrlZDx16g==" saltValue="QtCzIBktdS4NZkOEGcLTRQ==" spinCount="100000" sqref="IW31" name="Rango2_41_2"/>
    <protectedRange algorithmName="SHA-512" hashValue="9+DNppQbWrLYYUMoJ+lyQctV2bX3Vq9kZnegLbpjTLP49It2ovUbcartuoQTeXgP+TGpY//7mDH/UQlFCKDGiA==" saltValue="KUnni6YEm00anzSSvyLqQA==" spinCount="100000" sqref="IT31:IV31 IX31 IZ31:JM31 JO31:JW31 JY31:KF31 KH31 KJ31:MP31" name="Rango2_73"/>
    <protectedRange algorithmName="SHA-512" hashValue="Gqwr8n5jYbCESAqCFk8dpOzViQICBV+k0xoqBoQaZ5lHaRlvT9TZDB4yXtm+qC6OhD064ZDBOFWkwo+LHXu1sg==" saltValue="gEL9PCN2ekF2IxW9yqAGYA==" spinCount="100000" sqref="IS32" name="Rango2_40_2_3"/>
    <protectedRange algorithmName="SHA-512" hashValue="D8TacORwT7iz0mF9GEucchnMHfB5er2FFjQsxyeWWyeJkM6Bt3gYQ3LbcHPxZXFpVAYtFOuTrzYOCJrlZDx16g==" saltValue="QtCzIBktdS4NZkOEGcLTRQ==" spinCount="100000" sqref="IW32" name="Rango2_41_3"/>
    <protectedRange algorithmName="SHA-512" hashValue="9+DNppQbWrLYYUMoJ+lyQctV2bX3Vq9kZnegLbpjTLP49It2ovUbcartuoQTeXgP+TGpY//7mDH/UQlFCKDGiA==" saltValue="KUnni6YEm00anzSSvyLqQA==" spinCount="100000" sqref="IT32:IV32 IX32 IZ32:JM32 JO32:JW32 JY32:KF32 KH32 KJ32:MP32" name="Rango2_74"/>
    <protectedRange algorithmName="SHA-512" hashValue="Gqwr8n5jYbCESAqCFk8dpOzViQICBV+k0xoqBoQaZ5lHaRlvT9TZDB4yXtm+qC6OhD064ZDBOFWkwo+LHXu1sg==" saltValue="gEL9PCN2ekF2IxW9yqAGYA==" spinCount="100000" sqref="IS33" name="Rango2_40_2_4"/>
    <protectedRange algorithmName="SHA-512" hashValue="D8TacORwT7iz0mF9GEucchnMHfB5er2FFjQsxyeWWyeJkM6Bt3gYQ3LbcHPxZXFpVAYtFOuTrzYOCJrlZDx16g==" saltValue="QtCzIBktdS4NZkOEGcLTRQ==" spinCount="100000" sqref="IW33" name="Rango2_41_4"/>
    <protectedRange algorithmName="SHA-512" hashValue="9+DNppQbWrLYYUMoJ+lyQctV2bX3Vq9kZnegLbpjTLP49It2ovUbcartuoQTeXgP+TGpY//7mDH/UQlFCKDGiA==" saltValue="KUnni6YEm00anzSSvyLqQA==" spinCount="100000" sqref="IT33:IV33 IX33 IZ33:JM33 JO33:JW33 JY33:KF33 KH33 KJ33:MP33" name="Rango2_76"/>
    <protectedRange algorithmName="SHA-512" hashValue="Gqwr8n5jYbCESAqCFk8dpOzViQICBV+k0xoqBoQaZ5lHaRlvT9TZDB4yXtm+qC6OhD064ZDBOFWkwo+LHXu1sg==" saltValue="gEL9PCN2ekF2IxW9yqAGYA==" spinCount="100000" sqref="IS34" name="Rango2_40_2_5"/>
    <protectedRange algorithmName="SHA-512" hashValue="D8TacORwT7iz0mF9GEucchnMHfB5er2FFjQsxyeWWyeJkM6Bt3gYQ3LbcHPxZXFpVAYtFOuTrzYOCJrlZDx16g==" saltValue="QtCzIBktdS4NZkOEGcLTRQ==" spinCount="100000" sqref="IW34" name="Rango2_41_5"/>
    <protectedRange algorithmName="SHA-512" hashValue="9+DNppQbWrLYYUMoJ+lyQctV2bX3Vq9kZnegLbpjTLP49It2ovUbcartuoQTeXgP+TGpY//7mDH/UQlFCKDGiA==" saltValue="KUnni6YEm00anzSSvyLqQA==" spinCount="100000" sqref="IT34:IV34 IX34 IZ34:JM34 JO34:JW34 JY34:KF34 KH34 KJ34:MP34" name="Rango2_80"/>
    <protectedRange algorithmName="SHA-512" hashValue="Gqwr8n5jYbCESAqCFk8dpOzViQICBV+k0xoqBoQaZ5lHaRlvT9TZDB4yXtm+qC6OhD064ZDBOFWkwo+LHXu1sg==" saltValue="gEL9PCN2ekF2IxW9yqAGYA==" spinCount="100000" sqref="IS35:IS36" name="Rango2_40_2_6"/>
    <protectedRange algorithmName="SHA-512" hashValue="D8TacORwT7iz0mF9GEucchnMHfB5er2FFjQsxyeWWyeJkM6Bt3gYQ3LbcHPxZXFpVAYtFOuTrzYOCJrlZDx16g==" saltValue="QtCzIBktdS4NZkOEGcLTRQ==" spinCount="100000" sqref="IW35:IW36" name="Rango2_41_6"/>
    <protectedRange algorithmName="SHA-512" hashValue="9+DNppQbWrLYYUMoJ+lyQctV2bX3Vq9kZnegLbpjTLP49It2ovUbcartuoQTeXgP+TGpY//7mDH/UQlFCKDGiA==" saltValue="KUnni6YEm00anzSSvyLqQA==" spinCount="100000" sqref="IT35:IV36 IX35:IX36 IZ35:JM36 JO35:JW36 JY35:KF36 KH35:KH36 KJ35:MP36" name="Rango2_81"/>
    <protectedRange algorithmName="SHA-512" hashValue="Gqwr8n5jYbCESAqCFk8dpOzViQICBV+k0xoqBoQaZ5lHaRlvT9TZDB4yXtm+qC6OhD064ZDBOFWkwo+LHXu1sg==" saltValue="gEL9PCN2ekF2IxW9yqAGYA==" spinCount="100000" sqref="IS37" name="Rango2_40_2_7"/>
    <protectedRange algorithmName="SHA-512" hashValue="D8TacORwT7iz0mF9GEucchnMHfB5er2FFjQsxyeWWyeJkM6Bt3gYQ3LbcHPxZXFpVAYtFOuTrzYOCJrlZDx16g==" saltValue="QtCzIBktdS4NZkOEGcLTRQ==" spinCount="100000" sqref="IW37" name="Rango2_41_7"/>
    <protectedRange algorithmName="SHA-512" hashValue="9+DNppQbWrLYYUMoJ+lyQctV2bX3Vq9kZnegLbpjTLP49It2ovUbcartuoQTeXgP+TGpY//7mDH/UQlFCKDGiA==" saltValue="KUnni6YEm00anzSSvyLqQA==" spinCount="100000" sqref="IT37:IV37 IX37 IZ37:JM37 JO37:JW37 JY37:KF37 KH37 KJ37:MP37" name="Rango2_82"/>
    <protectedRange algorithmName="SHA-512" hashValue="Gqwr8n5jYbCESAqCFk8dpOzViQICBV+k0xoqBoQaZ5lHaRlvT9TZDB4yXtm+qC6OhD064ZDBOFWkwo+LHXu1sg==" saltValue="gEL9PCN2ekF2IxW9yqAGYA==" spinCount="100000" sqref="IS38:IS39" name="Rango2_40_2_8"/>
    <protectedRange algorithmName="SHA-512" hashValue="D8TacORwT7iz0mF9GEucchnMHfB5er2FFjQsxyeWWyeJkM6Bt3gYQ3LbcHPxZXFpVAYtFOuTrzYOCJrlZDx16g==" saltValue="QtCzIBktdS4NZkOEGcLTRQ==" spinCount="100000" sqref="IW38:IW39" name="Rango2_41_8"/>
    <protectedRange algorithmName="SHA-512" hashValue="9+DNppQbWrLYYUMoJ+lyQctV2bX3Vq9kZnegLbpjTLP49It2ovUbcartuoQTeXgP+TGpY//7mDH/UQlFCKDGiA==" saltValue="KUnni6YEm00anzSSvyLqQA==" spinCount="100000" sqref="IT38:IV39 IX38:IX39 IZ38:JM39 JO38:JW39 JY38:KF39 KH38:KH39 KJ38:MP39" name="Rango2_83"/>
    <protectedRange algorithmName="SHA-512" hashValue="Gqwr8n5jYbCESAqCFk8dpOzViQICBV+k0xoqBoQaZ5lHaRlvT9TZDB4yXtm+qC6OhD064ZDBOFWkwo+LHXu1sg==" saltValue="gEL9PCN2ekF2IxW9yqAGYA==" spinCount="100000" sqref="IS40:IS41" name="Rango2_40_2_9"/>
    <protectedRange algorithmName="SHA-512" hashValue="D8TacORwT7iz0mF9GEucchnMHfB5er2FFjQsxyeWWyeJkM6Bt3gYQ3LbcHPxZXFpVAYtFOuTrzYOCJrlZDx16g==" saltValue="QtCzIBktdS4NZkOEGcLTRQ==" spinCount="100000" sqref="IW40:IW41" name="Rango2_41_9"/>
    <protectedRange algorithmName="SHA-512" hashValue="9+DNppQbWrLYYUMoJ+lyQctV2bX3Vq9kZnegLbpjTLP49It2ovUbcartuoQTeXgP+TGpY//7mDH/UQlFCKDGiA==" saltValue="KUnni6YEm00anzSSvyLqQA==" spinCount="100000" sqref="IT40:IV41 IX40:IX41 IZ40:JM41 JO40:JW41 JY40:KF41 KH40:KH41 KJ40:MP41" name="Rango2_85"/>
    <protectedRange algorithmName="SHA-512" hashValue="Gqwr8n5jYbCESAqCFk8dpOzViQICBV+k0xoqBoQaZ5lHaRlvT9TZDB4yXtm+qC6OhD064ZDBOFWkwo+LHXu1sg==" saltValue="gEL9PCN2ekF2IxW9yqAGYA==" spinCount="100000" sqref="IS42:IS43" name="Rango2_40_2_10"/>
    <protectedRange algorithmName="SHA-512" hashValue="D8TacORwT7iz0mF9GEucchnMHfB5er2FFjQsxyeWWyeJkM6Bt3gYQ3LbcHPxZXFpVAYtFOuTrzYOCJrlZDx16g==" saltValue="QtCzIBktdS4NZkOEGcLTRQ==" spinCount="100000" sqref="IW42:IW43" name="Rango2_41_10"/>
    <protectedRange algorithmName="SHA-512" hashValue="9+DNppQbWrLYYUMoJ+lyQctV2bX3Vq9kZnegLbpjTLP49It2ovUbcartuoQTeXgP+TGpY//7mDH/UQlFCKDGiA==" saltValue="KUnni6YEm00anzSSvyLqQA==" spinCount="100000" sqref="IT42:IV43 IX42:IX43 IZ42:JM43 JO42:JW43 JY42:KF43 KH42:KH43 KJ42:MP43" name="Rango2_86"/>
    <protectedRange algorithmName="SHA-512" hashValue="Gqwr8n5jYbCESAqCFk8dpOzViQICBV+k0xoqBoQaZ5lHaRlvT9TZDB4yXtm+qC6OhD064ZDBOFWkwo+LHXu1sg==" saltValue="gEL9PCN2ekF2IxW9yqAGYA==" spinCount="100000" sqref="IS44" name="Rango2_40_2_11"/>
    <protectedRange algorithmName="SHA-512" hashValue="D8TacORwT7iz0mF9GEucchnMHfB5er2FFjQsxyeWWyeJkM6Bt3gYQ3LbcHPxZXFpVAYtFOuTrzYOCJrlZDx16g==" saltValue="QtCzIBktdS4NZkOEGcLTRQ==" spinCount="100000" sqref="IW44" name="Rango2_41_11"/>
    <protectedRange algorithmName="SHA-512" hashValue="9+DNppQbWrLYYUMoJ+lyQctV2bX3Vq9kZnegLbpjTLP49It2ovUbcartuoQTeXgP+TGpY//7mDH/UQlFCKDGiA==" saltValue="KUnni6YEm00anzSSvyLqQA==" spinCount="100000" sqref="IT44:IV44 IX44 IZ44:JM44 JO44:JW44 JY44:KF44 KH44 KJ44:MP44" name="Rango2_87"/>
    <protectedRange algorithmName="SHA-512" hashValue="Gqwr8n5jYbCESAqCFk8dpOzViQICBV+k0xoqBoQaZ5lHaRlvT9TZDB4yXtm+qC6OhD064ZDBOFWkwo+LHXu1sg==" saltValue="gEL9PCN2ekF2IxW9yqAGYA==" spinCount="100000" sqref="IS45" name="Rango2_40_2_12"/>
    <protectedRange algorithmName="SHA-512" hashValue="D8TacORwT7iz0mF9GEucchnMHfB5er2FFjQsxyeWWyeJkM6Bt3gYQ3LbcHPxZXFpVAYtFOuTrzYOCJrlZDx16g==" saltValue="QtCzIBktdS4NZkOEGcLTRQ==" spinCount="100000" sqref="IW45" name="Rango2_41_12"/>
    <protectedRange algorithmName="SHA-512" hashValue="9+DNppQbWrLYYUMoJ+lyQctV2bX3Vq9kZnegLbpjTLP49It2ovUbcartuoQTeXgP+TGpY//7mDH/UQlFCKDGiA==" saltValue="KUnni6YEm00anzSSvyLqQA==" spinCount="100000" sqref="IT45:IV45 IX45 IZ45:JM45 JO45:JW45 JY45:KF45 KH45 KJ45:MP45" name="Rango2_90"/>
    <protectedRange algorithmName="SHA-512" hashValue="Gqwr8n5jYbCESAqCFk8dpOzViQICBV+k0xoqBoQaZ5lHaRlvT9TZDB4yXtm+qC6OhD064ZDBOFWkwo+LHXu1sg==" saltValue="gEL9PCN2ekF2IxW9yqAGYA==" spinCount="100000" sqref="IS46" name="Rango2_40_2_13"/>
    <protectedRange algorithmName="SHA-512" hashValue="D8TacORwT7iz0mF9GEucchnMHfB5er2FFjQsxyeWWyeJkM6Bt3gYQ3LbcHPxZXFpVAYtFOuTrzYOCJrlZDx16g==" saltValue="QtCzIBktdS4NZkOEGcLTRQ==" spinCount="100000" sqref="IW46" name="Rango2_41_13"/>
    <protectedRange algorithmName="SHA-512" hashValue="9+DNppQbWrLYYUMoJ+lyQctV2bX3Vq9kZnegLbpjTLP49It2ovUbcartuoQTeXgP+TGpY//7mDH/UQlFCKDGiA==" saltValue="KUnni6YEm00anzSSvyLqQA==" spinCount="100000" sqref="IT46:IV46 IX46 IZ46:JM46 JO46:JW46 JY46:KF46 KH46 KJ46:MP46" name="Rango2_91"/>
    <protectedRange algorithmName="SHA-512" hashValue="Gqwr8n5jYbCESAqCFk8dpOzViQICBV+k0xoqBoQaZ5lHaRlvT9TZDB4yXtm+qC6OhD064ZDBOFWkwo+LHXu1sg==" saltValue="gEL9PCN2ekF2IxW9yqAGYA==" spinCount="100000" sqref="IS47" name="Rango2_40_2_14"/>
    <protectedRange algorithmName="SHA-512" hashValue="D8TacORwT7iz0mF9GEucchnMHfB5er2FFjQsxyeWWyeJkM6Bt3gYQ3LbcHPxZXFpVAYtFOuTrzYOCJrlZDx16g==" saltValue="QtCzIBktdS4NZkOEGcLTRQ==" spinCount="100000" sqref="IW47" name="Rango2_41_14"/>
    <protectedRange algorithmName="SHA-512" hashValue="9+DNppQbWrLYYUMoJ+lyQctV2bX3Vq9kZnegLbpjTLP49It2ovUbcartuoQTeXgP+TGpY//7mDH/UQlFCKDGiA==" saltValue="KUnni6YEm00anzSSvyLqQA==" spinCount="100000" sqref="IT47:IV47 IX47 IZ47:JM47 JO47:JW47 JY47:KF47 KH47 KJ47:MP47" name="Rango2_92"/>
    <protectedRange algorithmName="SHA-512" hashValue="Gqwr8n5jYbCESAqCFk8dpOzViQICBV+k0xoqBoQaZ5lHaRlvT9TZDB4yXtm+qC6OhD064ZDBOFWkwo+LHXu1sg==" saltValue="gEL9PCN2ekF2IxW9yqAGYA==" spinCount="100000" sqref="IS48:IS51" name="Rango2_40_2_15"/>
    <protectedRange algorithmName="SHA-512" hashValue="D8TacORwT7iz0mF9GEucchnMHfB5er2FFjQsxyeWWyeJkM6Bt3gYQ3LbcHPxZXFpVAYtFOuTrzYOCJrlZDx16g==" saltValue="QtCzIBktdS4NZkOEGcLTRQ==" spinCount="100000" sqref="IW48:IW51" name="Rango2_41_15"/>
    <protectedRange algorithmName="SHA-512" hashValue="9+DNppQbWrLYYUMoJ+lyQctV2bX3Vq9kZnegLbpjTLP49It2ovUbcartuoQTeXgP+TGpY//7mDH/UQlFCKDGiA==" saltValue="KUnni6YEm00anzSSvyLqQA==" spinCount="100000" sqref="IT48:IV51 IX48:IX51 IZ48:JM51 JO48:JW51 JY48:KF51 KH48:KH51 KJ48:MP51" name="Rango2_93"/>
    <protectedRange algorithmName="SHA-512" hashValue="Gqwr8n5jYbCESAqCFk8dpOzViQICBV+k0xoqBoQaZ5lHaRlvT9TZDB4yXtm+qC6OhD064ZDBOFWkwo+LHXu1sg==" saltValue="gEL9PCN2ekF2IxW9yqAGYA==" spinCount="100000" sqref="IS52:IS55" name="Rango2_40_2_16"/>
    <protectedRange algorithmName="SHA-512" hashValue="D8TacORwT7iz0mF9GEucchnMHfB5er2FFjQsxyeWWyeJkM6Bt3gYQ3LbcHPxZXFpVAYtFOuTrzYOCJrlZDx16g==" saltValue="QtCzIBktdS4NZkOEGcLTRQ==" spinCount="100000" sqref="IW52:IW55" name="Rango2_41_16"/>
    <protectedRange algorithmName="SHA-512" hashValue="9+DNppQbWrLYYUMoJ+lyQctV2bX3Vq9kZnegLbpjTLP49It2ovUbcartuoQTeXgP+TGpY//7mDH/UQlFCKDGiA==" saltValue="KUnni6YEm00anzSSvyLqQA==" spinCount="100000" sqref="IT52:IV55 IX52:IX55 IZ52:JM55 JO52:JW55 JY52:KF55 KH52:KH55 KJ52:MP55" name="Rango2_94"/>
    <protectedRange algorithmName="SHA-512" hashValue="6a5oYwZw9WJcgjqXpleUXH8uaqNEuymPPpeOb7lKBc1WoM6IG/DNyDLWmj2lYwxnZO2yhl+B61kwrxD9m9AdhQ==" saltValue="tdNQPzLQd+n9Ww064QJIaQ==" spinCount="100000" sqref="I56" name="Rango2_61_1"/>
    <protectedRange algorithmName="SHA-512" hashValue="XM8+0Jh5zLWw02PI0Lt8dLqjTcW5ulySion19FAnruDN6QRp4UwcVqdfQxnOQAItgpWG7rNsELzjwy0iXOonxw==" saltValue="Sd4WFUedDfLKoMQTDrxJuQ==" spinCount="100000" sqref="K56" name="Rango2_88_4_4_1"/>
    <protectedRange algorithmName="SHA-512" hashValue="EMMPgE8t/az1rHHzaZAQIhz+GQV0k2O/tQGA96sJqEEMzz1efIRa4CcLzC7iY9CCscto3g7dwz41haOE28iXYg==" saltValue="CVzFsG4X4LXUMo7796PiDQ==" spinCount="100000" sqref="C56:H56 J56 L56:M56 C57:C62" name="Rango2_10_1"/>
    <protectedRange algorithmName="SHA-512" hashValue="6a5oYwZw9WJcgjqXpleUXH8uaqNEuymPPpeOb7lKBc1WoM6IG/DNyDLWmj2lYwxnZO2yhl+B61kwrxD9m9AdhQ==" saltValue="tdNQPzLQd+n9Ww064QJIaQ==" spinCount="100000" sqref="I57" name="Rango2_61_2"/>
    <protectedRange algorithmName="SHA-512" hashValue="XM8+0Jh5zLWw02PI0Lt8dLqjTcW5ulySion19FAnruDN6QRp4UwcVqdfQxnOQAItgpWG7rNsELzjwy0iXOonxw==" saltValue="Sd4WFUedDfLKoMQTDrxJuQ==" spinCount="100000" sqref="K57" name="Rango2_88_4_4_2"/>
    <protectedRange algorithmName="SHA-512" hashValue="EMMPgE8t/az1rHHzaZAQIhz+GQV0k2O/tQGA96sJqEEMzz1efIRa4CcLzC7iY9CCscto3g7dwz41haOE28iXYg==" saltValue="CVzFsG4X4LXUMo7796PiDQ==" spinCount="100000" sqref="D57:H57 J57 L57:M57" name="Rango2_10_2"/>
    <protectedRange algorithmName="SHA-512" hashValue="6a5oYwZw9WJcgjqXpleUXH8uaqNEuymPPpeOb7lKBc1WoM6IG/DNyDLWmj2lYwxnZO2yhl+B61kwrxD9m9AdhQ==" saltValue="tdNQPzLQd+n9Ww064QJIaQ==" spinCount="100000" sqref="I58" name="Rango2_61_3"/>
    <protectedRange algorithmName="SHA-512" hashValue="XM8+0Jh5zLWw02PI0Lt8dLqjTcW5ulySion19FAnruDN6QRp4UwcVqdfQxnOQAItgpWG7rNsELzjwy0iXOonxw==" saltValue="Sd4WFUedDfLKoMQTDrxJuQ==" spinCount="100000" sqref="K58" name="Rango2_88_4_4_3"/>
    <protectedRange algorithmName="SHA-512" hashValue="EMMPgE8t/az1rHHzaZAQIhz+GQV0k2O/tQGA96sJqEEMzz1efIRa4CcLzC7iY9CCscto3g7dwz41haOE28iXYg==" saltValue="CVzFsG4X4LXUMo7796PiDQ==" spinCount="100000" sqref="D58:H58 J58 L58:M58" name="Rango2_10_3"/>
    <protectedRange algorithmName="SHA-512" hashValue="6a5oYwZw9WJcgjqXpleUXH8uaqNEuymPPpeOb7lKBc1WoM6IG/DNyDLWmj2lYwxnZO2yhl+B61kwrxD9m9AdhQ==" saltValue="tdNQPzLQd+n9Ww064QJIaQ==" spinCount="100000" sqref="I59" name="Rango2_61_4"/>
    <protectedRange algorithmName="SHA-512" hashValue="XM8+0Jh5zLWw02PI0Lt8dLqjTcW5ulySion19FAnruDN6QRp4UwcVqdfQxnOQAItgpWG7rNsELzjwy0iXOonxw==" saltValue="Sd4WFUedDfLKoMQTDrxJuQ==" spinCount="100000" sqref="K59" name="Rango2_88_4_4_4"/>
    <protectedRange algorithmName="SHA-512" hashValue="EMMPgE8t/az1rHHzaZAQIhz+GQV0k2O/tQGA96sJqEEMzz1efIRa4CcLzC7iY9CCscto3g7dwz41haOE28iXYg==" saltValue="CVzFsG4X4LXUMo7796PiDQ==" spinCount="100000" sqref="D59:H59 J59 L59:M59" name="Rango2_10_4"/>
    <protectedRange algorithmName="SHA-512" hashValue="6a5oYwZw9WJcgjqXpleUXH8uaqNEuymPPpeOb7lKBc1WoM6IG/DNyDLWmj2lYwxnZO2yhl+B61kwrxD9m9AdhQ==" saltValue="tdNQPzLQd+n9Ww064QJIaQ==" spinCount="100000" sqref="I60" name="Rango2_61_5"/>
    <protectedRange algorithmName="SHA-512" hashValue="XM8+0Jh5zLWw02PI0Lt8dLqjTcW5ulySion19FAnruDN6QRp4UwcVqdfQxnOQAItgpWG7rNsELzjwy0iXOonxw==" saltValue="Sd4WFUedDfLKoMQTDrxJuQ==" spinCount="100000" sqref="K60" name="Rango2_88_4_4_5"/>
    <protectedRange algorithmName="SHA-512" hashValue="EMMPgE8t/az1rHHzaZAQIhz+GQV0k2O/tQGA96sJqEEMzz1efIRa4CcLzC7iY9CCscto3g7dwz41haOE28iXYg==" saltValue="CVzFsG4X4LXUMo7796PiDQ==" spinCount="100000" sqref="J60 E60:H60 L60:M60" name="Rango2_10_5"/>
    <protectedRange algorithmName="SHA-512" hashValue="6a5oYwZw9WJcgjqXpleUXH8uaqNEuymPPpeOb7lKBc1WoM6IG/DNyDLWmj2lYwxnZO2yhl+B61kwrxD9m9AdhQ==" saltValue="tdNQPzLQd+n9Ww064QJIaQ==" spinCount="100000" sqref="I61" name="Rango2_61_6"/>
    <protectedRange algorithmName="SHA-512" hashValue="XM8+0Jh5zLWw02PI0Lt8dLqjTcW5ulySion19FAnruDN6QRp4UwcVqdfQxnOQAItgpWG7rNsELzjwy0iXOonxw==" saltValue="Sd4WFUedDfLKoMQTDrxJuQ==" spinCount="100000" sqref="K61" name="Rango2_88_4_4_6"/>
    <protectedRange algorithmName="SHA-512" hashValue="EMMPgE8t/az1rHHzaZAQIhz+GQV0k2O/tQGA96sJqEEMzz1efIRa4CcLzC7iY9CCscto3g7dwz41haOE28iXYg==" saltValue="CVzFsG4X4LXUMo7796PiDQ==" spinCount="100000" sqref="L61 E61:H61" name="Rango2_10_6"/>
    <protectedRange algorithmName="SHA-512" hashValue="EMMPgE8t/az1rHHzaZAQIhz+GQV0k2O/tQGA96sJqEEMzz1efIRa4CcLzC7iY9CCscto3g7dwz41haOE28iXYg==" saltValue="CVzFsG4X4LXUMo7796PiDQ==" spinCount="100000" sqref="J61" name="Rango2_10_6_2"/>
    <protectedRange algorithmName="SHA-512" hashValue="EMMPgE8t/az1rHHzaZAQIhz+GQV0k2O/tQGA96sJqEEMzz1efIRa4CcLzC7iY9CCscto3g7dwz41haOE28iXYg==" saltValue="CVzFsG4X4LXUMo7796PiDQ==" spinCount="100000" sqref="M61" name="Rango2_10_7_2"/>
    <protectedRange algorithmName="SHA-512" hashValue="6a5oYwZw9WJcgjqXpleUXH8uaqNEuymPPpeOb7lKBc1WoM6IG/DNyDLWmj2lYwxnZO2yhl+B61kwrxD9m9AdhQ==" saltValue="tdNQPzLQd+n9Ww064QJIaQ==" spinCount="100000" sqref="I62" name="Rango2_61_7"/>
    <protectedRange algorithmName="SHA-512" hashValue="XM8+0Jh5zLWw02PI0Lt8dLqjTcW5ulySion19FAnruDN6QRp4UwcVqdfQxnOQAItgpWG7rNsELzjwy0iXOonxw==" saltValue="Sd4WFUedDfLKoMQTDrxJuQ==" spinCount="100000" sqref="K62" name="Rango2_88_4_4_7"/>
    <protectedRange algorithmName="SHA-512" hashValue="EMMPgE8t/az1rHHzaZAQIhz+GQV0k2O/tQGA96sJqEEMzz1efIRa4CcLzC7iY9CCscto3g7dwz41haOE28iXYg==" saltValue="CVzFsG4X4LXUMo7796PiDQ==" spinCount="100000" sqref="L62:M62 J62 D62:H62" name="Rango2_10_7"/>
    <protectedRange algorithmName="SHA-512" hashValue="RQ91b7oAw60DVtcgB2vRpial2kSdzJx5guGCTYUwXYkKrtrUHfiYnLf9R+SNpYXlJDYpyEJLhcWwP0EqNN86dQ==" saltValue="W3RbH3zrcY9sy39xNwXNxg==" spinCount="100000" sqref="BV56:BY56 BA56:BI56" name="Rango2_88_99_17"/>
    <protectedRange algorithmName="SHA-512" hashValue="fMbmUM1DQ7FuAPRNvFL5mPdHUYjQnlLFhkuaxvHguaqR7aWyDxcmJs0jLYQfQKY+oyhsMb4Lew4VL6i7um3/ew==" saltValue="ydaTm0CeH8+/cYqoL/AMaQ==" spinCount="100000" sqref="AW56:AZ56 AU56" name="Rango2_88_91_17"/>
    <protectedRange algorithmName="SHA-512" hashValue="CHipOQaT63FWw628cQcXXJRZlrbNZ7OgmnEbDx38UmmH7z19GRYEzXFiVOzHAy1OAaAbST7g2bHZHDKQp2qm3w==" saltValue="iRVuL+373yLHv0ZHzS9qog==" spinCount="100000" sqref="AG56:AH56 AJ56 AL56" name="Rango2_88_7_5_17"/>
    <protectedRange algorithmName="SHA-512" hashValue="NkG6oHuDGvGBEiLAAq8MEJHEfLQUMyjihfH+DBXhT+eQW0r1yri7tOJEFRM9nbOejjjXiviq9RFo7KB7wF+xJA==" saltValue="bpjB0AAANu2X/PeR3eiFkA==" spinCount="100000" sqref="AM56:AS56" name="Rango2_88_65_17"/>
    <protectedRange algorithmName="SHA-512" hashValue="fPHvtIAf3pQeZUoAI9C2/vdXMHBpqqEq+67P5Ypyu4+9IWqs3yc9TZcMWQ0THLxUwqseQPyVvakuYFtCwJHsxA==" saltValue="QHIogSs2PrwAfdqa9PAOFQ==" spinCount="100000" sqref="AC56" name="Rango2_88_5_5_17"/>
    <protectedRange algorithmName="SHA-512" hashValue="LEEeiU6pKqm7TAP46VGlz0q+evvFwpT/0iLpRuWuQ7MacbP0OGL1/FSmrIEOg2rb6M+Jla2bPbVWiGag27j87w==" saltValue="HEVt+pS5OloNDlqSnzGLLw==" spinCount="100000" sqref="AI56" name="Rango2_8_7_17"/>
    <protectedRange algorithmName="SHA-512" hashValue="q2z5hEFmXS0v2chiPTC/VCoDWNlnhp+Xe6Ybfxe48vIsnB/KTJQxJv+pFUnCXfZ9T6vyJopuqFFNROfQTW/JUw==" saltValue="IctfdGJb5tOTpq+KPi9vww==" spinCount="100000" sqref="AE56:AF56" name="Rango2_88_39_33"/>
    <protectedRange algorithmName="SHA-512" hashValue="AYYX88LSDB6RDNMvSqt0KPGWPjBqTk56tMxTOlv5QD61MGTKAAQnSnudvNDWPN0Bbllh2qRQC+P5uq7goxjdrw==" saltValue="i/iPMewnks1FoXYOjKMEVg==" spinCount="100000" sqref="AB56" name="Rango2_87_6_17"/>
    <protectedRange algorithmName="SHA-512" hashValue="NUll9P9xh7KbSfMYpMxsRZLfDw/y/AzW2LSWlpXVscBDqiAxmzo71xjs+a2lh+jRa7pceOC849slke4+ZKx8LA==" saltValue="8qbkKpQ+CiQuLnqgShNvXA==" spinCount="100000" sqref="T56" name="Rango2_88_6_17"/>
    <protectedRange algorithmName="SHA-512" hashValue="KHhv3JU/LRdRrRTxxkgFceEHPZ5UzadmpZRZR3zmQRnPvkUJZuanRafIJ+qde0IWwLZSvFIQDyUAHq6v6k7XIg==" saltValue="2GKG1kCzVNNcn+vbOPuhJA==" spinCount="100000" sqref="Q56" name="Rango2_2_5_17"/>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L56" name="Rango2_99_33"/>
    <protectedRange algorithmName="SHA-512" hashValue="9+DNppQbWrLYYUMoJ+lyQctV2bX3Vq9kZnegLbpjTLP49It2ovUbcartuoQTeXgP+TGpY//7mDH/UQlFCKDGiA==" saltValue="KUnni6YEm00anzSSvyLqQA==" spinCount="100000" sqref="AD56" name="Rango2_95"/>
    <protectedRange algorithmName="SHA-512" hashValue="RQ91b7oAw60DVtcgB2vRpial2kSdzJx5guGCTYUwXYkKrtrUHfiYnLf9R+SNpYXlJDYpyEJLhcWwP0EqNN86dQ==" saltValue="W3RbH3zrcY9sy39xNwXNxg==" spinCount="100000" sqref="BV57:BY57 BA57:BI57" name="Rango2_88_99_18"/>
    <protectedRange algorithmName="SHA-512" hashValue="fMbmUM1DQ7FuAPRNvFL5mPdHUYjQnlLFhkuaxvHguaqR7aWyDxcmJs0jLYQfQKY+oyhsMb4Lew4VL6i7um3/ew==" saltValue="ydaTm0CeH8+/cYqoL/AMaQ==" spinCount="100000" sqref="AW57:AZ57 AU57" name="Rango2_88_91_18"/>
    <protectedRange algorithmName="SHA-512" hashValue="CHipOQaT63FWw628cQcXXJRZlrbNZ7OgmnEbDx38UmmH7z19GRYEzXFiVOzHAy1OAaAbST7g2bHZHDKQp2qm3w==" saltValue="iRVuL+373yLHv0ZHzS9qog==" spinCount="100000" sqref="AG57:AH57 AJ57 AL57" name="Rango2_88_7_5_18"/>
    <protectedRange algorithmName="SHA-512" hashValue="NkG6oHuDGvGBEiLAAq8MEJHEfLQUMyjihfH+DBXhT+eQW0r1yri7tOJEFRM9nbOejjjXiviq9RFo7KB7wF+xJA==" saltValue="bpjB0AAANu2X/PeR3eiFkA==" spinCount="100000" sqref="AM57:AS57" name="Rango2_88_65_18"/>
    <protectedRange algorithmName="SHA-512" hashValue="fPHvtIAf3pQeZUoAI9C2/vdXMHBpqqEq+67P5Ypyu4+9IWqs3yc9TZcMWQ0THLxUwqseQPyVvakuYFtCwJHsxA==" saltValue="QHIogSs2PrwAfdqa9PAOFQ==" spinCount="100000" sqref="AC57" name="Rango2_88_5_5_18"/>
    <protectedRange algorithmName="SHA-512" hashValue="LEEeiU6pKqm7TAP46VGlz0q+evvFwpT/0iLpRuWuQ7MacbP0OGL1/FSmrIEOg2rb6M+Jla2bPbVWiGag27j87w==" saltValue="HEVt+pS5OloNDlqSnzGLLw==" spinCount="100000" sqref="AI57" name="Rango2_8_7_18"/>
    <protectedRange algorithmName="SHA-512" hashValue="q2z5hEFmXS0v2chiPTC/VCoDWNlnhp+Xe6Ybfxe48vIsnB/KTJQxJv+pFUnCXfZ9T6vyJopuqFFNROfQTW/JUw==" saltValue="IctfdGJb5tOTpq+KPi9vww==" spinCount="100000" sqref="AE57:AF57" name="Rango2_88_39_34"/>
    <protectedRange algorithmName="SHA-512" hashValue="AYYX88LSDB6RDNMvSqt0KPGWPjBqTk56tMxTOlv5QD61MGTKAAQnSnudvNDWPN0Bbllh2qRQC+P5uq7goxjdrw==" saltValue="i/iPMewnks1FoXYOjKMEVg==" spinCount="100000" sqref="AB57" name="Rango2_87_6_18"/>
    <protectedRange algorithmName="SHA-512" hashValue="NUll9P9xh7KbSfMYpMxsRZLfDw/y/AzW2LSWlpXVscBDqiAxmzo71xjs+a2lh+jRa7pceOC849slke4+ZKx8LA==" saltValue="8qbkKpQ+CiQuLnqgShNvXA==" spinCount="100000" sqref="T57" name="Rango2_88_6_18"/>
    <protectedRange algorithmName="SHA-512" hashValue="KHhv3JU/LRdRrRTxxkgFceEHPZ5UzadmpZRZR3zmQRnPvkUJZuanRafIJ+qde0IWwLZSvFIQDyUAHq6v6k7XIg==" saltValue="2GKG1kCzVNNcn+vbOPuhJA==" spinCount="100000" sqref="Q57" name="Rango2_2_5_18"/>
    <protectedRange algorithmName="SHA-512" hashValue="XZw03RosI/l0z9FxmTtF29EdZ7P+4+ybhqoaAAUmURojSR5XbGfjC4f2i8gMqfY+RI9JvfdCA6PSh9TduXfUxA==" saltValue="5TPtLq2WoiRSae/yaDPnTw==" spinCount="100000" sqref="AT57 CV57:CY57 CP57:CQ57 CS57:CT57 BZ57:CB57 CJ57:CK57 AV57 O57 R57:S57 U57:AA57 BR57:BU57 CE57:CF57 DA57:DN57 BJ57:BK57" name="Rango2_99_34"/>
    <protectedRange algorithmName="SHA-512" hashValue="9+DNppQbWrLYYUMoJ+lyQctV2bX3Vq9kZnegLbpjTLP49It2ovUbcartuoQTeXgP+TGpY//7mDH/UQlFCKDGiA==" saltValue="KUnni6YEm00anzSSvyLqQA==" spinCount="100000" sqref="AD57" name="Rango2_98"/>
    <protectedRange algorithmName="SHA-512" hashValue="RQ91b7oAw60DVtcgB2vRpial2kSdzJx5guGCTYUwXYkKrtrUHfiYnLf9R+SNpYXlJDYpyEJLhcWwP0EqNN86dQ==" saltValue="W3RbH3zrcY9sy39xNwXNxg==" spinCount="100000" sqref="BV58:BY58 BC58:BI58" name="Rango2_88_99_19"/>
    <protectedRange algorithmName="SHA-512" hashValue="fMbmUM1DQ7FuAPRNvFL5mPdHUYjQnlLFhkuaxvHguaqR7aWyDxcmJs0jLYQfQKY+oyhsMb4Lew4VL6i7um3/ew==" saltValue="ydaTm0CeH8+/cYqoL/AMaQ==" spinCount="100000" sqref="AU58 AW58:BB58" name="Rango2_88_91_19"/>
    <protectedRange algorithmName="SHA-512" hashValue="CHipOQaT63FWw628cQcXXJRZlrbNZ7OgmnEbDx38UmmH7z19GRYEzXFiVOzHAy1OAaAbST7g2bHZHDKQp2qm3w==" saltValue="iRVuL+373yLHv0ZHzS9qog==" spinCount="100000" sqref="AG58:AH58 AJ58 AL58" name="Rango2_88_7_5_19"/>
    <protectedRange algorithmName="SHA-512" hashValue="NkG6oHuDGvGBEiLAAq8MEJHEfLQUMyjihfH+DBXhT+eQW0r1yri7tOJEFRM9nbOejjjXiviq9RFo7KB7wF+xJA==" saltValue="bpjB0AAANu2X/PeR3eiFkA==" spinCount="100000" sqref="AM58:AS58" name="Rango2_88_65_19"/>
    <protectedRange algorithmName="SHA-512" hashValue="fPHvtIAf3pQeZUoAI9C2/vdXMHBpqqEq+67P5Ypyu4+9IWqs3yc9TZcMWQ0THLxUwqseQPyVvakuYFtCwJHsxA==" saltValue="QHIogSs2PrwAfdqa9PAOFQ==" spinCount="100000" sqref="AC58" name="Rango2_88_5_5_19"/>
    <protectedRange algorithmName="SHA-512" hashValue="LEEeiU6pKqm7TAP46VGlz0q+evvFwpT/0iLpRuWuQ7MacbP0OGL1/FSmrIEOg2rb6M+Jla2bPbVWiGag27j87w==" saltValue="HEVt+pS5OloNDlqSnzGLLw==" spinCount="100000" sqref="AI58" name="Rango2_8_7_19"/>
    <protectedRange algorithmName="SHA-512" hashValue="q2z5hEFmXS0v2chiPTC/VCoDWNlnhp+Xe6Ybfxe48vIsnB/KTJQxJv+pFUnCXfZ9T6vyJopuqFFNROfQTW/JUw==" saltValue="IctfdGJb5tOTpq+KPi9vww==" spinCount="100000" sqref="AE58:AF58" name="Rango2_88_39_35"/>
    <protectedRange algorithmName="SHA-512" hashValue="AYYX88LSDB6RDNMvSqt0KPGWPjBqTk56tMxTOlv5QD61MGTKAAQnSnudvNDWPN0Bbllh2qRQC+P5uq7goxjdrw==" saltValue="i/iPMewnks1FoXYOjKMEVg==" spinCount="100000" sqref="AB58" name="Rango2_87_6_19"/>
    <protectedRange algorithmName="SHA-512" hashValue="NUll9P9xh7KbSfMYpMxsRZLfDw/y/AzW2LSWlpXVscBDqiAxmzo71xjs+a2lh+jRa7pceOC849slke4+ZKx8LA==" saltValue="8qbkKpQ+CiQuLnqgShNvXA==" spinCount="100000" sqref="T58" name="Rango2_88_6_19"/>
    <protectedRange algorithmName="SHA-512" hashValue="KHhv3JU/LRdRrRTxxkgFceEHPZ5UzadmpZRZR3zmQRnPvkUJZuanRafIJ+qde0IWwLZSvFIQDyUAHq6v6k7XIg==" saltValue="2GKG1kCzVNNcn+vbOPuhJA==" spinCount="100000" sqref="Q58" name="Rango2_2_5_19"/>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5"/>
    <protectedRange algorithmName="SHA-512" hashValue="RQ91b7oAw60DVtcgB2vRpial2kSdzJx5guGCTYUwXYkKrtrUHfiYnLf9R+SNpYXlJDYpyEJLhcWwP0EqNN86dQ==" saltValue="W3RbH3zrcY9sy39xNwXNxg==" spinCount="100000" sqref="BV59:BY59 BC59:BI59" name="Rango2_88_99_20"/>
    <protectedRange algorithmName="SHA-512" hashValue="fMbmUM1DQ7FuAPRNvFL5mPdHUYjQnlLFhkuaxvHguaqR7aWyDxcmJs0jLYQfQKY+oyhsMb4Lew4VL6i7um3/ew==" saltValue="ydaTm0CeH8+/cYqoL/AMaQ==" spinCount="100000" sqref="AU59 AW59:BB59" name="Rango2_88_91_20"/>
    <protectedRange algorithmName="SHA-512" hashValue="CHipOQaT63FWw628cQcXXJRZlrbNZ7OgmnEbDx38UmmH7z19GRYEzXFiVOzHAy1OAaAbST7g2bHZHDKQp2qm3w==" saltValue="iRVuL+373yLHv0ZHzS9qog==" spinCount="100000" sqref="AG59:AH59 AJ59 AL59" name="Rango2_88_7_5_20"/>
    <protectedRange algorithmName="SHA-512" hashValue="NkG6oHuDGvGBEiLAAq8MEJHEfLQUMyjihfH+DBXhT+eQW0r1yri7tOJEFRM9nbOejjjXiviq9RFo7KB7wF+xJA==" saltValue="bpjB0AAANu2X/PeR3eiFkA==" spinCount="100000" sqref="AM59:AS59" name="Rango2_88_65_20"/>
    <protectedRange algorithmName="SHA-512" hashValue="fPHvtIAf3pQeZUoAI9C2/vdXMHBpqqEq+67P5Ypyu4+9IWqs3yc9TZcMWQ0THLxUwqseQPyVvakuYFtCwJHsxA==" saltValue="QHIogSs2PrwAfdqa9PAOFQ==" spinCount="100000" sqref="AC59" name="Rango2_88_5_5_20"/>
    <protectedRange algorithmName="SHA-512" hashValue="LEEeiU6pKqm7TAP46VGlz0q+evvFwpT/0iLpRuWuQ7MacbP0OGL1/FSmrIEOg2rb6M+Jla2bPbVWiGag27j87w==" saltValue="HEVt+pS5OloNDlqSnzGLLw==" spinCount="100000" sqref="AI59" name="Rango2_8_7_20"/>
    <protectedRange algorithmName="SHA-512" hashValue="q2z5hEFmXS0v2chiPTC/VCoDWNlnhp+Xe6Ybfxe48vIsnB/KTJQxJv+pFUnCXfZ9T6vyJopuqFFNROfQTW/JUw==" saltValue="IctfdGJb5tOTpq+KPi9vww==" spinCount="100000" sqref="AE59:AF59" name="Rango2_88_39_36"/>
    <protectedRange algorithmName="SHA-512" hashValue="AYYX88LSDB6RDNMvSqt0KPGWPjBqTk56tMxTOlv5QD61MGTKAAQnSnudvNDWPN0Bbllh2qRQC+P5uq7goxjdrw==" saltValue="i/iPMewnks1FoXYOjKMEVg==" spinCount="100000" sqref="AB59" name="Rango2_87_6_20"/>
    <protectedRange algorithmName="SHA-512" hashValue="NUll9P9xh7KbSfMYpMxsRZLfDw/y/AzW2LSWlpXVscBDqiAxmzo71xjs+a2lh+jRa7pceOC849slke4+ZKx8LA==" saltValue="8qbkKpQ+CiQuLnqgShNvXA==" spinCount="100000" sqref="T59" name="Rango2_88_6_20"/>
    <protectedRange algorithmName="SHA-512" hashValue="KHhv3JU/LRdRrRTxxkgFceEHPZ5UzadmpZRZR3zmQRnPvkUJZuanRafIJ+qde0IWwLZSvFIQDyUAHq6v6k7XIg==" saltValue="2GKG1kCzVNNcn+vbOPuhJA==" spinCount="100000" sqref="Q59" name="Rango2_2_5_20"/>
    <protectedRange algorithmName="SHA-512" hashValue="XZw03RosI/l0z9FxmTtF29EdZ7P+4+ybhqoaAAUmURojSR5XbGfjC4f2i8gMqfY+RI9JvfdCA6PSh9TduXfUxA==" saltValue="5TPtLq2WoiRSae/yaDPnTw==" spinCount="100000" sqref="AT59 CV59:CY59 CP59:CQ59 CS59:CT59 BZ59:CB59 CJ59:CK59 AV59 O59 R59:S59 U59:AA59 CE59:CF59 BR59:BU59 DA59:DN59 BJ59:BK59" name="Rango2_99_36"/>
    <protectedRange algorithmName="SHA-512" hashValue="RQ91b7oAw60DVtcgB2vRpial2kSdzJx5guGCTYUwXYkKrtrUHfiYnLf9R+SNpYXlJDYpyEJLhcWwP0EqNN86dQ==" saltValue="W3RbH3zrcY9sy39xNwXNxg==" spinCount="100000" sqref="BA60:BI60 BV60:BY60" name="Rango2_88_99_21"/>
    <protectedRange algorithmName="SHA-512" hashValue="fMbmUM1DQ7FuAPRNvFL5mPdHUYjQnlLFhkuaxvHguaqR7aWyDxcmJs0jLYQfQKY+oyhsMb4Lew4VL6i7um3/ew==" saltValue="ydaTm0CeH8+/cYqoL/AMaQ==" spinCount="100000" sqref="AW60:AZ60 AU60" name="Rango2_88_91_21"/>
    <protectedRange algorithmName="SHA-512" hashValue="CHipOQaT63FWw628cQcXXJRZlrbNZ7OgmnEbDx38UmmH7z19GRYEzXFiVOzHAy1OAaAbST7g2bHZHDKQp2qm3w==" saltValue="iRVuL+373yLHv0ZHzS9qog==" spinCount="100000" sqref="AG60:AH60 AJ60 AL60" name="Rango2_88_7_5_21"/>
    <protectedRange algorithmName="SHA-512" hashValue="NkG6oHuDGvGBEiLAAq8MEJHEfLQUMyjihfH+DBXhT+eQW0r1yri7tOJEFRM9nbOejjjXiviq9RFo7KB7wF+xJA==" saltValue="bpjB0AAANu2X/PeR3eiFkA==" spinCount="100000" sqref="AM60:AS60" name="Rango2_88_65_21"/>
    <protectedRange algorithmName="SHA-512" hashValue="fPHvtIAf3pQeZUoAI9C2/vdXMHBpqqEq+67P5Ypyu4+9IWqs3yc9TZcMWQ0THLxUwqseQPyVvakuYFtCwJHsxA==" saltValue="QHIogSs2PrwAfdqa9PAOFQ==" spinCount="100000" sqref="AC60" name="Rango2_88_5_5_21"/>
    <protectedRange algorithmName="SHA-512" hashValue="LEEeiU6pKqm7TAP46VGlz0q+evvFwpT/0iLpRuWuQ7MacbP0OGL1/FSmrIEOg2rb6M+Jla2bPbVWiGag27j87w==" saltValue="HEVt+pS5OloNDlqSnzGLLw==" spinCount="100000" sqref="AI60" name="Rango2_8_7_21"/>
    <protectedRange algorithmName="SHA-512" hashValue="q2z5hEFmXS0v2chiPTC/VCoDWNlnhp+Xe6Ybfxe48vIsnB/KTJQxJv+pFUnCXfZ9T6vyJopuqFFNROfQTW/JUw==" saltValue="IctfdGJb5tOTpq+KPi9vww==" spinCount="100000" sqref="AE60:AF60" name="Rango2_88_39_37"/>
    <protectedRange algorithmName="SHA-512" hashValue="AYYX88LSDB6RDNMvSqt0KPGWPjBqTk56tMxTOlv5QD61MGTKAAQnSnudvNDWPN0Bbllh2qRQC+P5uq7goxjdrw==" saltValue="i/iPMewnks1FoXYOjKMEVg==" spinCount="100000" sqref="AB60" name="Rango2_87_6_21"/>
    <protectedRange algorithmName="SHA-512" hashValue="NUll9P9xh7KbSfMYpMxsRZLfDw/y/AzW2LSWlpXVscBDqiAxmzo71xjs+a2lh+jRa7pceOC849slke4+ZKx8LA==" saltValue="8qbkKpQ+CiQuLnqgShNvXA==" spinCount="100000" sqref="T60" name="Rango2_88_6_21"/>
    <protectedRange algorithmName="SHA-512" hashValue="KHhv3JU/LRdRrRTxxkgFceEHPZ5UzadmpZRZR3zmQRnPvkUJZuanRafIJ+qde0IWwLZSvFIQDyUAHq6v6k7XIg==" saltValue="2GKG1kCzVNNcn+vbOPuhJA==" spinCount="100000" sqref="Q60" name="Rango2_2_5_21"/>
    <protectedRange algorithmName="SHA-512" hashValue="XZw03RosI/l0z9FxmTtF29EdZ7P+4+ybhqoaAAUmURojSR5XbGfjC4f2i8gMqfY+RI9JvfdCA6PSh9TduXfUxA==" saltValue="5TPtLq2WoiRSae/yaDPnTw==" spinCount="100000" sqref="O60 BZ60:CB60 U60:AA60 R60:S60 DA60:DN60 AT60 AV60 CV60:CY60 CP60:CQ60 CS60:CT60 CJ60:CK60 BR60:BU60 CE60:CF60 BJ60:BL60" name="Rango2_99_37"/>
    <protectedRange algorithmName="SHA-512" hashValue="RQ91b7oAw60DVtcgB2vRpial2kSdzJx5guGCTYUwXYkKrtrUHfiYnLf9R+SNpYXlJDYpyEJLhcWwP0EqNN86dQ==" saltValue="W3RbH3zrcY9sy39xNwXNxg==" spinCount="100000" sqref="BA61:BI61 BV61:BY61" name="Rango2_88_99_22"/>
    <protectedRange algorithmName="SHA-512" hashValue="fMbmUM1DQ7FuAPRNvFL5mPdHUYjQnlLFhkuaxvHguaqR7aWyDxcmJs0jLYQfQKY+oyhsMb4Lew4VL6i7um3/ew==" saltValue="ydaTm0CeH8+/cYqoL/AMaQ==" spinCount="100000" sqref="AW61:AZ61 AU61" name="Rango2_88_91_22"/>
    <protectedRange algorithmName="SHA-512" hashValue="CHipOQaT63FWw628cQcXXJRZlrbNZ7OgmnEbDx38UmmH7z19GRYEzXFiVOzHAy1OAaAbST7g2bHZHDKQp2qm3w==" saltValue="iRVuL+373yLHv0ZHzS9qog==" spinCount="100000" sqref="AG61:AH61 AJ61 AL61" name="Rango2_88_7_5_22"/>
    <protectedRange algorithmName="SHA-512" hashValue="NkG6oHuDGvGBEiLAAq8MEJHEfLQUMyjihfH+DBXhT+eQW0r1yri7tOJEFRM9nbOejjjXiviq9RFo7KB7wF+xJA==" saltValue="bpjB0AAANu2X/PeR3eiFkA==" spinCount="100000" sqref="AM61:AS61" name="Rango2_88_65_22"/>
    <protectedRange algorithmName="SHA-512" hashValue="LEEeiU6pKqm7TAP46VGlz0q+evvFwpT/0iLpRuWuQ7MacbP0OGL1/FSmrIEOg2rb6M+Jla2bPbVWiGag27j87w==" saltValue="HEVt+pS5OloNDlqSnzGLLw==" spinCount="100000" sqref="AI61" name="Rango2_8_7_22"/>
    <protectedRange algorithmName="SHA-512" hashValue="q2z5hEFmXS0v2chiPTC/VCoDWNlnhp+Xe6Ybfxe48vIsnB/KTJQxJv+pFUnCXfZ9T6vyJopuqFFNROfQTW/JUw==" saltValue="IctfdGJb5tOTpq+KPi9vww==" spinCount="100000" sqref="AE61:AF61" name="Rango2_88_39_38"/>
    <protectedRange algorithmName="SHA-512" hashValue="AYYX88LSDB6RDNMvSqt0KPGWPjBqTk56tMxTOlv5QD61MGTKAAQnSnudvNDWPN0Bbllh2qRQC+P5uq7goxjdrw==" saltValue="i/iPMewnks1FoXYOjKMEVg==" spinCount="100000" sqref="AB61" name="Rango2_87_6_22"/>
    <protectedRange algorithmName="SHA-512" hashValue="NUll9P9xh7KbSfMYpMxsRZLfDw/y/AzW2LSWlpXVscBDqiAxmzo71xjs+a2lh+jRa7pceOC849slke4+ZKx8LA==" saltValue="8qbkKpQ+CiQuLnqgShNvXA==" spinCount="100000" sqref="T61" name="Rango2_88_6_22"/>
    <protectedRange algorithmName="SHA-512" hashValue="KHhv3JU/LRdRrRTxxkgFceEHPZ5UzadmpZRZR3zmQRnPvkUJZuanRafIJ+qde0IWwLZSvFIQDyUAHq6v6k7XIg==" saltValue="2GKG1kCzVNNcn+vbOPuhJA==" spinCount="100000" sqref="Q61" name="Rango2_2_5_22"/>
    <protectedRange algorithmName="SHA-512" hashValue="XZw03RosI/l0z9FxmTtF29EdZ7P+4+ybhqoaAAUmURojSR5XbGfjC4f2i8gMqfY+RI9JvfdCA6PSh9TduXfUxA==" saltValue="5TPtLq2WoiRSae/yaDPnTw==" spinCount="100000" sqref="U61:Y61 AA61 O61 R61:S61 AT61 AV61 CV61:CY61 CP61:CQ61 CS61:CT61 BZ61:CB61 CJ61:CK61 BR61:BU61 CE61:CF61 DA61:DN61" name="Rango2_99_38"/>
    <protectedRange algorithmName="SHA-512" hashValue="XZw03RosI/l0z9FxmTtF29EdZ7P+4+ybhqoaAAUmURojSR5XbGfjC4f2i8gMqfY+RI9JvfdCA6PSh9TduXfUxA==" saltValue="5TPtLq2WoiRSae/yaDPnTw==" spinCount="100000" sqref="Z61" name="Rango2_99_7_1"/>
    <protectedRange algorithmName="SHA-512" hashValue="fPHvtIAf3pQeZUoAI9C2/vdXMHBpqqEq+67P5Ypyu4+9IWqs3yc9TZcMWQ0THLxUwqseQPyVvakuYFtCwJHsxA==" saltValue="QHIogSs2PrwAfdqa9PAOFQ==" spinCount="100000" sqref="AC61" name="Rango2_88_5_5_4_1"/>
    <protectedRange algorithmName="SHA-512" hashValue="XZw03RosI/l0z9FxmTtF29EdZ7P+4+ybhqoaAAUmURojSR5XbGfjC4f2i8gMqfY+RI9JvfdCA6PSh9TduXfUxA==" saltValue="5TPtLq2WoiRSae/yaDPnTw==" spinCount="100000" sqref="BJ61" name="Rango2_99_23_1"/>
    <protectedRange algorithmName="SHA-512" hashValue="XZw03RosI/l0z9FxmTtF29EdZ7P+4+ybhqoaAAUmURojSR5XbGfjC4f2i8gMqfY+RI9JvfdCA6PSh9TduXfUxA==" saltValue="5TPtLq2WoiRSae/yaDPnTw==" spinCount="100000" sqref="BK61" name="Rango2_99_24_1"/>
    <protectedRange algorithmName="SHA-512" hashValue="RQ91b7oAw60DVtcgB2vRpial2kSdzJx5guGCTYUwXYkKrtrUHfiYnLf9R+SNpYXlJDYpyEJLhcWwP0EqNN86dQ==" saltValue="W3RbH3zrcY9sy39xNwXNxg==" spinCount="100000" sqref="BV62:BY62 BA62:BI62" name="Rango2_88_99_23"/>
    <protectedRange algorithmName="SHA-512" hashValue="fMbmUM1DQ7FuAPRNvFL5mPdHUYjQnlLFhkuaxvHguaqR7aWyDxcmJs0jLYQfQKY+oyhsMb4Lew4VL6i7um3/ew==" saltValue="ydaTm0CeH8+/cYqoL/AMaQ==" spinCount="100000" sqref="AW62:AZ62 AU62" name="Rango2_88_91_23"/>
    <protectedRange algorithmName="SHA-512" hashValue="CHipOQaT63FWw628cQcXXJRZlrbNZ7OgmnEbDx38UmmH7z19GRYEzXFiVOzHAy1OAaAbST7g2bHZHDKQp2qm3w==" saltValue="iRVuL+373yLHv0ZHzS9qog==" spinCount="100000" sqref="AG62:AH62 AJ62 AL62" name="Rango2_88_7_5_23"/>
    <protectedRange algorithmName="SHA-512" hashValue="NkG6oHuDGvGBEiLAAq8MEJHEfLQUMyjihfH+DBXhT+eQW0r1yri7tOJEFRM9nbOejjjXiviq9RFo7KB7wF+xJA==" saltValue="bpjB0AAANu2X/PeR3eiFkA==" spinCount="100000" sqref="AM62:AS62" name="Rango2_88_65_23"/>
    <protectedRange algorithmName="SHA-512" hashValue="fPHvtIAf3pQeZUoAI9C2/vdXMHBpqqEq+67P5Ypyu4+9IWqs3yc9TZcMWQ0THLxUwqseQPyVvakuYFtCwJHsxA==" saltValue="QHIogSs2PrwAfdqa9PAOFQ==" spinCount="100000" sqref="AC62" name="Rango2_88_5_5_22"/>
    <protectedRange algorithmName="SHA-512" hashValue="LEEeiU6pKqm7TAP46VGlz0q+evvFwpT/0iLpRuWuQ7MacbP0OGL1/FSmrIEOg2rb6M+Jla2bPbVWiGag27j87w==" saltValue="HEVt+pS5OloNDlqSnzGLLw==" spinCount="100000" sqref="AI62" name="Rango2_8_7_23"/>
    <protectedRange algorithmName="SHA-512" hashValue="q2z5hEFmXS0v2chiPTC/VCoDWNlnhp+Xe6Ybfxe48vIsnB/KTJQxJv+pFUnCXfZ9T6vyJopuqFFNROfQTW/JUw==" saltValue="IctfdGJb5tOTpq+KPi9vww==" spinCount="100000" sqref="AE62:AF62" name="Rango2_88_39_39"/>
    <protectedRange algorithmName="SHA-512" hashValue="AYYX88LSDB6RDNMvSqt0KPGWPjBqTk56tMxTOlv5QD61MGTKAAQnSnudvNDWPN0Bbllh2qRQC+P5uq7goxjdrw==" saltValue="i/iPMewnks1FoXYOjKMEVg==" spinCount="100000" sqref="AB62" name="Rango2_87_6_23"/>
    <protectedRange algorithmName="SHA-512" hashValue="NUll9P9xh7KbSfMYpMxsRZLfDw/y/AzW2LSWlpXVscBDqiAxmzo71xjs+a2lh+jRa7pceOC849slke4+ZKx8LA==" saltValue="8qbkKpQ+CiQuLnqgShNvXA==" spinCount="100000" sqref="T62" name="Rango2_88_6_23"/>
    <protectedRange algorithmName="SHA-512" hashValue="KHhv3JU/LRdRrRTxxkgFceEHPZ5UzadmpZRZR3zmQRnPvkUJZuanRafIJ+qde0IWwLZSvFIQDyUAHq6v6k7XIg==" saltValue="2GKG1kCzVNNcn+vbOPuhJA==" spinCount="100000" sqref="Q62" name="Rango2_2_5_23"/>
    <protectedRange algorithmName="SHA-512" hashValue="XZw03RosI/l0z9FxmTtF29EdZ7P+4+ybhqoaAAUmURojSR5XbGfjC4f2i8gMqfY+RI9JvfdCA6PSh9TduXfUxA==" saltValue="5TPtLq2WoiRSae/yaDPnTw==" spinCount="100000" sqref="R62:S62 CV62:CY62 CP62:CQ62 CS62:CT62 BZ62:CB62 CJ62:CK62 BR62:BU62 CE62:CF62 O62 AT62 AV62 U62:AA62 BJ62:BK62 DA62:DN62" name="Rango2_99_39"/>
    <protectedRange algorithmName="SHA-512" hashValue="EEHzbvEYwO1eufllBljOz0uf9BJ2ENtvOScQ7IsS321QhYbwKn7qhHKKP8cKj02rTDvVRMWvwQ1ZP0mZWsBprQ==" saltValue="CjXqBRFbKezlWOFV37MnDQ==" spinCount="100000" sqref="GN56 GW56 GQ56:GR56" name="Rango2_30_2_17"/>
    <protectedRange algorithmName="SHA-512" hashValue="Rgskw+AQdeJ5qbJdarzTa3SCkJfDGziy0Uan5N0F3IWn/H3Z/e+VcB56R7Nes7MPxNHewNP1sSSucVjz3iTLeA==" saltValue="qKZH3DnwaZHBzy3cBZo1qQ==" spinCount="100000" sqref="GF56" name="Rango2_31_28_16"/>
    <protectedRange algorithmName="SHA-512" hashValue="Umj9+5Ys20VQPxBFtc6qE5LtKKSgPKwit+B8dd4XnEUaLfBM2ozpkEC4YxwK0SbBiAHDDex+pY+LomQ0lyuamQ==" saltValue="N2/MCRws+mmA+NXw0axolg==" spinCount="100000" sqref="FY56 GL56 GE56 GH56 GJ56" name="Rango2_31_2_17"/>
    <protectedRange algorithmName="SHA-512" hashValue="q2z5hEFmXS0v2chiPTC/VCoDWNlnhp+Xe6Ybfxe48vIsnB/KTJQxJv+pFUnCXfZ9T6vyJopuqFFNROfQTW/JUw==" saltValue="IctfdGJb5tOTpq+KPi9vww==" spinCount="100000" sqref="IA56 ID56:IJ56" name="Rango2_88_39_40"/>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0"/>
    <protectedRange algorithmName="SHA-512" hashValue="YXHanhqXL0e4jPrzkCF8r/22WmlCviFUW909WKuG1JOcU0mp0/Huh0aP3EaGYxV2ep0WGu48HsShAy4Ka2uOiw==" saltValue="h/7U5iwJm7DLR4tRVfwZYw==" spinCount="100000" sqref="GI56 GC56" name="Rango2_33_17"/>
    <protectedRange algorithmName="SHA-512" hashValue="pL4tgTKqwEsWSIEGFTBd+4pvEhE7d5Q99Eijs+L/Y1rhA0saQGGRJw5Pv2HLOP0quglztFwB6WVnQ1YGxd4AiQ==" saltValue="IF5mhk2RcoEjrcYppes1VA==" spinCount="100000" sqref="FT56" name="Rango2_30_18"/>
    <protectedRange algorithmName="SHA-512" hashValue="EEHzbvEYwO1eufllBljOz0uf9BJ2ENtvOScQ7IsS321QhYbwKn7qhHKKP8cKj02rTDvVRMWvwQ1ZP0mZWsBprQ==" saltValue="CjXqBRFbKezlWOFV37MnDQ==" spinCount="100000" sqref="GN57 GW57 GQ57:GR57" name="Rango2_30_2_18"/>
    <protectedRange algorithmName="SHA-512" hashValue="Rgskw+AQdeJ5qbJdarzTa3SCkJfDGziy0Uan5N0F3IWn/H3Z/e+VcB56R7Nes7MPxNHewNP1sSSucVjz3iTLeA==" saltValue="qKZH3DnwaZHBzy3cBZo1qQ==" spinCount="100000" sqref="GF57" name="Rango2_31_28_17"/>
    <protectedRange algorithmName="SHA-512" hashValue="Umj9+5Ys20VQPxBFtc6qE5LtKKSgPKwit+B8dd4XnEUaLfBM2ozpkEC4YxwK0SbBiAHDDex+pY+LomQ0lyuamQ==" saltValue="N2/MCRws+mmA+NXw0axolg==" spinCount="100000" sqref="FY57 GL57 GB57 GE57 GH57 GJ57" name="Rango2_31_2_18"/>
    <protectedRange algorithmName="SHA-512" hashValue="q2z5hEFmXS0v2chiPTC/VCoDWNlnhp+Xe6Ybfxe48vIsnB/KTJQxJv+pFUnCXfZ9T6vyJopuqFFNROfQTW/JUw==" saltValue="IctfdGJb5tOTpq+KPi9vww==" spinCount="100000" sqref="IA57 ID57:IJ57" name="Rango2_88_39_41"/>
    <protectedRange algorithmName="SHA-512" hashValue="XZw03RosI/l0z9FxmTtF29EdZ7P+4+ybhqoaAAUmURojSR5XbGfjC4f2i8gMqfY+RI9JvfdCA6PSh9TduXfUxA==" saltValue="5TPtLq2WoiRSae/yaDPnTw==" spinCount="100000" sqref="FI57 EO57 FU57 FF57 EV57:EW57 ER57:ES57 FQ57:FR57 FZ57 GY57:GZ57 GK57 GM57 GO57 GT57 EA57:EJ57 IB57 FW57:FX57 IL57:IM57 HJ57 HU57:HZ57 IO57" name="Rango2_99_41"/>
    <protectedRange algorithmName="SHA-512" hashValue="YXHanhqXL0e4jPrzkCF8r/22WmlCviFUW909WKuG1JOcU0mp0/Huh0aP3EaGYxV2ep0WGu48HsShAy4Ka2uOiw==" saltValue="h/7U5iwJm7DLR4tRVfwZYw==" spinCount="100000" sqref="GI57 GC57" name="Rango2_33_18"/>
    <protectedRange algorithmName="SHA-512" hashValue="pL4tgTKqwEsWSIEGFTBd+4pvEhE7d5Q99Eijs+L/Y1rhA0saQGGRJw5Pv2HLOP0quglztFwB6WVnQ1YGxd4AiQ==" saltValue="IF5mhk2RcoEjrcYppes1VA==" spinCount="100000" sqref="FT57" name="Rango2_30_19"/>
    <protectedRange algorithmName="SHA-512" hashValue="EEHzbvEYwO1eufllBljOz0uf9BJ2ENtvOScQ7IsS321QhYbwKn7qhHKKP8cKj02rTDvVRMWvwQ1ZP0mZWsBprQ==" saltValue="CjXqBRFbKezlWOFV37MnDQ==" spinCount="100000" sqref="GN58 GW58 GQ58:GR58" name="Rango2_30_2_19"/>
    <protectedRange algorithmName="SHA-512" hashValue="Rgskw+AQdeJ5qbJdarzTa3SCkJfDGziy0Uan5N0F3IWn/H3Z/e+VcB56R7Nes7MPxNHewNP1sSSucVjz3iTLeA==" saltValue="qKZH3DnwaZHBzy3cBZo1qQ==" spinCount="100000" sqref="GF58" name="Rango2_31_28_18"/>
    <protectedRange algorithmName="SHA-512" hashValue="Umj9+5Ys20VQPxBFtc6qE5LtKKSgPKwit+B8dd4XnEUaLfBM2ozpkEC4YxwK0SbBiAHDDex+pY+LomQ0lyuamQ==" saltValue="N2/MCRws+mmA+NXw0axolg==" spinCount="100000" sqref="FY58 GL58 GE58 GH58 GJ58" name="Rango2_31_2_19"/>
    <protectedRange algorithmName="SHA-512" hashValue="q2z5hEFmXS0v2chiPTC/VCoDWNlnhp+Xe6Ybfxe48vIsnB/KTJQxJv+pFUnCXfZ9T6vyJopuqFFNROfQTW/JUw==" saltValue="IctfdGJb5tOTpq+KPi9vww==" spinCount="100000" sqref="IA58 ID58:IJ58" name="Rango2_88_39_42"/>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2"/>
    <protectedRange algorithmName="SHA-512" hashValue="YXHanhqXL0e4jPrzkCF8r/22WmlCviFUW909WKuG1JOcU0mp0/Huh0aP3EaGYxV2ep0WGu48HsShAy4Ka2uOiw==" saltValue="h/7U5iwJm7DLR4tRVfwZYw==" spinCount="100000" sqref="GI58 GC58" name="Rango2_33_19"/>
    <protectedRange algorithmName="SHA-512" hashValue="pL4tgTKqwEsWSIEGFTBd+4pvEhE7d5Q99Eijs+L/Y1rhA0saQGGRJw5Pv2HLOP0quglztFwB6WVnQ1YGxd4AiQ==" saltValue="IF5mhk2RcoEjrcYppes1VA==" spinCount="100000" sqref="FT58" name="Rango2_30_20"/>
    <protectedRange algorithmName="SHA-512" hashValue="EEHzbvEYwO1eufllBljOz0uf9BJ2ENtvOScQ7IsS321QhYbwKn7qhHKKP8cKj02rTDvVRMWvwQ1ZP0mZWsBprQ==" saltValue="CjXqBRFbKezlWOFV37MnDQ==" spinCount="100000" sqref="GN59 GW59 GQ59:GR59" name="Rango2_30_2_20"/>
    <protectedRange algorithmName="SHA-512" hashValue="Rgskw+AQdeJ5qbJdarzTa3SCkJfDGziy0Uan5N0F3IWn/H3Z/e+VcB56R7Nes7MPxNHewNP1sSSucVjz3iTLeA==" saltValue="qKZH3DnwaZHBzy3cBZo1qQ==" spinCount="100000" sqref="GF59" name="Rango2_31_28_19"/>
    <protectedRange algorithmName="SHA-512" hashValue="Umj9+5Ys20VQPxBFtc6qE5LtKKSgPKwit+B8dd4XnEUaLfBM2ozpkEC4YxwK0SbBiAHDDex+pY+LomQ0lyuamQ==" saltValue="N2/MCRws+mmA+NXw0axolg==" spinCount="100000" sqref="FY59 GL59 GB59 GE59 GH59 GJ59" name="Rango2_31_2_20"/>
    <protectedRange algorithmName="SHA-512" hashValue="q2z5hEFmXS0v2chiPTC/VCoDWNlnhp+Xe6Ybfxe48vIsnB/KTJQxJv+pFUnCXfZ9T6vyJopuqFFNROfQTW/JUw==" saltValue="IctfdGJb5tOTpq+KPi9vww==" spinCount="100000" sqref="IA59 ID59:IJ59" name="Rango2_88_39_43"/>
    <protectedRange algorithmName="SHA-512" hashValue="XZw03RosI/l0z9FxmTtF29EdZ7P+4+ybhqoaAAUmURojSR5XbGfjC4f2i8gMqfY+RI9JvfdCA6PSh9TduXfUxA==" saltValue="5TPtLq2WoiRSae/yaDPnTw==" spinCount="100000" sqref="EO59 FI59 FU59 FF59 EV59:EW59 ER59:ES59 FQ59:FR59 FZ59 GY59:GZ59 GK59 GM59 GO59 GT59 EA59:EJ59 IB59 FW59:FX59 IL59:IM59 HJ59 HU59:HZ59 IO59" name="Rango2_99_43"/>
    <protectedRange algorithmName="SHA-512" hashValue="YXHanhqXL0e4jPrzkCF8r/22WmlCviFUW909WKuG1JOcU0mp0/Huh0aP3EaGYxV2ep0WGu48HsShAy4Ka2uOiw==" saltValue="h/7U5iwJm7DLR4tRVfwZYw==" spinCount="100000" sqref="GI59 GC59" name="Rango2_33_20"/>
    <protectedRange algorithmName="SHA-512" hashValue="pL4tgTKqwEsWSIEGFTBd+4pvEhE7d5Q99Eijs+L/Y1rhA0saQGGRJw5Pv2HLOP0quglztFwB6WVnQ1YGxd4AiQ==" saltValue="IF5mhk2RcoEjrcYppes1VA==" spinCount="100000" sqref="FT59" name="Rango2_30_21"/>
    <protectedRange algorithmName="SHA-512" hashValue="EEHzbvEYwO1eufllBljOz0uf9BJ2ENtvOScQ7IsS321QhYbwKn7qhHKKP8cKj02rTDvVRMWvwQ1ZP0mZWsBprQ==" saltValue="CjXqBRFbKezlWOFV37MnDQ==" spinCount="100000" sqref="GN60 GW60 GQ60:GR60" name="Rango2_30_2_21"/>
    <protectedRange algorithmName="SHA-512" hashValue="Rgskw+AQdeJ5qbJdarzTa3SCkJfDGziy0Uan5N0F3IWn/H3Z/e+VcB56R7Nes7MPxNHewNP1sSSucVjz3iTLeA==" saltValue="qKZH3DnwaZHBzy3cBZo1qQ==" spinCount="100000" sqref="GF60" name="Rango2_31_28_20"/>
    <protectedRange algorithmName="SHA-512" hashValue="Umj9+5Ys20VQPxBFtc6qE5LtKKSgPKwit+B8dd4XnEUaLfBM2ozpkEC4YxwK0SbBiAHDDex+pY+LomQ0lyuamQ==" saltValue="N2/MCRws+mmA+NXw0axolg==" spinCount="100000" sqref="FY60 GL60 GE60 GH60 GJ60" name="Rango2_31_2_21"/>
    <protectedRange algorithmName="SHA-512" hashValue="q2z5hEFmXS0v2chiPTC/VCoDWNlnhp+Xe6Ybfxe48vIsnB/KTJQxJv+pFUnCXfZ9T6vyJopuqFFNROfQTW/JUw==" saltValue="IctfdGJb5tOTpq+KPi9vww==" spinCount="100000" sqref="IA60 ID60:IJ60" name="Rango2_88_39_44"/>
    <protectedRange algorithmName="SHA-512" hashValue="XZw03RosI/l0z9FxmTtF29EdZ7P+4+ybhqoaAAUmURojSR5XbGfjC4f2i8gMqfY+RI9JvfdCA6PSh9TduXfUxA==" saltValue="5TPtLq2WoiRSae/yaDPnTw==" spinCount="100000" sqref="EA60:EJ60 FI60 FW60:FX60 EO60 FU60 FF60 EV60:EW60 ER60:ES60 FQ60:FR60 FZ60 GY60:GZ60 GK60 GM60 GO60 GT60 IL60:IM60 HJ60 IB60 HU60:HZ60 IO60" name="Rango2_99_44"/>
    <protectedRange algorithmName="SHA-512" hashValue="YXHanhqXL0e4jPrzkCF8r/22WmlCviFUW909WKuG1JOcU0mp0/Huh0aP3EaGYxV2ep0WGu48HsShAy4Ka2uOiw==" saltValue="h/7U5iwJm7DLR4tRVfwZYw==" spinCount="100000" sqref="GI60 GC60" name="Rango2_33_21"/>
    <protectedRange algorithmName="SHA-512" hashValue="pL4tgTKqwEsWSIEGFTBd+4pvEhE7d5Q99Eijs+L/Y1rhA0saQGGRJw5Pv2HLOP0quglztFwB6WVnQ1YGxd4AiQ==" saltValue="IF5mhk2RcoEjrcYppes1VA==" spinCount="100000" sqref="FT60" name="Rango2_30_22"/>
    <protectedRange algorithmName="SHA-512" hashValue="9+DNppQbWrLYYUMoJ+lyQctV2bX3Vq9kZnegLbpjTLP49It2ovUbcartuoQTeXgP+TGpY//7mDH/UQlFCKDGiA==" saltValue="KUnni6YEm00anzSSvyLqQA==" spinCount="100000" sqref="FN61" name="Rango2_20_1"/>
    <protectedRange algorithmName="SHA-512" hashValue="9+DNppQbWrLYYUMoJ+lyQctV2bX3Vq9kZnegLbpjTLP49It2ovUbcartuoQTeXgP+TGpY//7mDH/UQlFCKDGiA==" saltValue="KUnni6YEm00anzSSvyLqQA==" spinCount="100000" sqref="FK61" name="Rango2_19_1"/>
    <protectedRange algorithmName="SHA-512" hashValue="9+DNppQbWrLYYUMoJ+lyQctV2bX3Vq9kZnegLbpjTLP49It2ovUbcartuoQTeXgP+TGpY//7mDH/UQlFCKDGiA==" saltValue="KUnni6YEm00anzSSvyLqQA==" spinCount="100000" sqref="FH61" name="Rango2_18_1"/>
    <protectedRange algorithmName="SHA-512" hashValue="9+DNppQbWrLYYUMoJ+lyQctV2bX3Vq9kZnegLbpjTLP49It2ovUbcartuoQTeXgP+TGpY//7mDH/UQlFCKDGiA==" saltValue="KUnni6YEm00anzSSvyLqQA==" spinCount="100000" sqref="FE61" name="Rango2_17_1"/>
    <protectedRange algorithmName="SHA-512" hashValue="9+DNppQbWrLYYUMoJ+lyQctV2bX3Vq9kZnegLbpjTLP49It2ovUbcartuoQTeXgP+TGpY//7mDH/UQlFCKDGiA==" saltValue="KUnni6YEm00anzSSvyLqQA==" spinCount="100000" sqref="HD61:HI61" name="Rango2_15_1"/>
    <protectedRange algorithmName="SHA-512" hashValue="EEHzbvEYwO1eufllBljOz0uf9BJ2ENtvOScQ7IsS321QhYbwKn7qhHKKP8cKj02rTDvVRMWvwQ1ZP0mZWsBprQ==" saltValue="CjXqBRFbKezlWOFV37MnDQ==" spinCount="100000" sqref="GN61 GW61 GQ61:GR61" name="Rango2_30_2_22"/>
    <protectedRange algorithmName="SHA-512" hashValue="Rgskw+AQdeJ5qbJdarzTa3SCkJfDGziy0Uan5N0F3IWn/H3Z/e+VcB56R7Nes7MPxNHewNP1sSSucVjz3iTLeA==" saltValue="qKZH3DnwaZHBzy3cBZo1qQ==" spinCount="100000" sqref="GF61" name="Rango2_31_28_21"/>
    <protectedRange algorithmName="SHA-512" hashValue="Umj9+5Ys20VQPxBFtc6qE5LtKKSgPKwit+B8dd4XnEUaLfBM2ozpkEC4YxwK0SbBiAHDDex+pY+LomQ0lyuamQ==" saltValue="N2/MCRws+mmA+NXw0axolg==" spinCount="100000" sqref="FY61 GL61 GE61 GH61 GJ61" name="Rango2_31_2_22"/>
    <protectedRange algorithmName="SHA-512" hashValue="q2z5hEFmXS0v2chiPTC/VCoDWNlnhp+Xe6Ybfxe48vIsnB/KTJQxJv+pFUnCXfZ9T6vyJopuqFFNROfQTW/JUw==" saltValue="IctfdGJb5tOTpq+KPi9vww==" spinCount="100000" sqref="ID61:IE61 IA61 IH61:IJ61" name="Rango2_88_39_45"/>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5"/>
    <protectedRange algorithmName="SHA-512" hashValue="YXHanhqXL0e4jPrzkCF8r/22WmlCviFUW909WKuG1JOcU0mp0/Huh0aP3EaGYxV2ep0WGu48HsShAy4Ka2uOiw==" saltValue="h/7U5iwJm7DLR4tRVfwZYw==" spinCount="100000" sqref="GI61 GC61" name="Rango2_33_22"/>
    <protectedRange algorithmName="SHA-512" hashValue="pL4tgTKqwEsWSIEGFTBd+4pvEhE7d5Q99Eijs+L/Y1rhA0saQGGRJw5Pv2HLOP0quglztFwB6WVnQ1YGxd4AiQ==" saltValue="IF5mhk2RcoEjrcYppes1VA==" spinCount="100000" sqref="FT61" name="Rango2_30_23"/>
    <protectedRange algorithmName="SHA-512" hashValue="EEHzbvEYwO1eufllBljOz0uf9BJ2ENtvOScQ7IsS321QhYbwKn7qhHKKP8cKj02rTDvVRMWvwQ1ZP0mZWsBprQ==" saltValue="CjXqBRFbKezlWOFV37MnDQ==" spinCount="100000" sqref="GN62 GW62 GQ62:GR62" name="Rango2_30_2_23"/>
    <protectedRange algorithmName="SHA-512" hashValue="Rgskw+AQdeJ5qbJdarzTa3SCkJfDGziy0Uan5N0F3IWn/H3Z/e+VcB56R7Nes7MPxNHewNP1sSSucVjz3iTLeA==" saltValue="qKZH3DnwaZHBzy3cBZo1qQ==" spinCount="100000" sqref="GF62" name="Rango2_31_28_22"/>
    <protectedRange algorithmName="SHA-512" hashValue="Umj9+5Ys20VQPxBFtc6qE5LtKKSgPKwit+B8dd4XnEUaLfBM2ozpkEC4YxwK0SbBiAHDDex+pY+LomQ0lyuamQ==" saltValue="N2/MCRws+mmA+NXw0axolg==" spinCount="100000" sqref="FY62 GL62 GE62 GH62 GJ62" name="Rango2_31_2_23"/>
    <protectedRange algorithmName="SHA-512" hashValue="q2z5hEFmXS0v2chiPTC/VCoDWNlnhp+Xe6Ybfxe48vIsnB/KTJQxJv+pFUnCXfZ9T6vyJopuqFFNROfQTW/JUw==" saltValue="IctfdGJb5tOTpq+KPi9vww==" spinCount="100000" sqref="IA62 ID62:IJ62" name="Rango2_88_39_46"/>
    <protectedRange algorithmName="SHA-512" hashValue="XZw03RosI/l0z9FxmTtF29EdZ7P+4+ybhqoaAAUmURojSR5XbGfjC4f2i8gMqfY+RI9JvfdCA6PSh9TduXfUxA==" saltValue="5TPtLq2WoiRSae/yaDPnTw==" spinCount="100000" sqref="FI62 FW62:FX62 EO62 FU62 FF62 EV62:EW62 ER62:ES62 FQ62:FR62 FZ62 GY62:GZ62 GK62 GM62 GO62 GT62 IL62:IM62 HJ62 IB62 EA62:EJ62 HU62:HZ62 IO62" name="Rango2_99_46"/>
    <protectedRange algorithmName="SHA-512" hashValue="YXHanhqXL0e4jPrzkCF8r/22WmlCviFUW909WKuG1JOcU0mp0/Huh0aP3EaGYxV2ep0WGu48HsShAy4Ka2uOiw==" saltValue="h/7U5iwJm7DLR4tRVfwZYw==" spinCount="100000" sqref="GI62 GC62" name="Rango2_33_23"/>
    <protectedRange algorithmName="SHA-512" hashValue="pL4tgTKqwEsWSIEGFTBd+4pvEhE7d5Q99Eijs+L/Y1rhA0saQGGRJw5Pv2HLOP0quglztFwB6WVnQ1YGxd4AiQ==" saltValue="IF5mhk2RcoEjrcYppes1VA==" spinCount="100000" sqref="FT62" name="Rango2_30_24"/>
    <protectedRange algorithmName="SHA-512" hashValue="Gqwr8n5jYbCESAqCFk8dpOzViQICBV+k0xoqBoQaZ5lHaRlvT9TZDB4yXtm+qC6OhD064ZDBOFWkwo+LHXu1sg==" saltValue="gEL9PCN2ekF2IxW9yqAGYA==" spinCount="100000" sqref="IS56" name="Rango2_40_2_17"/>
    <protectedRange algorithmName="SHA-512" hashValue="D8TacORwT7iz0mF9GEucchnMHfB5er2FFjQsxyeWWyeJkM6Bt3gYQ3LbcHPxZXFpVAYtFOuTrzYOCJrlZDx16g==" saltValue="QtCzIBktdS4NZkOEGcLTRQ==" spinCount="100000" sqref="IW56" name="Rango2_41_17"/>
    <protectedRange algorithmName="SHA-512" hashValue="Gqwr8n5jYbCESAqCFk8dpOzViQICBV+k0xoqBoQaZ5lHaRlvT9TZDB4yXtm+qC6OhD064ZDBOFWkwo+LHXu1sg==" saltValue="gEL9PCN2ekF2IxW9yqAGYA==" spinCount="100000" sqref="IS57" name="Rango2_40_2_18"/>
    <protectedRange algorithmName="SHA-512" hashValue="D8TacORwT7iz0mF9GEucchnMHfB5er2FFjQsxyeWWyeJkM6Bt3gYQ3LbcHPxZXFpVAYtFOuTrzYOCJrlZDx16g==" saltValue="QtCzIBktdS4NZkOEGcLTRQ==" spinCount="100000" sqref="IW57" name="Rango2_41_18"/>
    <protectedRange algorithmName="SHA-512" hashValue="Gqwr8n5jYbCESAqCFk8dpOzViQICBV+k0xoqBoQaZ5lHaRlvT9TZDB4yXtm+qC6OhD064ZDBOFWkwo+LHXu1sg==" saltValue="gEL9PCN2ekF2IxW9yqAGYA==" spinCount="100000" sqref="IS58" name="Rango2_40_2_19"/>
    <protectedRange algorithmName="SHA-512" hashValue="D8TacORwT7iz0mF9GEucchnMHfB5er2FFjQsxyeWWyeJkM6Bt3gYQ3LbcHPxZXFpVAYtFOuTrzYOCJrlZDx16g==" saltValue="QtCzIBktdS4NZkOEGcLTRQ==" spinCount="100000" sqref="IW58" name="Rango2_41_19"/>
    <protectedRange algorithmName="SHA-512" hashValue="Gqwr8n5jYbCESAqCFk8dpOzViQICBV+k0xoqBoQaZ5lHaRlvT9TZDB4yXtm+qC6OhD064ZDBOFWkwo+LHXu1sg==" saltValue="gEL9PCN2ekF2IxW9yqAGYA==" spinCount="100000" sqref="IS59" name="Rango2_40_2_20"/>
    <protectedRange algorithmName="SHA-512" hashValue="D8TacORwT7iz0mF9GEucchnMHfB5er2FFjQsxyeWWyeJkM6Bt3gYQ3LbcHPxZXFpVAYtFOuTrzYOCJrlZDx16g==" saltValue="QtCzIBktdS4NZkOEGcLTRQ==" spinCount="100000" sqref="IW59" name="Rango2_41_20"/>
    <protectedRange algorithmName="SHA-512" hashValue="Gqwr8n5jYbCESAqCFk8dpOzViQICBV+k0xoqBoQaZ5lHaRlvT9TZDB4yXtm+qC6OhD064ZDBOFWkwo+LHXu1sg==" saltValue="gEL9PCN2ekF2IxW9yqAGYA==" spinCount="100000" sqref="IS60" name="Rango2_40_2_21"/>
    <protectedRange algorithmName="SHA-512" hashValue="D8TacORwT7iz0mF9GEucchnMHfB5er2FFjQsxyeWWyeJkM6Bt3gYQ3LbcHPxZXFpVAYtFOuTrzYOCJrlZDx16g==" saltValue="QtCzIBktdS4NZkOEGcLTRQ==" spinCount="100000" sqref="IW60" name="Rango2_41_21"/>
    <protectedRange algorithmName="SHA-512" hashValue="9+DNppQbWrLYYUMoJ+lyQctV2bX3Vq9kZnegLbpjTLP49It2ovUbcartuoQTeXgP+TGpY//7mDH/UQlFCKDGiA==" saltValue="KUnni6YEm00anzSSvyLqQA==" spinCount="100000" sqref="JC61" name="Rango2_21_1"/>
    <protectedRange algorithmName="SHA-512" hashValue="Gqwr8n5jYbCESAqCFk8dpOzViQICBV+k0xoqBoQaZ5lHaRlvT9TZDB4yXtm+qC6OhD064ZDBOFWkwo+LHXu1sg==" saltValue="gEL9PCN2ekF2IxW9yqAGYA==" spinCount="100000" sqref="IS61" name="Rango2_40_2_22"/>
    <protectedRange algorithmName="SHA-512" hashValue="D8TacORwT7iz0mF9GEucchnMHfB5er2FFjQsxyeWWyeJkM6Bt3gYQ3LbcHPxZXFpVAYtFOuTrzYOCJrlZDx16g==" saltValue="QtCzIBktdS4NZkOEGcLTRQ==" spinCount="100000" sqref="IW61" name="Rango2_41_22"/>
    <protectedRange algorithmName="SHA-512" hashValue="Gqwr8n5jYbCESAqCFk8dpOzViQICBV+k0xoqBoQaZ5lHaRlvT9TZDB4yXtm+qC6OhD064ZDBOFWkwo+LHXu1sg==" saltValue="gEL9PCN2ekF2IxW9yqAGYA==" spinCount="100000" sqref="IS62" name="Rango2_40_2_23"/>
    <protectedRange algorithmName="SHA-512" hashValue="D8TacORwT7iz0mF9GEucchnMHfB5er2FFjQsxyeWWyeJkM6Bt3gYQ3LbcHPxZXFpVAYtFOuTrzYOCJrlZDx16g==" saltValue="QtCzIBktdS4NZkOEGcLTRQ==" spinCount="100000" sqref="IW62" name="Rango2_41_23"/>
    <protectedRange algorithmName="SHA-512" hashValue="6a5oYwZw9WJcgjqXpleUXH8uaqNEuymPPpeOb7lKBc1WoM6IG/DNyDLWmj2lYwxnZO2yhl+B61kwrxD9m9AdhQ==" saltValue="tdNQPzLQd+n9Ww064QJIaQ==" spinCount="100000" sqref="I63" name="Rango2_61_4_1"/>
    <protectedRange algorithmName="SHA-512" hashValue="XM8+0Jh5zLWw02PI0Lt8dLqjTcW5ulySion19FAnruDN6QRp4UwcVqdfQxnOQAItgpWG7rNsELzjwy0iXOonxw==" saltValue="Sd4WFUedDfLKoMQTDrxJuQ==" spinCount="100000" sqref="K63" name="Rango2_88_4_4_4_1"/>
    <protectedRange algorithmName="SHA-512" hashValue="EMMPgE8t/az1rHHzaZAQIhz+GQV0k2O/tQGA96sJqEEMzz1efIRa4CcLzC7iY9CCscto3g7dwz41haOE28iXYg==" saltValue="CVzFsG4X4LXUMo7796PiDQ==" spinCount="100000" sqref="B63:H63 J63 L63:M63 C64:C88" name="Rango2_10_4_1"/>
    <protectedRange algorithmName="SHA-512" hashValue="6a5oYwZw9WJcgjqXpleUXH8uaqNEuymPPpeOb7lKBc1WoM6IG/DNyDLWmj2lYwxnZO2yhl+B61kwrxD9m9AdhQ==" saltValue="tdNQPzLQd+n9Ww064QJIaQ==" spinCount="100000" sqref="I64" name="Rango2_61_5_1"/>
    <protectedRange algorithmName="SHA-512" hashValue="XM8+0Jh5zLWw02PI0Lt8dLqjTcW5ulySion19FAnruDN6QRp4UwcVqdfQxnOQAItgpWG7rNsELzjwy0iXOonxw==" saltValue="Sd4WFUedDfLKoMQTDrxJuQ==" spinCount="100000" sqref="K64" name="Rango2_88_4_4_5_1"/>
    <protectedRange algorithmName="SHA-512" hashValue="EMMPgE8t/az1rHHzaZAQIhz+GQV0k2O/tQGA96sJqEEMzz1efIRa4CcLzC7iY9CCscto3g7dwz41haOE28iXYg==" saltValue="CVzFsG4X4LXUMo7796PiDQ==" spinCount="100000" sqref="B64 J64 L64:M64 D64:H64" name="Rango2_10_5_1"/>
    <protectedRange algorithmName="SHA-512" hashValue="6a5oYwZw9WJcgjqXpleUXH8uaqNEuymPPpeOb7lKBc1WoM6IG/DNyDLWmj2lYwxnZO2yhl+B61kwrxD9m9AdhQ==" saltValue="tdNQPzLQd+n9Ww064QJIaQ==" spinCount="100000" sqref="I65:I67" name="Rango2_61_7_1"/>
    <protectedRange algorithmName="SHA-512" hashValue="XM8+0Jh5zLWw02PI0Lt8dLqjTcW5ulySion19FAnruDN6QRp4UwcVqdfQxnOQAItgpWG7rNsELzjwy0iXOonxw==" saltValue="Sd4WFUedDfLKoMQTDrxJuQ==" spinCount="100000" sqref="K65:K67" name="Rango2_88_4_4_7_1"/>
    <protectedRange algorithmName="SHA-512" hashValue="EMMPgE8t/az1rHHzaZAQIhz+GQV0k2O/tQGA96sJqEEMzz1efIRa4CcLzC7iY9CCscto3g7dwz41haOE28iXYg==" saltValue="CVzFsG4X4LXUMo7796PiDQ==" spinCount="100000" sqref="B65:B67 J65:J67 L65:M67 D65:H67" name="Rango2_10_7_1"/>
    <protectedRange algorithmName="SHA-512" hashValue="6a5oYwZw9WJcgjqXpleUXH8uaqNEuymPPpeOb7lKBc1WoM6IG/DNyDLWmj2lYwxnZO2yhl+B61kwrxD9m9AdhQ==" saltValue="tdNQPzLQd+n9Ww064QJIaQ==" spinCount="100000" sqref="I68" name="Rango2_61_8"/>
    <protectedRange algorithmName="SHA-512" hashValue="XM8+0Jh5zLWw02PI0Lt8dLqjTcW5ulySion19FAnruDN6QRp4UwcVqdfQxnOQAItgpWG7rNsELzjwy0iXOonxw==" saltValue="Sd4WFUedDfLKoMQTDrxJuQ==" spinCount="100000" sqref="K68" name="Rango2_88_4_4_8"/>
    <protectedRange algorithmName="SHA-512" hashValue="EMMPgE8t/az1rHHzaZAQIhz+GQV0k2O/tQGA96sJqEEMzz1efIRa4CcLzC7iY9CCscto3g7dwz41haOE28iXYg==" saltValue="CVzFsG4X4LXUMo7796PiDQ==" spinCount="100000" sqref="B68 J68 L68:M68 D68:H68" name="Rango2_10_8"/>
    <protectedRange algorithmName="SHA-512" hashValue="6a5oYwZw9WJcgjqXpleUXH8uaqNEuymPPpeOb7lKBc1WoM6IG/DNyDLWmj2lYwxnZO2yhl+B61kwrxD9m9AdhQ==" saltValue="tdNQPzLQd+n9Ww064QJIaQ==" spinCount="100000" sqref="I69:I70" name="Rango2_61_9"/>
    <protectedRange algorithmName="SHA-512" hashValue="XM8+0Jh5zLWw02PI0Lt8dLqjTcW5ulySion19FAnruDN6QRp4UwcVqdfQxnOQAItgpWG7rNsELzjwy0iXOonxw==" saltValue="Sd4WFUedDfLKoMQTDrxJuQ==" spinCount="100000" sqref="K69:K70" name="Rango2_88_4_4_9"/>
    <protectedRange algorithmName="SHA-512" hashValue="EMMPgE8t/az1rHHzaZAQIhz+GQV0k2O/tQGA96sJqEEMzz1efIRa4CcLzC7iY9CCscto3g7dwz41haOE28iXYg==" saltValue="CVzFsG4X4LXUMo7796PiDQ==" spinCount="100000" sqref="B69:B70 J69:J70 L69:M70 D69:H70" name="Rango2_10_9"/>
    <protectedRange algorithmName="SHA-512" hashValue="6a5oYwZw9WJcgjqXpleUXH8uaqNEuymPPpeOb7lKBc1WoM6IG/DNyDLWmj2lYwxnZO2yhl+B61kwrxD9m9AdhQ==" saltValue="tdNQPzLQd+n9Ww064QJIaQ==" spinCount="100000" sqref="I71" name="Rango2_61_10"/>
    <protectedRange algorithmName="SHA-512" hashValue="XM8+0Jh5zLWw02PI0Lt8dLqjTcW5ulySion19FAnruDN6QRp4UwcVqdfQxnOQAItgpWG7rNsELzjwy0iXOonxw==" saltValue="Sd4WFUedDfLKoMQTDrxJuQ==" spinCount="100000" sqref="K71" name="Rango2_88_4_4_10"/>
    <protectedRange algorithmName="SHA-512" hashValue="EMMPgE8t/az1rHHzaZAQIhz+GQV0k2O/tQGA96sJqEEMzz1efIRa4CcLzC7iY9CCscto3g7dwz41haOE28iXYg==" saltValue="CVzFsG4X4LXUMo7796PiDQ==" spinCount="100000" sqref="B71 J71 L71:M71 D71:H71" name="Rango2_10_10"/>
    <protectedRange algorithmName="SHA-512" hashValue="6a5oYwZw9WJcgjqXpleUXH8uaqNEuymPPpeOb7lKBc1WoM6IG/DNyDLWmj2lYwxnZO2yhl+B61kwrxD9m9AdhQ==" saltValue="tdNQPzLQd+n9Ww064QJIaQ==" spinCount="100000" sqref="I72" name="Rango2_61_11"/>
    <protectedRange algorithmName="SHA-512" hashValue="XM8+0Jh5zLWw02PI0Lt8dLqjTcW5ulySion19FAnruDN6QRp4UwcVqdfQxnOQAItgpWG7rNsELzjwy0iXOonxw==" saltValue="Sd4WFUedDfLKoMQTDrxJuQ==" spinCount="100000" sqref="K72" name="Rango2_88_4_4_11"/>
    <protectedRange algorithmName="SHA-512" hashValue="EMMPgE8t/az1rHHzaZAQIhz+GQV0k2O/tQGA96sJqEEMzz1efIRa4CcLzC7iY9CCscto3g7dwz41haOE28iXYg==" saltValue="CVzFsG4X4LXUMo7796PiDQ==" spinCount="100000" sqref="B72 J72 L72:M72 D72:H72" name="Rango2_10_11"/>
    <protectedRange algorithmName="SHA-512" hashValue="6a5oYwZw9WJcgjqXpleUXH8uaqNEuymPPpeOb7lKBc1WoM6IG/DNyDLWmj2lYwxnZO2yhl+B61kwrxD9m9AdhQ==" saltValue="tdNQPzLQd+n9Ww064QJIaQ==" spinCount="100000" sqref="I73:I76" name="Rango2_61_23"/>
    <protectedRange algorithmName="SHA-512" hashValue="XM8+0Jh5zLWw02PI0Lt8dLqjTcW5ulySion19FAnruDN6QRp4UwcVqdfQxnOQAItgpWG7rNsELzjwy0iXOonxw==" saltValue="Sd4WFUedDfLKoMQTDrxJuQ==" spinCount="100000" sqref="K73:K76" name="Rango2_88_4_4_23"/>
    <protectedRange algorithmName="SHA-512" hashValue="EMMPgE8t/az1rHHzaZAQIhz+GQV0k2O/tQGA96sJqEEMzz1efIRa4CcLzC7iY9CCscto3g7dwz41haOE28iXYg==" saltValue="CVzFsG4X4LXUMo7796PiDQ==" spinCount="100000" sqref="B73:B76 J73:J76 L73:M76 D73:H76" name="Rango2_10_23"/>
    <protectedRange algorithmName="SHA-512" hashValue="6a5oYwZw9WJcgjqXpleUXH8uaqNEuymPPpeOb7lKBc1WoM6IG/DNyDLWmj2lYwxnZO2yhl+B61kwrxD9m9AdhQ==" saltValue="tdNQPzLQd+n9Ww064QJIaQ==" spinCount="100000" sqref="I77" name="Rango2_61_23_1"/>
    <protectedRange algorithmName="SHA-512" hashValue="XM8+0Jh5zLWw02PI0Lt8dLqjTcW5ulySion19FAnruDN6QRp4UwcVqdfQxnOQAItgpWG7rNsELzjwy0iXOonxw==" saltValue="Sd4WFUedDfLKoMQTDrxJuQ==" spinCount="100000" sqref="K77" name="Rango2_88_4_4_23_1"/>
    <protectedRange algorithmName="SHA-512" hashValue="EMMPgE8t/az1rHHzaZAQIhz+GQV0k2O/tQGA96sJqEEMzz1efIRa4CcLzC7iY9CCscto3g7dwz41haOE28iXYg==" saltValue="CVzFsG4X4LXUMo7796PiDQ==" spinCount="100000" sqref="L77:M77 J77 B77 D77:H77" name="Rango2_10_23_1"/>
    <protectedRange algorithmName="SHA-512" hashValue="6a5oYwZw9WJcgjqXpleUXH8uaqNEuymPPpeOb7lKBc1WoM6IG/DNyDLWmj2lYwxnZO2yhl+B61kwrxD9m9AdhQ==" saltValue="tdNQPzLQd+n9Ww064QJIaQ==" spinCount="100000" sqref="I78:I79" name="Rango2_61_23_2"/>
    <protectedRange algorithmName="SHA-512" hashValue="XM8+0Jh5zLWw02PI0Lt8dLqjTcW5ulySion19FAnruDN6QRp4UwcVqdfQxnOQAItgpWG7rNsELzjwy0iXOonxw==" saltValue="Sd4WFUedDfLKoMQTDrxJuQ==" spinCount="100000" sqref="K78:K79" name="Rango2_88_4_4_23_2"/>
    <protectedRange algorithmName="SHA-512" hashValue="EMMPgE8t/az1rHHzaZAQIhz+GQV0k2O/tQGA96sJqEEMzz1efIRa4CcLzC7iY9CCscto3g7dwz41haOE28iXYg==" saltValue="CVzFsG4X4LXUMo7796PiDQ==" spinCount="100000" sqref="L78:M79 J78:J79 B78:B79 D78:H79" name="Rango2_10_23_2"/>
    <protectedRange algorithmName="SHA-512" hashValue="6a5oYwZw9WJcgjqXpleUXH8uaqNEuymPPpeOb7lKBc1WoM6IG/DNyDLWmj2lYwxnZO2yhl+B61kwrxD9m9AdhQ==" saltValue="tdNQPzLQd+n9Ww064QJIaQ==" spinCount="100000" sqref="I80:I81" name="Rango2_61_23_3"/>
    <protectedRange algorithmName="SHA-512" hashValue="XM8+0Jh5zLWw02PI0Lt8dLqjTcW5ulySion19FAnruDN6QRp4UwcVqdfQxnOQAItgpWG7rNsELzjwy0iXOonxw==" saltValue="Sd4WFUedDfLKoMQTDrxJuQ==" spinCount="100000" sqref="K80:K81" name="Rango2_88_4_4_23_3"/>
    <protectedRange algorithmName="SHA-512" hashValue="EMMPgE8t/az1rHHzaZAQIhz+GQV0k2O/tQGA96sJqEEMzz1efIRa4CcLzC7iY9CCscto3g7dwz41haOE28iXYg==" saltValue="CVzFsG4X4LXUMo7796PiDQ==" spinCount="100000" sqref="L80:M81 J80:J81 B80:B81 D80:H81" name="Rango2_10_23_3"/>
    <protectedRange algorithmName="SHA-512" hashValue="6a5oYwZw9WJcgjqXpleUXH8uaqNEuymPPpeOb7lKBc1WoM6IG/DNyDLWmj2lYwxnZO2yhl+B61kwrxD9m9AdhQ==" saltValue="tdNQPzLQd+n9Ww064QJIaQ==" spinCount="100000" sqref="I83:I84" name="Rango2_61_12"/>
    <protectedRange algorithmName="SHA-512" hashValue="XM8+0Jh5zLWw02PI0Lt8dLqjTcW5ulySion19FAnruDN6QRp4UwcVqdfQxnOQAItgpWG7rNsELzjwy0iXOonxw==" saltValue="Sd4WFUedDfLKoMQTDrxJuQ==" spinCount="100000" sqref="K83:K84" name="Rango2_88_4_4_12"/>
    <protectedRange algorithmName="SHA-512" hashValue="EMMPgE8t/az1rHHzaZAQIhz+GQV0k2O/tQGA96sJqEEMzz1efIRa4CcLzC7iY9CCscto3g7dwz41haOE28iXYg==" saltValue="CVzFsG4X4LXUMo7796PiDQ==" spinCount="100000" sqref="L83:M84 J83:J84 B83:B84 D83:H84" name="Rango2_10_12"/>
    <protectedRange algorithmName="SHA-512" hashValue="6a5oYwZw9WJcgjqXpleUXH8uaqNEuymPPpeOb7lKBc1WoM6IG/DNyDLWmj2lYwxnZO2yhl+B61kwrxD9m9AdhQ==" saltValue="tdNQPzLQd+n9Ww064QJIaQ==" spinCount="100000" sqref="I82" name="Rango2_61_23_4"/>
    <protectedRange algorithmName="SHA-512" hashValue="XM8+0Jh5zLWw02PI0Lt8dLqjTcW5ulySion19FAnruDN6QRp4UwcVqdfQxnOQAItgpWG7rNsELzjwy0iXOonxw==" saltValue="Sd4WFUedDfLKoMQTDrxJuQ==" spinCount="100000" sqref="K82" name="Rango2_88_4_4_23_4"/>
    <protectedRange algorithmName="SHA-512" hashValue="EMMPgE8t/az1rHHzaZAQIhz+GQV0k2O/tQGA96sJqEEMzz1efIRa4CcLzC7iY9CCscto3g7dwz41haOE28iXYg==" saltValue="CVzFsG4X4LXUMo7796PiDQ==" spinCount="100000" sqref="L82:M82 J82 B82 D82:H82" name="Rango2_10_23_4"/>
    <protectedRange algorithmName="SHA-512" hashValue="6a5oYwZw9WJcgjqXpleUXH8uaqNEuymPPpeOb7lKBc1WoM6IG/DNyDLWmj2lYwxnZO2yhl+B61kwrxD9m9AdhQ==" saltValue="tdNQPzLQd+n9Ww064QJIaQ==" spinCount="100000" sqref="I85:I86" name="Rango2_61_13"/>
    <protectedRange algorithmName="SHA-512" hashValue="XM8+0Jh5zLWw02PI0Lt8dLqjTcW5ulySion19FAnruDN6QRp4UwcVqdfQxnOQAItgpWG7rNsELzjwy0iXOonxw==" saltValue="Sd4WFUedDfLKoMQTDrxJuQ==" spinCount="100000" sqref="K85:K86" name="Rango2_88_4_4_13"/>
    <protectedRange algorithmName="SHA-512" hashValue="EMMPgE8t/az1rHHzaZAQIhz+GQV0k2O/tQGA96sJqEEMzz1efIRa4CcLzC7iY9CCscto3g7dwz41haOE28iXYg==" saltValue="CVzFsG4X4LXUMo7796PiDQ==" spinCount="100000" sqref="L85:M86 J85:J86 B85:B86 D85:H86" name="Rango2_10_13"/>
    <protectedRange algorithmName="SHA-512" hashValue="6a5oYwZw9WJcgjqXpleUXH8uaqNEuymPPpeOb7lKBc1WoM6IG/DNyDLWmj2lYwxnZO2yhl+B61kwrxD9m9AdhQ==" saltValue="tdNQPzLQd+n9Ww064QJIaQ==" spinCount="100000" sqref="I87" name="Rango2_61_14"/>
    <protectedRange algorithmName="SHA-512" hashValue="XM8+0Jh5zLWw02PI0Lt8dLqjTcW5ulySion19FAnruDN6QRp4UwcVqdfQxnOQAItgpWG7rNsELzjwy0iXOonxw==" saltValue="Sd4WFUedDfLKoMQTDrxJuQ==" spinCount="100000" sqref="K87" name="Rango2_88_4_4_14"/>
    <protectedRange algorithmName="SHA-512" hashValue="EMMPgE8t/az1rHHzaZAQIhz+GQV0k2O/tQGA96sJqEEMzz1efIRa4CcLzC7iY9CCscto3g7dwz41haOE28iXYg==" saltValue="CVzFsG4X4LXUMo7796PiDQ==" spinCount="100000" sqref="L87:M87 J87 B87 D87:H87" name="Rango2_10_14"/>
    <protectedRange algorithmName="SHA-512" hashValue="6a5oYwZw9WJcgjqXpleUXH8uaqNEuymPPpeOb7lKBc1WoM6IG/DNyDLWmj2lYwxnZO2yhl+B61kwrxD9m9AdhQ==" saltValue="tdNQPzLQd+n9Ww064QJIaQ==" spinCount="100000" sqref="I88" name="Rango2_61_15"/>
    <protectedRange algorithmName="SHA-512" hashValue="XM8+0Jh5zLWw02PI0Lt8dLqjTcW5ulySion19FAnruDN6QRp4UwcVqdfQxnOQAItgpWG7rNsELzjwy0iXOonxw==" saltValue="Sd4WFUedDfLKoMQTDrxJuQ==" spinCount="100000" sqref="K88" name="Rango2_88_4_4_15"/>
    <protectedRange algorithmName="SHA-512" hashValue="EMMPgE8t/az1rHHzaZAQIhz+GQV0k2O/tQGA96sJqEEMzz1efIRa4CcLzC7iY9CCscto3g7dwz41haOE28iXYg==" saltValue="CVzFsG4X4LXUMo7796PiDQ==" spinCount="100000" sqref="L88:M88 J88 B88 D88:H88" name="Rango2_10_15"/>
    <protectedRange algorithmName="SHA-512" hashValue="XZw03RosI/l0z9FxmTtF29EdZ7P+4+ybhqoaAAUmURojSR5XbGfjC4f2i8gMqfY+RI9JvfdCA6PSh9TduXfUxA==" saltValue="5TPtLq2WoiRSae/yaDPnTw==" spinCount="100000" sqref="O63" name="Rango2_99_4_1"/>
    <protectedRange algorithmName="SHA-512" hashValue="XZw03RosI/l0z9FxmTtF29EdZ7P+4+ybhqoaAAUmURojSR5XbGfjC4f2i8gMqfY+RI9JvfdCA6PSh9TduXfUxA==" saltValue="5TPtLq2WoiRSae/yaDPnTw==" spinCount="100000" sqref="O64" name="Rango2_99_5_1"/>
    <protectedRange algorithmName="SHA-512" hashValue="CHipOQaT63FWw628cQcXXJRZlrbNZ7OgmnEbDx38UmmH7z19GRYEzXFiVOzHAy1OAaAbST7g2bHZHDKQp2qm3w==" saltValue="iRVuL+373yLHv0ZHzS9qog==" spinCount="100000" sqref="AJ63 AG63:AH63" name="Rango2_88_7_5_4_1"/>
    <protectedRange algorithmName="SHA-512" hashValue="fPHvtIAf3pQeZUoAI9C2/vdXMHBpqqEq+67P5Ypyu4+9IWqs3yc9TZcMWQ0THLxUwqseQPyVvakuYFtCwJHsxA==" saltValue="QHIogSs2PrwAfdqa9PAOFQ==" spinCount="100000" sqref="AC63" name="Rango2_88_5_5_4_2"/>
    <protectedRange algorithmName="SHA-512" hashValue="LEEeiU6pKqm7TAP46VGlz0q+evvFwpT/0iLpRuWuQ7MacbP0OGL1/FSmrIEOg2rb6M+Jla2bPbVWiGag27j87w==" saltValue="HEVt+pS5OloNDlqSnzGLLw==" spinCount="100000" sqref="AI63" name="Rango2_8_7_4_1"/>
    <protectedRange algorithmName="SHA-512" hashValue="q2z5hEFmXS0v2chiPTC/VCoDWNlnhp+Xe6Ybfxe48vIsnB/KTJQxJv+pFUnCXfZ9T6vyJopuqFFNROfQTW/JUw==" saltValue="IctfdGJb5tOTpq+KPi9vww==" spinCount="100000" sqref="AE63:AF63" name="Rango2_88_39_4_1"/>
    <protectedRange algorithmName="SHA-512" hashValue="AYYX88LSDB6RDNMvSqt0KPGWPjBqTk56tMxTOlv5QD61MGTKAAQnSnudvNDWPN0Bbllh2qRQC+P5uq7goxjdrw==" saltValue="i/iPMewnks1FoXYOjKMEVg==" spinCount="100000" sqref="AB63" name="Rango2_87_6_4_1"/>
    <protectedRange algorithmName="SHA-512" hashValue="NUll9P9xh7KbSfMYpMxsRZLfDw/y/AzW2LSWlpXVscBDqiAxmzo71xjs+a2lh+jRa7pceOC849slke4+ZKx8LA==" saltValue="8qbkKpQ+CiQuLnqgShNvXA==" spinCount="100000" sqref="T63" name="Rango2_88_6_4_1"/>
    <protectedRange algorithmName="SHA-512" hashValue="KHhv3JU/LRdRrRTxxkgFceEHPZ5UzadmpZRZR3zmQRnPvkUJZuanRafIJ+qde0IWwLZSvFIQDyUAHq6v6k7XIg==" saltValue="2GKG1kCzVNNcn+vbOPuhJA==" spinCount="100000" sqref="Q63" name="Rango2_2_5_4_1"/>
    <protectedRange algorithmName="SHA-512" hashValue="XZw03RosI/l0z9FxmTtF29EdZ7P+4+ybhqoaAAUmURojSR5XbGfjC4f2i8gMqfY+RI9JvfdCA6PSh9TduXfUxA==" saltValue="5TPtLq2WoiRSae/yaDPnTw==" spinCount="100000" sqref="U63:AA63 R63:S63" name="Rango2_99_18_1"/>
    <protectedRange algorithmName="SHA-512" hashValue="9+DNppQbWrLYYUMoJ+lyQctV2bX3Vq9kZnegLbpjTLP49It2ovUbcartuoQTeXgP+TGpY//7mDH/UQlFCKDGiA==" saltValue="KUnni6YEm00anzSSvyLqQA==" spinCount="100000" sqref="AD63" name="Rango2_25_1"/>
    <protectedRange algorithmName="SHA-512" hashValue="CHipOQaT63FWw628cQcXXJRZlrbNZ7OgmnEbDx38UmmH7z19GRYEzXFiVOzHAy1OAaAbST7g2bHZHDKQp2qm3w==" saltValue="iRVuL+373yLHv0ZHzS9qog==" spinCount="100000" sqref="AJ64 AG64:AH64" name="Rango2_88_7_5_5_1"/>
    <protectedRange algorithmName="SHA-512" hashValue="fPHvtIAf3pQeZUoAI9C2/vdXMHBpqqEq+67P5Ypyu4+9IWqs3yc9TZcMWQ0THLxUwqseQPyVvakuYFtCwJHsxA==" saltValue="QHIogSs2PrwAfdqa9PAOFQ==" spinCount="100000" sqref="AC64" name="Rango2_88_5_5_5_1"/>
    <protectedRange algorithmName="SHA-512" hashValue="LEEeiU6pKqm7TAP46VGlz0q+evvFwpT/0iLpRuWuQ7MacbP0OGL1/FSmrIEOg2rb6M+Jla2bPbVWiGag27j87w==" saltValue="HEVt+pS5OloNDlqSnzGLLw==" spinCount="100000" sqref="AI64" name="Rango2_8_7_5_1"/>
    <protectedRange algorithmName="SHA-512" hashValue="q2z5hEFmXS0v2chiPTC/VCoDWNlnhp+Xe6Ybfxe48vIsnB/KTJQxJv+pFUnCXfZ9T6vyJopuqFFNROfQTW/JUw==" saltValue="IctfdGJb5tOTpq+KPi9vww==" spinCount="100000" sqref="AE64:AF64" name="Rango2_88_39_5_1"/>
    <protectedRange algorithmName="SHA-512" hashValue="AYYX88LSDB6RDNMvSqt0KPGWPjBqTk56tMxTOlv5QD61MGTKAAQnSnudvNDWPN0Bbllh2qRQC+P5uq7goxjdrw==" saltValue="i/iPMewnks1FoXYOjKMEVg==" spinCount="100000" sqref="AB64" name="Rango2_87_6_5_1"/>
    <protectedRange algorithmName="SHA-512" hashValue="NUll9P9xh7KbSfMYpMxsRZLfDw/y/AzW2LSWlpXVscBDqiAxmzo71xjs+a2lh+jRa7pceOC849slke4+ZKx8LA==" saltValue="8qbkKpQ+CiQuLnqgShNvXA==" spinCount="100000" sqref="T64" name="Rango2_88_6_5_1"/>
    <protectedRange algorithmName="SHA-512" hashValue="KHhv3JU/LRdRrRTxxkgFceEHPZ5UzadmpZRZR3zmQRnPvkUJZuanRafIJ+qde0IWwLZSvFIQDyUAHq6v6k7XIg==" saltValue="2GKG1kCzVNNcn+vbOPuhJA==" spinCount="100000" sqref="Q64" name="Rango2_2_5_5_1"/>
    <protectedRange algorithmName="SHA-512" hashValue="XZw03RosI/l0z9FxmTtF29EdZ7P+4+ybhqoaAAUmURojSR5XbGfjC4f2i8gMqfY+RI9JvfdCA6PSh9TduXfUxA==" saltValue="5TPtLq2WoiRSae/yaDPnTw==" spinCount="100000" sqref="U64:AA64 R64:S64" name="Rango2_99_19_1"/>
    <protectedRange algorithmName="SHA-512" hashValue="9+DNppQbWrLYYUMoJ+lyQctV2bX3Vq9kZnegLbpjTLP49It2ovUbcartuoQTeXgP+TGpY//7mDH/UQlFCKDGiA==" saltValue="KUnni6YEm00anzSSvyLqQA==" spinCount="100000" sqref="AD64" name="Rango2_26_1"/>
    <protectedRange algorithmName="SHA-512" hashValue="RQ91b7oAw60DVtcgB2vRpial2kSdzJx5guGCTYUwXYkKrtrUHfiYnLf9R+SNpYXlJDYpyEJLhcWwP0EqNN86dQ==" saltValue="W3RbH3zrcY9sy39xNwXNxg==" spinCount="100000" sqref="BA63:BI63" name="Rango2_88_99_4_1"/>
    <protectedRange algorithmName="SHA-512" hashValue="fMbmUM1DQ7FuAPRNvFL5mPdHUYjQnlLFhkuaxvHguaqR7aWyDxcmJs0jLYQfQKY+oyhsMb4Lew4VL6i7um3/ew==" saltValue="ydaTm0CeH8+/cYqoL/AMaQ==" spinCount="100000" sqref="AW63:AZ63 AU63" name="Rango2_88_91_4_1"/>
    <protectedRange algorithmName="SHA-512" hashValue="CHipOQaT63FWw628cQcXXJRZlrbNZ7OgmnEbDx38UmmH7z19GRYEzXFiVOzHAy1OAaAbST7g2bHZHDKQp2qm3w==" saltValue="iRVuL+373yLHv0ZHzS9qog==" spinCount="100000" sqref="AL63" name="Rango2_88_7_5_18_1"/>
    <protectedRange algorithmName="SHA-512" hashValue="NkG6oHuDGvGBEiLAAq8MEJHEfLQUMyjihfH+DBXhT+eQW0r1yri7tOJEFRM9nbOejjjXiviq9RFo7KB7wF+xJA==" saltValue="bpjB0AAANu2X/PeR3eiFkA==" spinCount="100000" sqref="AM63:AS63" name="Rango2_88_65_4_1"/>
    <protectedRange algorithmName="SHA-512" hashValue="XZw03RosI/l0z9FxmTtF29EdZ7P+4+ybhqoaAAUmURojSR5XbGfjC4f2i8gMqfY+RI9JvfdCA6PSh9TduXfUxA==" saltValue="5TPtLq2WoiRSae/yaDPnTw==" spinCount="100000" sqref="AV63 BJ63:BK63 AT63" name="Rango2_99_32_1"/>
    <protectedRange algorithmName="SHA-512" hashValue="RQ91b7oAw60DVtcgB2vRpial2kSdzJx5guGCTYUwXYkKrtrUHfiYnLf9R+SNpYXlJDYpyEJLhcWwP0EqNN86dQ==" saltValue="W3RbH3zrcY9sy39xNwXNxg==" spinCount="100000" sqref="BA64:BI64" name="Rango2_88_99_5_1"/>
    <protectedRange algorithmName="SHA-512" hashValue="fMbmUM1DQ7FuAPRNvFL5mPdHUYjQnlLFhkuaxvHguaqR7aWyDxcmJs0jLYQfQKY+oyhsMb4Lew4VL6i7um3/ew==" saltValue="ydaTm0CeH8+/cYqoL/AMaQ==" spinCount="100000" sqref="AW64:AZ64 AU64" name="Rango2_88_91_5_1"/>
    <protectedRange algorithmName="SHA-512" hashValue="CHipOQaT63FWw628cQcXXJRZlrbNZ7OgmnEbDx38UmmH7z19GRYEzXFiVOzHAy1OAaAbST7g2bHZHDKQp2qm3w==" saltValue="iRVuL+373yLHv0ZHzS9qog==" spinCount="100000" sqref="AL64" name="Rango2_88_7_5_19_1"/>
    <protectedRange algorithmName="SHA-512" hashValue="NkG6oHuDGvGBEiLAAq8MEJHEfLQUMyjihfH+DBXhT+eQW0r1yri7tOJEFRM9nbOejjjXiviq9RFo7KB7wF+xJA==" saltValue="bpjB0AAANu2X/PeR3eiFkA==" spinCount="100000" sqref="AM64:AS64" name="Rango2_88_65_5_1"/>
    <protectedRange algorithmName="SHA-512" hashValue="XZw03RosI/l0z9FxmTtF29EdZ7P+4+ybhqoaAAUmURojSR5XbGfjC4f2i8gMqfY+RI9JvfdCA6PSh9TduXfUxA==" saltValue="5TPtLq2WoiRSae/yaDPnTw==" spinCount="100000" sqref="AV64 BJ64:BK64 AT64" name="Rango2_99_33_1"/>
    <protectedRange algorithmName="SHA-512" hashValue="RQ91b7oAw60DVtcgB2vRpial2kSdzJx5guGCTYUwXYkKrtrUHfiYnLf9R+SNpYXlJDYpyEJLhcWwP0EqNN86dQ==" saltValue="W3RbH3zrcY9sy39xNwXNxg==" spinCount="100000" sqref="BV63:BY63" name="Rango2_88_99_18_1"/>
    <protectedRange algorithmName="SHA-512" hashValue="XZw03RosI/l0z9FxmTtF29EdZ7P+4+ybhqoaAAUmURojSR5XbGfjC4f2i8gMqfY+RI9JvfdCA6PSh9TduXfUxA==" saltValue="5TPtLq2WoiRSae/yaDPnTw==" spinCount="100000" sqref="BZ63:CB63 BR63:BU63" name="Rango2_99_46_1"/>
    <protectedRange algorithmName="SHA-512" hashValue="RQ91b7oAw60DVtcgB2vRpial2kSdzJx5guGCTYUwXYkKrtrUHfiYnLf9R+SNpYXlJDYpyEJLhcWwP0EqNN86dQ==" saltValue="W3RbH3zrcY9sy39xNwXNxg==" spinCount="100000" sqref="BV64:BY64" name="Rango2_88_99_19_1"/>
    <protectedRange algorithmName="SHA-512" hashValue="XZw03RosI/l0z9FxmTtF29EdZ7P+4+ybhqoaAAUmURojSR5XbGfjC4f2i8gMqfY+RI9JvfdCA6PSh9TduXfUxA==" saltValue="5TPtLq2WoiRSae/yaDPnTw==" spinCount="100000" sqref="BZ64:CB64 BR64:BU64" name="Rango2_99_47_1"/>
    <protectedRange algorithmName="SHA-512" hashValue="XZw03RosI/l0z9FxmTtF29EdZ7P+4+ybhqoaAAUmURojSR5XbGfjC4f2i8gMqfY+RI9JvfdCA6PSh9TduXfUxA==" saltValue="5TPtLq2WoiRSae/yaDPnTw==" spinCount="100000" sqref="CE63:CF63" name="Rango2_99_60"/>
    <protectedRange algorithmName="SHA-512" hashValue="XZw03RosI/l0z9FxmTtF29EdZ7P+4+ybhqoaAAUmURojSR5XbGfjC4f2i8gMqfY+RI9JvfdCA6PSh9TduXfUxA==" saltValue="5TPtLq2WoiRSae/yaDPnTw==" spinCount="100000" sqref="CE64:CF64" name="Rango2_99_61"/>
    <protectedRange algorithmName="SHA-512" hashValue="XZw03RosI/l0z9FxmTtF29EdZ7P+4+ybhqoaAAUmURojSR5XbGfjC4f2i8gMqfY+RI9JvfdCA6PSh9TduXfUxA==" saltValue="5TPtLq2WoiRSae/yaDPnTw==" spinCount="100000" sqref="CJ63:CK63" name="Rango2_99_74"/>
    <protectedRange algorithmName="SHA-512" hashValue="XZw03RosI/l0z9FxmTtF29EdZ7P+4+ybhqoaAAUmURojSR5XbGfjC4f2i8gMqfY+RI9JvfdCA6PSh9TduXfUxA==" saltValue="5TPtLq2WoiRSae/yaDPnTw==" spinCount="100000" sqref="CJ64:CK64" name="Rango2_99_75"/>
    <protectedRange algorithmName="SHA-512" hashValue="XZw03RosI/l0z9FxmTtF29EdZ7P+4+ybhqoaAAUmURojSR5XbGfjC4f2i8gMqfY+RI9JvfdCA6PSh9TduXfUxA==" saltValue="5TPtLq2WoiRSae/yaDPnTw==" spinCount="100000" sqref="CP63:CQ63" name="Rango2_99_88"/>
    <protectedRange algorithmName="SHA-512" hashValue="XZw03RosI/l0z9FxmTtF29EdZ7P+4+ybhqoaAAUmURojSR5XbGfjC4f2i8gMqfY+RI9JvfdCA6PSh9TduXfUxA==" saltValue="5TPtLq2WoiRSae/yaDPnTw==" spinCount="100000" sqref="CP64:CQ64" name="Rango2_99_89"/>
    <protectedRange algorithmName="SHA-512" hashValue="XZw03RosI/l0z9FxmTtF29EdZ7P+4+ybhqoaAAUmURojSR5XbGfjC4f2i8gMqfY+RI9JvfdCA6PSh9TduXfUxA==" saltValue="5TPtLq2WoiRSae/yaDPnTw==" spinCount="100000" sqref="O65:O67" name="Rango2_99_7_2"/>
    <protectedRange algorithmName="SHA-512" hashValue="XZw03RosI/l0z9FxmTtF29EdZ7P+4+ybhqoaAAUmURojSR5XbGfjC4f2i8gMqfY+RI9JvfdCA6PSh9TduXfUxA==" saltValue="5TPtLq2WoiRSae/yaDPnTw==" spinCount="100000" sqref="O68" name="Rango2_99_8_1"/>
    <protectedRange algorithmName="SHA-512" hashValue="XZw03RosI/l0z9FxmTtF29EdZ7P+4+ybhqoaAAUmURojSR5XbGfjC4f2i8gMqfY+RI9JvfdCA6PSh9TduXfUxA==" saltValue="5TPtLq2WoiRSae/yaDPnTw==" spinCount="100000" sqref="O69:O70" name="Rango2_99_9_1"/>
    <protectedRange algorithmName="SHA-512" hashValue="CHipOQaT63FWw628cQcXXJRZlrbNZ7OgmnEbDx38UmmH7z19GRYEzXFiVOzHAy1OAaAbST7g2bHZHDKQp2qm3w==" saltValue="iRVuL+373yLHv0ZHzS9qog==" spinCount="100000" sqref="AJ65:AJ67 AG65:AH67" name="Rango2_88_7_5_7_1"/>
    <protectedRange algorithmName="SHA-512" hashValue="fPHvtIAf3pQeZUoAI9C2/vdXMHBpqqEq+67P5Ypyu4+9IWqs3yc9TZcMWQ0THLxUwqseQPyVvakuYFtCwJHsxA==" saltValue="QHIogSs2PrwAfdqa9PAOFQ==" spinCount="100000" sqref="AC65:AC67" name="Rango2_88_5_5_7_1"/>
    <protectedRange algorithmName="SHA-512" hashValue="LEEeiU6pKqm7TAP46VGlz0q+evvFwpT/0iLpRuWuQ7MacbP0OGL1/FSmrIEOg2rb6M+Jla2bPbVWiGag27j87w==" saltValue="HEVt+pS5OloNDlqSnzGLLw==" spinCount="100000" sqref="AI65:AI67" name="Rango2_8_7_7_1"/>
    <protectedRange algorithmName="SHA-512" hashValue="q2z5hEFmXS0v2chiPTC/VCoDWNlnhp+Xe6Ybfxe48vIsnB/KTJQxJv+pFUnCXfZ9T6vyJopuqFFNROfQTW/JUw==" saltValue="IctfdGJb5tOTpq+KPi9vww==" spinCount="100000" sqref="AE65:AF67" name="Rango2_88_39_7_1"/>
    <protectedRange algorithmName="SHA-512" hashValue="AYYX88LSDB6RDNMvSqt0KPGWPjBqTk56tMxTOlv5QD61MGTKAAQnSnudvNDWPN0Bbllh2qRQC+P5uq7goxjdrw==" saltValue="i/iPMewnks1FoXYOjKMEVg==" spinCount="100000" sqref="AB65:AB67" name="Rango2_87_6_7_1"/>
    <protectedRange algorithmName="SHA-512" hashValue="NUll9P9xh7KbSfMYpMxsRZLfDw/y/AzW2LSWlpXVscBDqiAxmzo71xjs+a2lh+jRa7pceOC849slke4+ZKx8LA==" saltValue="8qbkKpQ+CiQuLnqgShNvXA==" spinCount="100000" sqref="T65:T67" name="Rango2_88_6_7_1"/>
    <protectedRange algorithmName="SHA-512" hashValue="KHhv3JU/LRdRrRTxxkgFceEHPZ5UzadmpZRZR3zmQRnPvkUJZuanRafIJ+qde0IWwLZSvFIQDyUAHq6v6k7XIg==" saltValue="2GKG1kCzVNNcn+vbOPuhJA==" spinCount="100000" sqref="Q65:Q67" name="Rango2_2_5_7_1"/>
    <protectedRange algorithmName="SHA-512" hashValue="XZw03RosI/l0z9FxmTtF29EdZ7P+4+ybhqoaAAUmURojSR5XbGfjC4f2i8gMqfY+RI9JvfdCA6PSh9TduXfUxA==" saltValue="5TPtLq2WoiRSae/yaDPnTw==" spinCount="100000" sqref="U65:AA67 R65:S67" name="Rango2_99_21_1"/>
    <protectedRange algorithmName="SHA-512" hashValue="9+DNppQbWrLYYUMoJ+lyQctV2bX3Vq9kZnegLbpjTLP49It2ovUbcartuoQTeXgP+TGpY//7mDH/UQlFCKDGiA==" saltValue="KUnni6YEm00anzSSvyLqQA==" spinCount="100000" sqref="AD65:AD67" name="Rango2_34_1"/>
    <protectedRange algorithmName="SHA-512" hashValue="CHipOQaT63FWw628cQcXXJRZlrbNZ7OgmnEbDx38UmmH7z19GRYEzXFiVOzHAy1OAaAbST7g2bHZHDKQp2qm3w==" saltValue="iRVuL+373yLHv0ZHzS9qog==" spinCount="100000" sqref="AJ68 AG68:AH68" name="Rango2_88_7_5_8_1"/>
    <protectedRange algorithmName="SHA-512" hashValue="fPHvtIAf3pQeZUoAI9C2/vdXMHBpqqEq+67P5Ypyu4+9IWqs3yc9TZcMWQ0THLxUwqseQPyVvakuYFtCwJHsxA==" saltValue="QHIogSs2PrwAfdqa9PAOFQ==" spinCount="100000" sqref="AC68" name="Rango2_88_5_5_8_1"/>
    <protectedRange algorithmName="SHA-512" hashValue="LEEeiU6pKqm7TAP46VGlz0q+evvFwpT/0iLpRuWuQ7MacbP0OGL1/FSmrIEOg2rb6M+Jla2bPbVWiGag27j87w==" saltValue="HEVt+pS5OloNDlqSnzGLLw==" spinCount="100000" sqref="AI68" name="Rango2_8_7_8_1"/>
    <protectedRange algorithmName="SHA-512" hashValue="q2z5hEFmXS0v2chiPTC/VCoDWNlnhp+Xe6Ybfxe48vIsnB/KTJQxJv+pFUnCXfZ9T6vyJopuqFFNROfQTW/JUw==" saltValue="IctfdGJb5tOTpq+KPi9vww==" spinCount="100000" sqref="AE68:AF68" name="Rango2_88_39_8_1"/>
    <protectedRange algorithmName="SHA-512" hashValue="AYYX88LSDB6RDNMvSqt0KPGWPjBqTk56tMxTOlv5QD61MGTKAAQnSnudvNDWPN0Bbllh2qRQC+P5uq7goxjdrw==" saltValue="i/iPMewnks1FoXYOjKMEVg==" spinCount="100000" sqref="AB68" name="Rango2_87_6_8_1"/>
    <protectedRange algorithmName="SHA-512" hashValue="NUll9P9xh7KbSfMYpMxsRZLfDw/y/AzW2LSWlpXVscBDqiAxmzo71xjs+a2lh+jRa7pceOC849slke4+ZKx8LA==" saltValue="8qbkKpQ+CiQuLnqgShNvXA==" spinCount="100000" sqref="T68" name="Rango2_88_6_8_1"/>
    <protectedRange algorithmName="SHA-512" hashValue="KHhv3JU/LRdRrRTxxkgFceEHPZ5UzadmpZRZR3zmQRnPvkUJZuanRafIJ+qde0IWwLZSvFIQDyUAHq6v6k7XIg==" saltValue="2GKG1kCzVNNcn+vbOPuhJA==" spinCount="100000" sqref="Q68" name="Rango2_2_5_8_1"/>
    <protectedRange algorithmName="SHA-512" hashValue="XZw03RosI/l0z9FxmTtF29EdZ7P+4+ybhqoaAAUmURojSR5XbGfjC4f2i8gMqfY+RI9JvfdCA6PSh9TduXfUxA==" saltValue="5TPtLq2WoiRSae/yaDPnTw==" spinCount="100000" sqref="U68:AA68 R68:S68" name="Rango2_99_22_1"/>
    <protectedRange algorithmName="SHA-512" hashValue="9+DNppQbWrLYYUMoJ+lyQctV2bX3Vq9kZnegLbpjTLP49It2ovUbcartuoQTeXgP+TGpY//7mDH/UQlFCKDGiA==" saltValue="KUnni6YEm00anzSSvyLqQA==" spinCount="100000" sqref="AD68" name="Rango2_35_1"/>
    <protectedRange algorithmName="SHA-512" hashValue="CHipOQaT63FWw628cQcXXJRZlrbNZ7OgmnEbDx38UmmH7z19GRYEzXFiVOzHAy1OAaAbST7g2bHZHDKQp2qm3w==" saltValue="iRVuL+373yLHv0ZHzS9qog==" spinCount="100000" sqref="AJ69:AJ70 AG69:AH70" name="Rango2_88_7_5_9_1"/>
    <protectedRange algorithmName="SHA-512" hashValue="fPHvtIAf3pQeZUoAI9C2/vdXMHBpqqEq+67P5Ypyu4+9IWqs3yc9TZcMWQ0THLxUwqseQPyVvakuYFtCwJHsxA==" saltValue="QHIogSs2PrwAfdqa9PAOFQ==" spinCount="100000" sqref="AC69:AC70" name="Rango2_88_5_5_9_1"/>
    <protectedRange algorithmName="SHA-512" hashValue="LEEeiU6pKqm7TAP46VGlz0q+evvFwpT/0iLpRuWuQ7MacbP0OGL1/FSmrIEOg2rb6M+Jla2bPbVWiGag27j87w==" saltValue="HEVt+pS5OloNDlqSnzGLLw==" spinCount="100000" sqref="AI69:AI70" name="Rango2_8_7_9_1"/>
    <protectedRange algorithmName="SHA-512" hashValue="q2z5hEFmXS0v2chiPTC/VCoDWNlnhp+Xe6Ybfxe48vIsnB/KTJQxJv+pFUnCXfZ9T6vyJopuqFFNROfQTW/JUw==" saltValue="IctfdGJb5tOTpq+KPi9vww==" spinCount="100000" sqref="AE69:AF70" name="Rango2_88_39_9_1"/>
    <protectedRange algorithmName="SHA-512" hashValue="AYYX88LSDB6RDNMvSqt0KPGWPjBqTk56tMxTOlv5QD61MGTKAAQnSnudvNDWPN0Bbllh2qRQC+P5uq7goxjdrw==" saltValue="i/iPMewnks1FoXYOjKMEVg==" spinCount="100000" sqref="AB69:AB70" name="Rango2_87_6_9_1"/>
    <protectedRange algorithmName="SHA-512" hashValue="NUll9P9xh7KbSfMYpMxsRZLfDw/y/AzW2LSWlpXVscBDqiAxmzo71xjs+a2lh+jRa7pceOC849slke4+ZKx8LA==" saltValue="8qbkKpQ+CiQuLnqgShNvXA==" spinCount="100000" sqref="T69:T70" name="Rango2_88_6_9_1"/>
    <protectedRange algorithmName="SHA-512" hashValue="KHhv3JU/LRdRrRTxxkgFceEHPZ5UzadmpZRZR3zmQRnPvkUJZuanRafIJ+qde0IWwLZSvFIQDyUAHq6v6k7XIg==" saltValue="2GKG1kCzVNNcn+vbOPuhJA==" spinCount="100000" sqref="Q69:Q70" name="Rango2_2_5_9_1"/>
    <protectedRange algorithmName="SHA-512" hashValue="XZw03RosI/l0z9FxmTtF29EdZ7P+4+ybhqoaAAUmURojSR5XbGfjC4f2i8gMqfY+RI9JvfdCA6PSh9TduXfUxA==" saltValue="5TPtLq2WoiRSae/yaDPnTw==" spinCount="100000" sqref="U69:AA70 R69:S70" name="Rango2_99_23_2"/>
    <protectedRange algorithmName="SHA-512" hashValue="9+DNppQbWrLYYUMoJ+lyQctV2bX3Vq9kZnegLbpjTLP49It2ovUbcartuoQTeXgP+TGpY//7mDH/UQlFCKDGiA==" saltValue="KUnni6YEm00anzSSvyLqQA==" spinCount="100000" sqref="AD69:AD70" name="Rango2_36_1"/>
    <protectedRange algorithmName="SHA-512" hashValue="RQ91b7oAw60DVtcgB2vRpial2kSdzJx5guGCTYUwXYkKrtrUHfiYnLf9R+SNpYXlJDYpyEJLhcWwP0EqNN86dQ==" saltValue="W3RbH3zrcY9sy39xNwXNxg==" spinCount="100000" sqref="BA65:BI67" name="Rango2_88_99_7_1"/>
    <protectedRange algorithmName="SHA-512" hashValue="fMbmUM1DQ7FuAPRNvFL5mPdHUYjQnlLFhkuaxvHguaqR7aWyDxcmJs0jLYQfQKY+oyhsMb4Lew4VL6i7um3/ew==" saltValue="ydaTm0CeH8+/cYqoL/AMaQ==" spinCount="100000" sqref="AW65:AZ67 AU65:AU67" name="Rango2_88_91_7_1"/>
    <protectedRange algorithmName="SHA-512" hashValue="CHipOQaT63FWw628cQcXXJRZlrbNZ7OgmnEbDx38UmmH7z19GRYEzXFiVOzHAy1OAaAbST7g2bHZHDKQp2qm3w==" saltValue="iRVuL+373yLHv0ZHzS9qog==" spinCount="100000" sqref="AL65:AL67" name="Rango2_88_7_5_21_1"/>
    <protectedRange algorithmName="SHA-512" hashValue="NkG6oHuDGvGBEiLAAq8MEJHEfLQUMyjihfH+DBXhT+eQW0r1yri7tOJEFRM9nbOejjjXiviq9RFo7KB7wF+xJA==" saltValue="bpjB0AAANu2X/PeR3eiFkA==" spinCount="100000" sqref="AM65:AS67" name="Rango2_88_65_7_1"/>
    <protectedRange algorithmName="SHA-512" hashValue="XZw03RosI/l0z9FxmTtF29EdZ7P+4+ybhqoaAAUmURojSR5XbGfjC4f2i8gMqfY+RI9JvfdCA6PSh9TduXfUxA==" saltValue="5TPtLq2WoiRSae/yaDPnTw==" spinCount="100000" sqref="AV65:AV67 BJ66:BL67 AT65:AT67 BJ65:BK65" name="Rango2_99_35_1"/>
    <protectedRange algorithmName="SHA-512" hashValue="RQ91b7oAw60DVtcgB2vRpial2kSdzJx5guGCTYUwXYkKrtrUHfiYnLf9R+SNpYXlJDYpyEJLhcWwP0EqNN86dQ==" saltValue="W3RbH3zrcY9sy39xNwXNxg==" spinCount="100000" sqref="BA68:BI68" name="Rango2_88_99_8_1"/>
    <protectedRange algorithmName="SHA-512" hashValue="fMbmUM1DQ7FuAPRNvFL5mPdHUYjQnlLFhkuaxvHguaqR7aWyDxcmJs0jLYQfQKY+oyhsMb4Lew4VL6i7um3/ew==" saltValue="ydaTm0CeH8+/cYqoL/AMaQ==" spinCount="100000" sqref="AW68:AZ68 AU68" name="Rango2_88_91_8_1"/>
    <protectedRange algorithmName="SHA-512" hashValue="CHipOQaT63FWw628cQcXXJRZlrbNZ7OgmnEbDx38UmmH7z19GRYEzXFiVOzHAy1OAaAbST7g2bHZHDKQp2qm3w==" saltValue="iRVuL+373yLHv0ZHzS9qog==" spinCount="100000" sqref="AL68" name="Rango2_88_7_5_22_1"/>
    <protectedRange algorithmName="SHA-512" hashValue="NkG6oHuDGvGBEiLAAq8MEJHEfLQUMyjihfH+DBXhT+eQW0r1yri7tOJEFRM9nbOejjjXiviq9RFo7KB7wF+xJA==" saltValue="bpjB0AAANu2X/PeR3eiFkA==" spinCount="100000" sqref="AM68:AS68" name="Rango2_88_65_8_1"/>
    <protectedRange algorithmName="SHA-512" hashValue="XZw03RosI/l0z9FxmTtF29EdZ7P+4+ybhqoaAAUmURojSR5XbGfjC4f2i8gMqfY+RI9JvfdCA6PSh9TduXfUxA==" saltValue="5TPtLq2WoiRSae/yaDPnTw==" spinCount="100000" sqref="AV68 BJ68:BK68 AT68" name="Rango2_99_36_1"/>
    <protectedRange algorithmName="SHA-512" hashValue="RQ91b7oAw60DVtcgB2vRpial2kSdzJx5guGCTYUwXYkKrtrUHfiYnLf9R+SNpYXlJDYpyEJLhcWwP0EqNN86dQ==" saltValue="W3RbH3zrcY9sy39xNwXNxg==" spinCount="100000" sqref="BA69:BI70" name="Rango2_88_99_9_1"/>
    <protectedRange algorithmName="SHA-512" hashValue="fMbmUM1DQ7FuAPRNvFL5mPdHUYjQnlLFhkuaxvHguaqR7aWyDxcmJs0jLYQfQKY+oyhsMb4Lew4VL6i7um3/ew==" saltValue="ydaTm0CeH8+/cYqoL/AMaQ==" spinCount="100000" sqref="AW69:AZ70 AU69:AU70" name="Rango2_88_91_9_1"/>
    <protectedRange algorithmName="SHA-512" hashValue="CHipOQaT63FWw628cQcXXJRZlrbNZ7OgmnEbDx38UmmH7z19GRYEzXFiVOzHAy1OAaAbST7g2bHZHDKQp2qm3w==" saltValue="iRVuL+373yLHv0ZHzS9qog==" spinCount="100000" sqref="AL69:AL70" name="Rango2_88_7_5_23_1"/>
    <protectedRange algorithmName="SHA-512" hashValue="NkG6oHuDGvGBEiLAAq8MEJHEfLQUMyjihfH+DBXhT+eQW0r1yri7tOJEFRM9nbOejjjXiviq9RFo7KB7wF+xJA==" saltValue="bpjB0AAANu2X/PeR3eiFkA==" spinCount="100000" sqref="AM69:AS70" name="Rango2_88_65_9_1"/>
    <protectedRange algorithmName="SHA-512" hashValue="XZw03RosI/l0z9FxmTtF29EdZ7P+4+ybhqoaAAUmURojSR5XbGfjC4f2i8gMqfY+RI9JvfdCA6PSh9TduXfUxA==" saltValue="5TPtLq2WoiRSae/yaDPnTw==" spinCount="100000" sqref="AV69:AV70 BJ70:BL70 AT69:AT70 BJ69:BK69" name="Rango2_99_37_1"/>
    <protectedRange algorithmName="SHA-512" hashValue="RQ91b7oAw60DVtcgB2vRpial2kSdzJx5guGCTYUwXYkKrtrUHfiYnLf9R+SNpYXlJDYpyEJLhcWwP0EqNN86dQ==" saltValue="W3RbH3zrcY9sy39xNwXNxg==" spinCount="100000" sqref="BV65:BY67" name="Rango2_88_99_21_1"/>
    <protectedRange algorithmName="SHA-512" hashValue="XZw03RosI/l0z9FxmTtF29EdZ7P+4+ybhqoaAAUmURojSR5XbGfjC4f2i8gMqfY+RI9JvfdCA6PSh9TduXfUxA==" saltValue="5TPtLq2WoiRSae/yaDPnTw==" spinCount="100000" sqref="BZ65:CB67 BR65:BU67" name="Rango2_99_49"/>
    <protectedRange algorithmName="SHA-512" hashValue="RQ91b7oAw60DVtcgB2vRpial2kSdzJx5guGCTYUwXYkKrtrUHfiYnLf9R+SNpYXlJDYpyEJLhcWwP0EqNN86dQ==" saltValue="W3RbH3zrcY9sy39xNwXNxg==" spinCount="100000" sqref="BV68:BY68" name="Rango2_88_99_22_1"/>
    <protectedRange algorithmName="SHA-512" hashValue="XZw03RosI/l0z9FxmTtF29EdZ7P+4+ybhqoaAAUmURojSR5XbGfjC4f2i8gMqfY+RI9JvfdCA6PSh9TduXfUxA==" saltValue="5TPtLq2WoiRSae/yaDPnTw==" spinCount="100000" sqref="BZ68:CB68 BR68:BU68" name="Rango2_99_50"/>
    <protectedRange algorithmName="SHA-512" hashValue="RQ91b7oAw60DVtcgB2vRpial2kSdzJx5guGCTYUwXYkKrtrUHfiYnLf9R+SNpYXlJDYpyEJLhcWwP0EqNN86dQ==" saltValue="W3RbH3zrcY9sy39xNwXNxg==" spinCount="100000" sqref="BV69:BY70" name="Rango2_88_99_23_1"/>
    <protectedRange algorithmName="SHA-512" hashValue="XZw03RosI/l0z9FxmTtF29EdZ7P+4+ybhqoaAAUmURojSR5XbGfjC4f2i8gMqfY+RI9JvfdCA6PSh9TduXfUxA==" saltValue="5TPtLq2WoiRSae/yaDPnTw==" spinCount="100000" sqref="BZ69:CB70 BR69:BU70" name="Rango2_99_51"/>
    <protectedRange algorithmName="SHA-512" hashValue="XZw03RosI/l0z9FxmTtF29EdZ7P+4+ybhqoaAAUmURojSR5XbGfjC4f2i8gMqfY+RI9JvfdCA6PSh9TduXfUxA==" saltValue="5TPtLq2WoiRSae/yaDPnTw==" spinCount="100000" sqref="CE65:CF67" name="Rango2_99_63"/>
    <protectedRange algorithmName="SHA-512" hashValue="XZw03RosI/l0z9FxmTtF29EdZ7P+4+ybhqoaAAUmURojSR5XbGfjC4f2i8gMqfY+RI9JvfdCA6PSh9TduXfUxA==" saltValue="5TPtLq2WoiRSae/yaDPnTw==" spinCount="100000" sqref="CE68:CF68" name="Rango2_99_64"/>
    <protectedRange algorithmName="SHA-512" hashValue="XZw03RosI/l0z9FxmTtF29EdZ7P+4+ybhqoaAAUmURojSR5XbGfjC4f2i8gMqfY+RI9JvfdCA6PSh9TduXfUxA==" saltValue="5TPtLq2WoiRSae/yaDPnTw==" spinCount="100000" sqref="CE69:CF70" name="Rango2_99_66"/>
    <protectedRange algorithmName="SHA-512" hashValue="XZw03RosI/l0z9FxmTtF29EdZ7P+4+ybhqoaAAUmURojSR5XbGfjC4f2i8gMqfY+RI9JvfdCA6PSh9TduXfUxA==" saltValue="5TPtLq2WoiRSae/yaDPnTw==" spinCount="100000" sqref="CJ65:CK67" name="Rango2_99_77"/>
    <protectedRange algorithmName="SHA-512" hashValue="XZw03RosI/l0z9FxmTtF29EdZ7P+4+ybhqoaAAUmURojSR5XbGfjC4f2i8gMqfY+RI9JvfdCA6PSh9TduXfUxA==" saltValue="5TPtLq2WoiRSae/yaDPnTw==" spinCount="100000" sqref="CJ68:CK68" name="Rango2_99_79"/>
    <protectedRange algorithmName="SHA-512" hashValue="XZw03RosI/l0z9FxmTtF29EdZ7P+4+ybhqoaAAUmURojSR5XbGfjC4f2i8gMqfY+RI9JvfdCA6PSh9TduXfUxA==" saltValue="5TPtLq2WoiRSae/yaDPnTw==" spinCount="100000" sqref="CJ69:CK70" name="Rango2_99_80"/>
    <protectedRange algorithmName="SHA-512" hashValue="XZw03RosI/l0z9FxmTtF29EdZ7P+4+ybhqoaAAUmURojSR5XbGfjC4f2i8gMqfY+RI9JvfdCA6PSh9TduXfUxA==" saltValue="5TPtLq2WoiRSae/yaDPnTw==" spinCount="100000" sqref="CP65:CQ67" name="Rango2_99_92"/>
    <protectedRange algorithmName="SHA-512" hashValue="XZw03RosI/l0z9FxmTtF29EdZ7P+4+ybhqoaAAUmURojSR5XbGfjC4f2i8gMqfY+RI9JvfdCA6PSh9TduXfUxA==" saltValue="5TPtLq2WoiRSae/yaDPnTw==" spinCount="100000" sqref="CP68:CQ68" name="Rango2_99_93"/>
    <protectedRange algorithmName="SHA-512" hashValue="XZw03RosI/l0z9FxmTtF29EdZ7P+4+ybhqoaAAUmURojSR5XbGfjC4f2i8gMqfY+RI9JvfdCA6PSh9TduXfUxA==" saltValue="5TPtLq2WoiRSae/yaDPnTw==" spinCount="100000" sqref="CP69:CQ70" name="Rango2_99_94"/>
    <protectedRange algorithmName="SHA-512" hashValue="XZw03RosI/l0z9FxmTtF29EdZ7P+4+ybhqoaAAUmURojSR5XbGfjC4f2i8gMqfY+RI9JvfdCA6PSh9TduXfUxA==" saltValue="5TPtLq2WoiRSae/yaDPnTw==" spinCount="100000" sqref="O71" name="Rango2_99_10_1"/>
    <protectedRange algorithmName="SHA-512" hashValue="XZw03RosI/l0z9FxmTtF29EdZ7P+4+ybhqoaAAUmURojSR5XbGfjC4f2i8gMqfY+RI9JvfdCA6PSh9TduXfUxA==" saltValue="5TPtLq2WoiRSae/yaDPnTw==" spinCount="100000" sqref="O72" name="Rango2_99_11_1"/>
    <protectedRange algorithmName="SHA-512" hashValue="CHipOQaT63FWw628cQcXXJRZlrbNZ7OgmnEbDx38UmmH7z19GRYEzXFiVOzHAy1OAaAbST7g2bHZHDKQp2qm3w==" saltValue="iRVuL+373yLHv0ZHzS9qog==" spinCount="100000" sqref="AJ71 AG71:AH71" name="Rango2_88_7_5_10_1"/>
    <protectedRange algorithmName="SHA-512" hashValue="fPHvtIAf3pQeZUoAI9C2/vdXMHBpqqEq+67P5Ypyu4+9IWqs3yc9TZcMWQ0THLxUwqseQPyVvakuYFtCwJHsxA==" saltValue="QHIogSs2PrwAfdqa9PAOFQ==" spinCount="100000" sqref="AC71" name="Rango2_88_5_5_10_1"/>
    <protectedRange algorithmName="SHA-512" hashValue="LEEeiU6pKqm7TAP46VGlz0q+evvFwpT/0iLpRuWuQ7MacbP0OGL1/FSmrIEOg2rb6M+Jla2bPbVWiGag27j87w==" saltValue="HEVt+pS5OloNDlqSnzGLLw==" spinCount="100000" sqref="AI71" name="Rango2_8_7_10_1"/>
    <protectedRange algorithmName="SHA-512" hashValue="q2z5hEFmXS0v2chiPTC/VCoDWNlnhp+Xe6Ybfxe48vIsnB/KTJQxJv+pFUnCXfZ9T6vyJopuqFFNROfQTW/JUw==" saltValue="IctfdGJb5tOTpq+KPi9vww==" spinCount="100000" sqref="AE71:AF71" name="Rango2_88_39_10_1"/>
    <protectedRange algorithmName="SHA-512" hashValue="AYYX88LSDB6RDNMvSqt0KPGWPjBqTk56tMxTOlv5QD61MGTKAAQnSnudvNDWPN0Bbllh2qRQC+P5uq7goxjdrw==" saltValue="i/iPMewnks1FoXYOjKMEVg==" spinCount="100000" sqref="AB71" name="Rango2_87_6_10_1"/>
    <protectedRange algorithmName="SHA-512" hashValue="NUll9P9xh7KbSfMYpMxsRZLfDw/y/AzW2LSWlpXVscBDqiAxmzo71xjs+a2lh+jRa7pceOC849slke4+ZKx8LA==" saltValue="8qbkKpQ+CiQuLnqgShNvXA==" spinCount="100000" sqref="T71" name="Rango2_88_6_10_1"/>
    <protectedRange algorithmName="SHA-512" hashValue="KHhv3JU/LRdRrRTxxkgFceEHPZ5UzadmpZRZR3zmQRnPvkUJZuanRafIJ+qde0IWwLZSvFIQDyUAHq6v6k7XIg==" saltValue="2GKG1kCzVNNcn+vbOPuhJA==" spinCount="100000" sqref="Q71" name="Rango2_2_5_10_1"/>
    <protectedRange algorithmName="SHA-512" hashValue="XZw03RosI/l0z9FxmTtF29EdZ7P+4+ybhqoaAAUmURojSR5XbGfjC4f2i8gMqfY+RI9JvfdCA6PSh9TduXfUxA==" saltValue="5TPtLq2WoiRSae/yaDPnTw==" spinCount="100000" sqref="U71:AA71 R71:S71" name="Rango2_99_24_2"/>
    <protectedRange algorithmName="SHA-512" hashValue="9+DNppQbWrLYYUMoJ+lyQctV2bX3Vq9kZnegLbpjTLP49It2ovUbcartuoQTeXgP+TGpY//7mDH/UQlFCKDGiA==" saltValue="KUnni6YEm00anzSSvyLqQA==" spinCount="100000" sqref="AD71" name="Rango2_37_1"/>
    <protectedRange algorithmName="SHA-512" hashValue="CHipOQaT63FWw628cQcXXJRZlrbNZ7OgmnEbDx38UmmH7z19GRYEzXFiVOzHAy1OAaAbST7g2bHZHDKQp2qm3w==" saltValue="iRVuL+373yLHv0ZHzS9qog==" spinCount="100000" sqref="AJ72 AG72:AH72" name="Rango2_88_7_5_11_1"/>
    <protectedRange algorithmName="SHA-512" hashValue="fPHvtIAf3pQeZUoAI9C2/vdXMHBpqqEq+67P5Ypyu4+9IWqs3yc9TZcMWQ0THLxUwqseQPyVvakuYFtCwJHsxA==" saltValue="QHIogSs2PrwAfdqa9PAOFQ==" spinCount="100000" sqref="AC72" name="Rango2_88_5_5_11_1"/>
    <protectedRange algorithmName="SHA-512" hashValue="LEEeiU6pKqm7TAP46VGlz0q+evvFwpT/0iLpRuWuQ7MacbP0OGL1/FSmrIEOg2rb6M+Jla2bPbVWiGag27j87w==" saltValue="HEVt+pS5OloNDlqSnzGLLw==" spinCount="100000" sqref="AI72" name="Rango2_8_7_11_1"/>
    <protectedRange algorithmName="SHA-512" hashValue="q2z5hEFmXS0v2chiPTC/VCoDWNlnhp+Xe6Ybfxe48vIsnB/KTJQxJv+pFUnCXfZ9T6vyJopuqFFNROfQTW/JUw==" saltValue="IctfdGJb5tOTpq+KPi9vww==" spinCount="100000" sqref="AE72:AF72" name="Rango2_88_39_11_1"/>
    <protectedRange algorithmName="SHA-512" hashValue="AYYX88LSDB6RDNMvSqt0KPGWPjBqTk56tMxTOlv5QD61MGTKAAQnSnudvNDWPN0Bbllh2qRQC+P5uq7goxjdrw==" saltValue="i/iPMewnks1FoXYOjKMEVg==" spinCount="100000" sqref="AB72" name="Rango2_87_6_11_1"/>
    <protectedRange algorithmName="SHA-512" hashValue="NUll9P9xh7KbSfMYpMxsRZLfDw/y/AzW2LSWlpXVscBDqiAxmzo71xjs+a2lh+jRa7pceOC849slke4+ZKx8LA==" saltValue="8qbkKpQ+CiQuLnqgShNvXA==" spinCount="100000" sqref="T72" name="Rango2_88_6_11_1"/>
    <protectedRange algorithmName="SHA-512" hashValue="KHhv3JU/LRdRrRTxxkgFceEHPZ5UzadmpZRZR3zmQRnPvkUJZuanRafIJ+qde0IWwLZSvFIQDyUAHq6v6k7XIg==" saltValue="2GKG1kCzVNNcn+vbOPuhJA==" spinCount="100000" sqref="Q72" name="Rango2_2_5_11_1"/>
    <protectedRange algorithmName="SHA-512" hashValue="XZw03RosI/l0z9FxmTtF29EdZ7P+4+ybhqoaAAUmURojSR5XbGfjC4f2i8gMqfY+RI9JvfdCA6PSh9TduXfUxA==" saltValue="5TPtLq2WoiRSae/yaDPnTw==" spinCount="100000" sqref="U72:AA72 R72:S72" name="Rango2_99_25_1"/>
    <protectedRange algorithmName="SHA-512" hashValue="9+DNppQbWrLYYUMoJ+lyQctV2bX3Vq9kZnegLbpjTLP49It2ovUbcartuoQTeXgP+TGpY//7mDH/UQlFCKDGiA==" saltValue="KUnni6YEm00anzSSvyLqQA==" spinCount="100000" sqref="AD72" name="Rango2_38_1"/>
    <protectedRange algorithmName="SHA-512" hashValue="RQ91b7oAw60DVtcgB2vRpial2kSdzJx5guGCTYUwXYkKrtrUHfiYnLf9R+SNpYXlJDYpyEJLhcWwP0EqNN86dQ==" saltValue="W3RbH3zrcY9sy39xNwXNxg==" spinCount="100000" sqref="BA71:BI71" name="Rango2_88_99_10_1"/>
    <protectedRange algorithmName="SHA-512" hashValue="fMbmUM1DQ7FuAPRNvFL5mPdHUYjQnlLFhkuaxvHguaqR7aWyDxcmJs0jLYQfQKY+oyhsMb4Lew4VL6i7um3/ew==" saltValue="ydaTm0CeH8+/cYqoL/AMaQ==" spinCount="100000" sqref="AW71:AZ71 AU71" name="Rango2_88_91_10_1"/>
    <protectedRange algorithmName="SHA-512" hashValue="CHipOQaT63FWw628cQcXXJRZlrbNZ7OgmnEbDx38UmmH7z19GRYEzXFiVOzHAy1OAaAbST7g2bHZHDKQp2qm3w==" saltValue="iRVuL+373yLHv0ZHzS9qog==" spinCount="100000" sqref="AL71" name="Rango2_88_7_5_24"/>
    <protectedRange algorithmName="SHA-512" hashValue="NkG6oHuDGvGBEiLAAq8MEJHEfLQUMyjihfH+DBXhT+eQW0r1yri7tOJEFRM9nbOejjjXiviq9RFo7KB7wF+xJA==" saltValue="bpjB0AAANu2X/PeR3eiFkA==" spinCount="100000" sqref="AM71:AS71" name="Rango2_88_65_10_1"/>
    <protectedRange algorithmName="SHA-512" hashValue="XZw03RosI/l0z9FxmTtF29EdZ7P+4+ybhqoaAAUmURojSR5XbGfjC4f2i8gMqfY+RI9JvfdCA6PSh9TduXfUxA==" saltValue="5TPtLq2WoiRSae/yaDPnTw==" spinCount="100000" sqref="AV71 BJ71:BL71 AT71" name="Rango2_99_38_1"/>
    <protectedRange algorithmName="SHA-512" hashValue="RQ91b7oAw60DVtcgB2vRpial2kSdzJx5guGCTYUwXYkKrtrUHfiYnLf9R+SNpYXlJDYpyEJLhcWwP0EqNN86dQ==" saltValue="W3RbH3zrcY9sy39xNwXNxg==" spinCount="100000" sqref="BA72:BI72" name="Rango2_88_99_11_1"/>
    <protectedRange algorithmName="SHA-512" hashValue="fMbmUM1DQ7FuAPRNvFL5mPdHUYjQnlLFhkuaxvHguaqR7aWyDxcmJs0jLYQfQKY+oyhsMb4Lew4VL6i7um3/ew==" saltValue="ydaTm0CeH8+/cYqoL/AMaQ==" spinCount="100000" sqref="AW72:AZ72 AU72" name="Rango2_88_91_11_1"/>
    <protectedRange algorithmName="SHA-512" hashValue="CHipOQaT63FWw628cQcXXJRZlrbNZ7OgmnEbDx38UmmH7z19GRYEzXFiVOzHAy1OAaAbST7g2bHZHDKQp2qm3w==" saltValue="iRVuL+373yLHv0ZHzS9qog==" spinCount="100000" sqref="AL72" name="Rango2_88_7_5_25"/>
    <protectedRange algorithmName="SHA-512" hashValue="NkG6oHuDGvGBEiLAAq8MEJHEfLQUMyjihfH+DBXhT+eQW0r1yri7tOJEFRM9nbOejjjXiviq9RFo7KB7wF+xJA==" saltValue="bpjB0AAANu2X/PeR3eiFkA==" spinCount="100000" sqref="AM72:AS72" name="Rango2_88_65_11_1"/>
    <protectedRange algorithmName="SHA-512" hashValue="XZw03RosI/l0z9FxmTtF29EdZ7P+4+ybhqoaAAUmURojSR5XbGfjC4f2i8gMqfY+RI9JvfdCA6PSh9TduXfUxA==" saltValue="5TPtLq2WoiRSae/yaDPnTw==" spinCount="100000" sqref="AV72 BJ72:BK72 AT72" name="Rango2_99_40_1"/>
    <protectedRange algorithmName="SHA-512" hashValue="RQ91b7oAw60DVtcgB2vRpial2kSdzJx5guGCTYUwXYkKrtrUHfiYnLf9R+SNpYXlJDYpyEJLhcWwP0EqNN86dQ==" saltValue="W3RbH3zrcY9sy39xNwXNxg==" spinCount="100000" sqref="BV71:BY71" name="Rango2_88_99_24"/>
    <protectedRange algorithmName="SHA-512" hashValue="XZw03RosI/l0z9FxmTtF29EdZ7P+4+ybhqoaAAUmURojSR5XbGfjC4f2i8gMqfY+RI9JvfdCA6PSh9TduXfUxA==" saltValue="5TPtLq2WoiRSae/yaDPnTw==" spinCount="100000" sqref="BZ71:CB71 BR71:BU71" name="Rango2_99_53"/>
    <protectedRange algorithmName="SHA-512" hashValue="RQ91b7oAw60DVtcgB2vRpial2kSdzJx5guGCTYUwXYkKrtrUHfiYnLf9R+SNpYXlJDYpyEJLhcWwP0EqNN86dQ==" saltValue="W3RbH3zrcY9sy39xNwXNxg==" spinCount="100000" sqref="BV72:BY72" name="Rango2_88_99_25"/>
    <protectedRange algorithmName="SHA-512" hashValue="XZw03RosI/l0z9FxmTtF29EdZ7P+4+ybhqoaAAUmURojSR5XbGfjC4f2i8gMqfY+RI9JvfdCA6PSh9TduXfUxA==" saltValue="5TPtLq2WoiRSae/yaDPnTw==" spinCount="100000" sqref="BZ72:CB72 BR72:BU72" name="Rango2_99_54"/>
    <protectedRange algorithmName="SHA-512" hashValue="XZw03RosI/l0z9FxmTtF29EdZ7P+4+ybhqoaAAUmURojSR5XbGfjC4f2i8gMqfY+RI9JvfdCA6PSh9TduXfUxA==" saltValue="5TPtLq2WoiRSae/yaDPnTw==" spinCount="100000" sqref="CE71:CF71" name="Rango2_99_67"/>
    <protectedRange algorithmName="SHA-512" hashValue="XZw03RosI/l0z9FxmTtF29EdZ7P+4+ybhqoaAAUmURojSR5XbGfjC4f2i8gMqfY+RI9JvfdCA6PSh9TduXfUxA==" saltValue="5TPtLq2WoiRSae/yaDPnTw==" spinCount="100000" sqref="CE72:CF72" name="Rango2_99_68"/>
    <protectedRange algorithmName="SHA-512" hashValue="XZw03RosI/l0z9FxmTtF29EdZ7P+4+ybhqoaAAUmURojSR5XbGfjC4f2i8gMqfY+RI9JvfdCA6PSh9TduXfUxA==" saltValue="5TPtLq2WoiRSae/yaDPnTw==" spinCount="100000" sqref="CJ71:CK71" name="Rango2_99_81"/>
    <protectedRange algorithmName="SHA-512" hashValue="XZw03RosI/l0z9FxmTtF29EdZ7P+4+ybhqoaAAUmURojSR5XbGfjC4f2i8gMqfY+RI9JvfdCA6PSh9TduXfUxA==" saltValue="5TPtLq2WoiRSae/yaDPnTw==" spinCount="100000" sqref="CJ72:CK72" name="Rango2_99_82"/>
    <protectedRange algorithmName="SHA-512" hashValue="XZw03RosI/l0z9FxmTtF29EdZ7P+4+ybhqoaAAUmURojSR5XbGfjC4f2i8gMqfY+RI9JvfdCA6PSh9TduXfUxA==" saltValue="5TPtLq2WoiRSae/yaDPnTw==" spinCount="100000" sqref="CP71:CQ71" name="Rango2_99_95"/>
    <protectedRange algorithmName="SHA-512" hashValue="XZw03RosI/l0z9FxmTtF29EdZ7P+4+ybhqoaAAUmURojSR5XbGfjC4f2i8gMqfY+RI9JvfdCA6PSh9TduXfUxA==" saltValue="5TPtLq2WoiRSae/yaDPnTw==" spinCount="100000" sqref="CP72:CQ72" name="Rango2_99_96"/>
    <protectedRange algorithmName="SHA-512" hashValue="XZw03RosI/l0z9FxmTtF29EdZ7P+4+ybhqoaAAUmURojSR5XbGfjC4f2i8gMqfY+RI9JvfdCA6PSh9TduXfUxA==" saltValue="5TPtLq2WoiRSae/yaDPnTw==" spinCount="100000" sqref="O73:O76" name="Rango2_99_14_1"/>
    <protectedRange algorithmName="SHA-512" hashValue="CHipOQaT63FWw628cQcXXJRZlrbNZ7OgmnEbDx38UmmH7z19GRYEzXFiVOzHAy1OAaAbST7g2bHZHDKQp2qm3w==" saltValue="iRVuL+373yLHv0ZHzS9qog==" spinCount="100000" sqref="AJ73:AJ76 AG73:AH76" name="Rango2_88_7_5_14_1"/>
    <protectedRange algorithmName="SHA-512" hashValue="fPHvtIAf3pQeZUoAI9C2/vdXMHBpqqEq+67P5Ypyu4+9IWqs3yc9TZcMWQ0THLxUwqseQPyVvakuYFtCwJHsxA==" saltValue="QHIogSs2PrwAfdqa9PAOFQ==" spinCount="100000" sqref="AC73:AC76" name="Rango2_88_5_5_23"/>
    <protectedRange algorithmName="SHA-512" hashValue="LEEeiU6pKqm7TAP46VGlz0q+evvFwpT/0iLpRuWuQ7MacbP0OGL1/FSmrIEOg2rb6M+Jla2bPbVWiGag27j87w==" saltValue="HEVt+pS5OloNDlqSnzGLLw==" spinCount="100000" sqref="AI73:AI76" name="Rango2_8_7_23_1"/>
    <protectedRange algorithmName="SHA-512" hashValue="q2z5hEFmXS0v2chiPTC/VCoDWNlnhp+Xe6Ybfxe48vIsnB/KTJQxJv+pFUnCXfZ9T6vyJopuqFFNROfQTW/JUw==" saltValue="IctfdGJb5tOTpq+KPi9vww==" spinCount="100000" sqref="AE73:AF76" name="Rango2_88_39_41_1"/>
    <protectedRange algorithmName="SHA-512" hashValue="AYYX88LSDB6RDNMvSqt0KPGWPjBqTk56tMxTOlv5QD61MGTKAAQnSnudvNDWPN0Bbllh2qRQC+P5uq7goxjdrw==" saltValue="i/iPMewnks1FoXYOjKMEVg==" spinCount="100000" sqref="AB73:AB76" name="Rango2_87_6_23_1"/>
    <protectedRange algorithmName="SHA-512" hashValue="NUll9P9xh7KbSfMYpMxsRZLfDw/y/AzW2LSWlpXVscBDqiAxmzo71xjs+a2lh+jRa7pceOC849slke4+ZKx8LA==" saltValue="8qbkKpQ+CiQuLnqgShNvXA==" spinCount="100000" sqref="T73:T76" name="Rango2_88_6_23_1"/>
    <protectedRange algorithmName="SHA-512" hashValue="KHhv3JU/LRdRrRTxxkgFceEHPZ5UzadmpZRZR3zmQRnPvkUJZuanRafIJ+qde0IWwLZSvFIQDyUAHq6v6k7XIg==" saltValue="2GKG1kCzVNNcn+vbOPuhJA==" spinCount="100000" sqref="Q73:Q76" name="Rango2_2_5_23_1"/>
    <protectedRange algorithmName="SHA-512" hashValue="XZw03RosI/l0z9FxmTtF29EdZ7P+4+ybhqoaAAUmURojSR5XbGfjC4f2i8gMqfY+RI9JvfdCA6PSh9TduXfUxA==" saltValue="5TPtLq2WoiRSae/yaDPnTw==" spinCount="100000" sqref="U73:AA76 R73:S76" name="Rango2_99_28_1"/>
    <protectedRange algorithmName="SHA-512" hashValue="RQ91b7oAw60DVtcgB2vRpial2kSdzJx5guGCTYUwXYkKrtrUHfiYnLf9R+SNpYXlJDYpyEJLhcWwP0EqNN86dQ==" saltValue="W3RbH3zrcY9sy39xNwXNxg==" spinCount="100000" sqref="BA73:BI76" name="Rango2_88_99_14_1"/>
    <protectedRange algorithmName="SHA-512" hashValue="fMbmUM1DQ7FuAPRNvFL5mPdHUYjQnlLFhkuaxvHguaqR7aWyDxcmJs0jLYQfQKY+oyhsMb4Lew4VL6i7um3/ew==" saltValue="ydaTm0CeH8+/cYqoL/AMaQ==" spinCount="100000" sqref="AW73:AZ76 AU73:AU76" name="Rango2_88_91_23_1"/>
    <protectedRange algorithmName="SHA-512" hashValue="CHipOQaT63FWw628cQcXXJRZlrbNZ7OgmnEbDx38UmmH7z19GRYEzXFiVOzHAy1OAaAbST7g2bHZHDKQp2qm3w==" saltValue="iRVuL+373yLHv0ZHzS9qog==" spinCount="100000" sqref="AL73:AL76" name="Rango2_88_7_5_46"/>
    <protectedRange algorithmName="SHA-512" hashValue="NkG6oHuDGvGBEiLAAq8MEJHEfLQUMyjihfH+DBXhT+eQW0r1yri7tOJEFRM9nbOejjjXiviq9RFo7KB7wF+xJA==" saltValue="bpjB0AAANu2X/PeR3eiFkA==" spinCount="100000" sqref="AM73:AS76" name="Rango2_88_65_23_1"/>
    <protectedRange algorithmName="SHA-512" hashValue="XZw03RosI/l0z9FxmTtF29EdZ7P+4+ybhqoaAAUmURojSR5XbGfjC4f2i8gMqfY+RI9JvfdCA6PSh9TduXfUxA==" saltValue="5TPtLq2WoiRSae/yaDPnTw==" spinCount="100000" sqref="AV73:AV76 BJ74:BL76 AT73:AT76 BJ73:BK73" name="Rango2_99_42_1"/>
    <protectedRange algorithmName="SHA-512" hashValue="RQ91b7oAw60DVtcgB2vRpial2kSdzJx5guGCTYUwXYkKrtrUHfiYnLf9R+SNpYXlJDYpyEJLhcWwP0EqNN86dQ==" saltValue="W3RbH3zrcY9sy39xNwXNxg==" spinCount="100000" sqref="BV73:BY76" name="Rango2_88_99_46"/>
    <protectedRange algorithmName="SHA-512" hashValue="XZw03RosI/l0z9FxmTtF29EdZ7P+4+ybhqoaAAUmURojSR5XbGfjC4f2i8gMqfY+RI9JvfdCA6PSh9TduXfUxA==" saltValue="5TPtLq2WoiRSae/yaDPnTw==" spinCount="100000" sqref="BZ73:CA76 BR73:BU76 CB74:CB76" name="Rango2_99_56"/>
    <protectedRange algorithmName="SHA-512" hashValue="XZw03RosI/l0z9FxmTtF29EdZ7P+4+ybhqoaAAUmURojSR5XbGfjC4f2i8gMqfY+RI9JvfdCA6PSh9TduXfUxA==" saltValue="5TPtLq2WoiRSae/yaDPnTw==" spinCount="100000" sqref="DE74 CJ74:CJ75 CE73:CF76" name="Rango2_99_70"/>
    <protectedRange algorithmName="SHA-512" hashValue="XZw03RosI/l0z9FxmTtF29EdZ7P+4+ybhqoaAAUmURojSR5XbGfjC4f2i8gMqfY+RI9JvfdCA6PSh9TduXfUxA==" saltValue="5TPtLq2WoiRSae/yaDPnTw==" spinCount="100000" sqref="CJ73:CK73 CJ76:CK76 CK74:CK75" name="Rango2_99_84"/>
    <protectedRange algorithmName="SHA-512" hashValue="XZw03RosI/l0z9FxmTtF29EdZ7P+4+ybhqoaAAUmURojSR5XbGfjC4f2i8gMqfY+RI9JvfdCA6PSh9TduXfUxA==" saltValue="5TPtLq2WoiRSae/yaDPnTw==" spinCount="100000" sqref="CP74:CQ76" name="Rango2_99_98"/>
    <protectedRange algorithmName="SHA-512" hashValue="XZw03RosI/l0z9FxmTtF29EdZ7P+4+ybhqoaAAUmURojSR5XbGfjC4f2i8gMqfY+RI9JvfdCA6PSh9TduXfUxA==" saltValue="5TPtLq2WoiRSae/yaDPnTw==" spinCount="100000" sqref="O77" name="Rango2_99_14_2"/>
    <protectedRange algorithmName="SHA-512" hashValue="CHipOQaT63FWw628cQcXXJRZlrbNZ7OgmnEbDx38UmmH7z19GRYEzXFiVOzHAy1OAaAbST7g2bHZHDKQp2qm3w==" saltValue="iRVuL+373yLHv0ZHzS9qog==" spinCount="100000" sqref="AJ77 AG77:AH77" name="Rango2_88_7_5_14_2"/>
    <protectedRange algorithmName="SHA-512" hashValue="fPHvtIAf3pQeZUoAI9C2/vdXMHBpqqEq+67P5Ypyu4+9IWqs3yc9TZcMWQ0THLxUwqseQPyVvakuYFtCwJHsxA==" saltValue="QHIogSs2PrwAfdqa9PAOFQ==" spinCount="100000" sqref="AC77" name="Rango2_88_5_5_23_1"/>
    <protectedRange algorithmName="SHA-512" hashValue="LEEeiU6pKqm7TAP46VGlz0q+evvFwpT/0iLpRuWuQ7MacbP0OGL1/FSmrIEOg2rb6M+Jla2bPbVWiGag27j87w==" saltValue="HEVt+pS5OloNDlqSnzGLLw==" spinCount="100000" sqref="AI77" name="Rango2_8_7_23_2"/>
    <protectedRange algorithmName="SHA-512" hashValue="q2z5hEFmXS0v2chiPTC/VCoDWNlnhp+Xe6Ybfxe48vIsnB/KTJQxJv+pFUnCXfZ9T6vyJopuqFFNROfQTW/JUw==" saltValue="IctfdGJb5tOTpq+KPi9vww==" spinCount="100000" sqref="AE77:AF77" name="Rango2_88_39_41_2"/>
    <protectedRange algorithmName="SHA-512" hashValue="AYYX88LSDB6RDNMvSqt0KPGWPjBqTk56tMxTOlv5QD61MGTKAAQnSnudvNDWPN0Bbllh2qRQC+P5uq7goxjdrw==" saltValue="i/iPMewnks1FoXYOjKMEVg==" spinCount="100000" sqref="AB77" name="Rango2_87_6_23_2"/>
    <protectedRange algorithmName="SHA-512" hashValue="NUll9P9xh7KbSfMYpMxsRZLfDw/y/AzW2LSWlpXVscBDqiAxmzo71xjs+a2lh+jRa7pceOC849slke4+ZKx8LA==" saltValue="8qbkKpQ+CiQuLnqgShNvXA==" spinCount="100000" sqref="T77" name="Rango2_88_6_23_2"/>
    <protectedRange algorithmName="SHA-512" hashValue="KHhv3JU/LRdRrRTxxkgFceEHPZ5UzadmpZRZR3zmQRnPvkUJZuanRafIJ+qde0IWwLZSvFIQDyUAHq6v6k7XIg==" saltValue="2GKG1kCzVNNcn+vbOPuhJA==" spinCount="100000" sqref="Q77" name="Rango2_2_5_23_2"/>
    <protectedRange algorithmName="SHA-512" hashValue="XZw03RosI/l0z9FxmTtF29EdZ7P+4+ybhqoaAAUmURojSR5XbGfjC4f2i8gMqfY+RI9JvfdCA6PSh9TduXfUxA==" saltValue="5TPtLq2WoiRSae/yaDPnTw==" spinCount="100000" sqref="R77:S77 U77:AA77" name="Rango2_99_28_2"/>
    <protectedRange algorithmName="SHA-512" hashValue="RQ91b7oAw60DVtcgB2vRpial2kSdzJx5guGCTYUwXYkKrtrUHfiYnLf9R+SNpYXlJDYpyEJLhcWwP0EqNN86dQ==" saltValue="W3RbH3zrcY9sy39xNwXNxg==" spinCount="100000" sqref="BA77:BI77" name="Rango2_88_99_14_2"/>
    <protectedRange algorithmName="SHA-512" hashValue="fMbmUM1DQ7FuAPRNvFL5mPdHUYjQnlLFhkuaxvHguaqR7aWyDxcmJs0jLYQfQKY+oyhsMb4Lew4VL6i7um3/ew==" saltValue="ydaTm0CeH8+/cYqoL/AMaQ==" spinCount="100000" sqref="AW77:AZ77 AU77" name="Rango2_88_91_23_2"/>
    <protectedRange algorithmName="SHA-512" hashValue="CHipOQaT63FWw628cQcXXJRZlrbNZ7OgmnEbDx38UmmH7z19GRYEzXFiVOzHAy1OAaAbST7g2bHZHDKQp2qm3w==" saltValue="iRVuL+373yLHv0ZHzS9qog==" spinCount="100000" sqref="AL77" name="Rango2_88_7_5_46_1"/>
    <protectedRange algorithmName="SHA-512" hashValue="NkG6oHuDGvGBEiLAAq8MEJHEfLQUMyjihfH+DBXhT+eQW0r1yri7tOJEFRM9nbOejjjXiviq9RFo7KB7wF+xJA==" saltValue="bpjB0AAANu2X/PeR3eiFkA==" spinCount="100000" sqref="AM77:AS77" name="Rango2_88_65_23_2"/>
    <protectedRange algorithmName="SHA-512" hashValue="XZw03RosI/l0z9FxmTtF29EdZ7P+4+ybhqoaAAUmURojSR5XbGfjC4f2i8gMqfY+RI9JvfdCA6PSh9TduXfUxA==" saltValue="5TPtLq2WoiRSae/yaDPnTw==" spinCount="100000" sqref="BJ77:BL77 AT77 AV77" name="Rango2_99_42_2"/>
    <protectedRange algorithmName="SHA-512" hashValue="RQ91b7oAw60DVtcgB2vRpial2kSdzJx5guGCTYUwXYkKrtrUHfiYnLf9R+SNpYXlJDYpyEJLhcWwP0EqNN86dQ==" saltValue="W3RbH3zrcY9sy39xNwXNxg==" spinCount="100000" sqref="BV77:BY77" name="Rango2_88_99_46_1"/>
    <protectedRange algorithmName="SHA-512" hashValue="XZw03RosI/l0z9FxmTtF29EdZ7P+4+ybhqoaAAUmURojSR5XbGfjC4f2i8gMqfY+RI9JvfdCA6PSh9TduXfUxA==" saltValue="5TPtLq2WoiRSae/yaDPnTw==" spinCount="100000" sqref="BZ77:CB77 BR77:BU77" name="Rango2_99_56_1"/>
    <protectedRange algorithmName="SHA-512" hashValue="XZw03RosI/l0z9FxmTtF29EdZ7P+4+ybhqoaAAUmURojSR5XbGfjC4f2i8gMqfY+RI9JvfdCA6PSh9TduXfUxA==" saltValue="5TPtLq2WoiRSae/yaDPnTw==" spinCount="100000" sqref="CE77:CF77" name="Rango2_99_70_1"/>
    <protectedRange algorithmName="SHA-512" hashValue="XZw03RosI/l0z9FxmTtF29EdZ7P+4+ybhqoaAAUmURojSR5XbGfjC4f2i8gMqfY+RI9JvfdCA6PSh9TduXfUxA==" saltValue="5TPtLq2WoiRSae/yaDPnTw==" spinCount="100000" sqref="CJ77:CK77" name="Rango2_99_84_1"/>
    <protectedRange algorithmName="SHA-512" hashValue="XZw03RosI/l0z9FxmTtF29EdZ7P+4+ybhqoaAAUmURojSR5XbGfjC4f2i8gMqfY+RI9JvfdCA6PSh9TduXfUxA==" saltValue="5TPtLq2WoiRSae/yaDPnTw==" spinCount="100000" sqref="CP77:CQ77" name="Rango2_99_98_1"/>
    <protectedRange algorithmName="SHA-512" hashValue="XZw03RosI/l0z9FxmTtF29EdZ7P+4+ybhqoaAAUmURojSR5XbGfjC4f2i8gMqfY+RI9JvfdCA6PSh9TduXfUxA==" saltValue="5TPtLq2WoiRSae/yaDPnTw==" spinCount="100000" sqref="O78:O79" name="Rango2_99_14_3"/>
    <protectedRange algorithmName="SHA-512" hashValue="CHipOQaT63FWw628cQcXXJRZlrbNZ7OgmnEbDx38UmmH7z19GRYEzXFiVOzHAy1OAaAbST7g2bHZHDKQp2qm3w==" saltValue="iRVuL+373yLHv0ZHzS9qog==" spinCount="100000" sqref="AJ78:AJ79 AG78:AH79" name="Rango2_88_7_5_14_3"/>
    <protectedRange algorithmName="SHA-512" hashValue="fPHvtIAf3pQeZUoAI9C2/vdXMHBpqqEq+67P5Ypyu4+9IWqs3yc9TZcMWQ0THLxUwqseQPyVvakuYFtCwJHsxA==" saltValue="QHIogSs2PrwAfdqa9PAOFQ==" spinCount="100000" sqref="AC78:AC79" name="Rango2_88_5_5_23_2"/>
    <protectedRange algorithmName="SHA-512" hashValue="LEEeiU6pKqm7TAP46VGlz0q+evvFwpT/0iLpRuWuQ7MacbP0OGL1/FSmrIEOg2rb6M+Jla2bPbVWiGag27j87w==" saltValue="HEVt+pS5OloNDlqSnzGLLw==" spinCount="100000" sqref="AI78:AI79" name="Rango2_8_7_23_3"/>
    <protectedRange algorithmName="SHA-512" hashValue="q2z5hEFmXS0v2chiPTC/VCoDWNlnhp+Xe6Ybfxe48vIsnB/KTJQxJv+pFUnCXfZ9T6vyJopuqFFNROfQTW/JUw==" saltValue="IctfdGJb5tOTpq+KPi9vww==" spinCount="100000" sqref="AE78:AF79" name="Rango2_88_39_41_3"/>
    <protectedRange algorithmName="SHA-512" hashValue="AYYX88LSDB6RDNMvSqt0KPGWPjBqTk56tMxTOlv5QD61MGTKAAQnSnudvNDWPN0Bbllh2qRQC+P5uq7goxjdrw==" saltValue="i/iPMewnks1FoXYOjKMEVg==" spinCount="100000" sqref="AB78:AB79" name="Rango2_87_6_23_3"/>
    <protectedRange algorithmName="SHA-512" hashValue="NUll9P9xh7KbSfMYpMxsRZLfDw/y/AzW2LSWlpXVscBDqiAxmzo71xjs+a2lh+jRa7pceOC849slke4+ZKx8LA==" saltValue="8qbkKpQ+CiQuLnqgShNvXA==" spinCount="100000" sqref="T78:T79" name="Rango2_88_6_23_3"/>
    <protectedRange algorithmName="SHA-512" hashValue="KHhv3JU/LRdRrRTxxkgFceEHPZ5UzadmpZRZR3zmQRnPvkUJZuanRafIJ+qde0IWwLZSvFIQDyUAHq6v6k7XIg==" saltValue="2GKG1kCzVNNcn+vbOPuhJA==" spinCount="100000" sqref="Q78:Q79" name="Rango2_2_5_23_3"/>
    <protectedRange algorithmName="SHA-512" hashValue="XZw03RosI/l0z9FxmTtF29EdZ7P+4+ybhqoaAAUmURojSR5XbGfjC4f2i8gMqfY+RI9JvfdCA6PSh9TduXfUxA==" saltValue="5TPtLq2WoiRSae/yaDPnTw==" spinCount="100000" sqref="R78:S79 U78:AA79" name="Rango2_99_28_3"/>
    <protectedRange algorithmName="SHA-512" hashValue="RQ91b7oAw60DVtcgB2vRpial2kSdzJx5guGCTYUwXYkKrtrUHfiYnLf9R+SNpYXlJDYpyEJLhcWwP0EqNN86dQ==" saltValue="W3RbH3zrcY9sy39xNwXNxg==" spinCount="100000" sqref="BA78:BI79" name="Rango2_88_99_14_3"/>
    <protectedRange algorithmName="SHA-512" hashValue="fMbmUM1DQ7FuAPRNvFL5mPdHUYjQnlLFhkuaxvHguaqR7aWyDxcmJs0jLYQfQKY+oyhsMb4Lew4VL6i7um3/ew==" saltValue="ydaTm0CeH8+/cYqoL/AMaQ==" spinCount="100000" sqref="AW78:AZ79 AU78:AU79" name="Rango2_88_91_23_3"/>
    <protectedRange algorithmName="SHA-512" hashValue="CHipOQaT63FWw628cQcXXJRZlrbNZ7OgmnEbDx38UmmH7z19GRYEzXFiVOzHAy1OAaAbST7g2bHZHDKQp2qm3w==" saltValue="iRVuL+373yLHv0ZHzS9qog==" spinCount="100000" sqref="AL78:AL79" name="Rango2_88_7_5_46_2"/>
    <protectedRange algorithmName="SHA-512" hashValue="NkG6oHuDGvGBEiLAAq8MEJHEfLQUMyjihfH+DBXhT+eQW0r1yri7tOJEFRM9nbOejjjXiviq9RFo7KB7wF+xJA==" saltValue="bpjB0AAANu2X/PeR3eiFkA==" spinCount="100000" sqref="AM78:AS79" name="Rango2_88_65_23_3"/>
    <protectedRange algorithmName="SHA-512" hashValue="XZw03RosI/l0z9FxmTtF29EdZ7P+4+ybhqoaAAUmURojSR5XbGfjC4f2i8gMqfY+RI9JvfdCA6PSh9TduXfUxA==" saltValue="5TPtLq2WoiRSae/yaDPnTw==" spinCount="100000" sqref="AT78:AT79 AV78:AV79 BJ78:BK79" name="Rango2_99_42_3"/>
    <protectedRange algorithmName="SHA-512" hashValue="RQ91b7oAw60DVtcgB2vRpial2kSdzJx5guGCTYUwXYkKrtrUHfiYnLf9R+SNpYXlJDYpyEJLhcWwP0EqNN86dQ==" saltValue="W3RbH3zrcY9sy39xNwXNxg==" spinCount="100000" sqref="BV78:BY79" name="Rango2_88_99_46_2"/>
    <protectedRange algorithmName="SHA-512" hashValue="XZw03RosI/l0z9FxmTtF29EdZ7P+4+ybhqoaAAUmURojSR5XbGfjC4f2i8gMqfY+RI9JvfdCA6PSh9TduXfUxA==" saltValue="5TPtLq2WoiRSae/yaDPnTw==" spinCount="100000" sqref="BZ78:CB79 BR78:BU79" name="Rango2_99_56_2"/>
    <protectedRange algorithmName="SHA-512" hashValue="XZw03RosI/l0z9FxmTtF29EdZ7P+4+ybhqoaAAUmURojSR5XbGfjC4f2i8gMqfY+RI9JvfdCA6PSh9TduXfUxA==" saltValue="5TPtLq2WoiRSae/yaDPnTw==" spinCount="100000" sqref="CE78:CF79" name="Rango2_99_70_2"/>
    <protectedRange algorithmName="SHA-512" hashValue="XZw03RosI/l0z9FxmTtF29EdZ7P+4+ybhqoaAAUmURojSR5XbGfjC4f2i8gMqfY+RI9JvfdCA6PSh9TduXfUxA==" saltValue="5TPtLq2WoiRSae/yaDPnTw==" spinCount="100000" sqref="CJ78:CK79" name="Rango2_99_84_2"/>
    <protectedRange algorithmName="SHA-512" hashValue="XZw03RosI/l0z9FxmTtF29EdZ7P+4+ybhqoaAAUmURojSR5XbGfjC4f2i8gMqfY+RI9JvfdCA6PSh9TduXfUxA==" saltValue="5TPtLq2WoiRSae/yaDPnTw==" spinCount="100000" sqref="CP78:CQ79" name="Rango2_99_98_2"/>
    <protectedRange algorithmName="SHA-512" hashValue="XZw03RosI/l0z9FxmTtF29EdZ7P+4+ybhqoaAAUmURojSR5XbGfjC4f2i8gMqfY+RI9JvfdCA6PSh9TduXfUxA==" saltValue="5TPtLq2WoiRSae/yaDPnTw==" spinCount="100000" sqref="CE80:CE81 BZ80 DD80:DD81" name="Rango2_99_59"/>
    <protectedRange algorithmName="SHA-512" hashValue="XZw03RosI/l0z9FxmTtF29EdZ7P+4+ybhqoaAAUmURojSR5XbGfjC4f2i8gMqfY+RI9JvfdCA6PSh9TduXfUxA==" saltValue="5TPtLq2WoiRSae/yaDPnTw==" spinCount="100000" sqref="O80:O81" name="Rango2_99_14_4"/>
    <protectedRange algorithmName="SHA-512" hashValue="CHipOQaT63FWw628cQcXXJRZlrbNZ7OgmnEbDx38UmmH7z19GRYEzXFiVOzHAy1OAaAbST7g2bHZHDKQp2qm3w==" saltValue="iRVuL+373yLHv0ZHzS9qog==" spinCount="100000" sqref="AJ80:AJ81 AG80:AH81" name="Rango2_88_7_5_14_4"/>
    <protectedRange algorithmName="SHA-512" hashValue="fPHvtIAf3pQeZUoAI9C2/vdXMHBpqqEq+67P5Ypyu4+9IWqs3yc9TZcMWQ0THLxUwqseQPyVvakuYFtCwJHsxA==" saltValue="QHIogSs2PrwAfdqa9PAOFQ==" spinCount="100000" sqref="AC80:AC81" name="Rango2_88_5_5_23_3"/>
    <protectedRange algorithmName="SHA-512" hashValue="LEEeiU6pKqm7TAP46VGlz0q+evvFwpT/0iLpRuWuQ7MacbP0OGL1/FSmrIEOg2rb6M+Jla2bPbVWiGag27j87w==" saltValue="HEVt+pS5OloNDlqSnzGLLw==" spinCount="100000" sqref="AI80:AI81" name="Rango2_8_7_23_4"/>
    <protectedRange algorithmName="SHA-512" hashValue="q2z5hEFmXS0v2chiPTC/VCoDWNlnhp+Xe6Ybfxe48vIsnB/KTJQxJv+pFUnCXfZ9T6vyJopuqFFNROfQTW/JUw==" saltValue="IctfdGJb5tOTpq+KPi9vww==" spinCount="100000" sqref="AE80:AF81" name="Rango2_88_39_41_4"/>
    <protectedRange algorithmName="SHA-512" hashValue="AYYX88LSDB6RDNMvSqt0KPGWPjBqTk56tMxTOlv5QD61MGTKAAQnSnudvNDWPN0Bbllh2qRQC+P5uq7goxjdrw==" saltValue="i/iPMewnks1FoXYOjKMEVg==" spinCount="100000" sqref="AB80:AB81" name="Rango2_87_6_23_4"/>
    <protectedRange algorithmName="SHA-512" hashValue="NUll9P9xh7KbSfMYpMxsRZLfDw/y/AzW2LSWlpXVscBDqiAxmzo71xjs+a2lh+jRa7pceOC849slke4+ZKx8LA==" saltValue="8qbkKpQ+CiQuLnqgShNvXA==" spinCount="100000" sqref="T80:T81" name="Rango2_88_6_23_4"/>
    <protectedRange algorithmName="SHA-512" hashValue="KHhv3JU/LRdRrRTxxkgFceEHPZ5UzadmpZRZR3zmQRnPvkUJZuanRafIJ+qde0IWwLZSvFIQDyUAHq6v6k7XIg==" saltValue="2GKG1kCzVNNcn+vbOPuhJA==" spinCount="100000" sqref="Q80:Q81" name="Rango2_2_5_23_4"/>
    <protectedRange algorithmName="SHA-512" hashValue="XZw03RosI/l0z9FxmTtF29EdZ7P+4+ybhqoaAAUmURojSR5XbGfjC4f2i8gMqfY+RI9JvfdCA6PSh9TduXfUxA==" saltValue="5TPtLq2WoiRSae/yaDPnTw==" spinCount="100000" sqref="R80:S81 U80:AA81" name="Rango2_99_28_4"/>
    <protectedRange algorithmName="SHA-512" hashValue="RQ91b7oAw60DVtcgB2vRpial2kSdzJx5guGCTYUwXYkKrtrUHfiYnLf9R+SNpYXlJDYpyEJLhcWwP0EqNN86dQ==" saltValue="W3RbH3zrcY9sy39xNwXNxg==" spinCount="100000" sqref="BA80:BI81" name="Rango2_88_99_14_4"/>
    <protectedRange algorithmName="SHA-512" hashValue="fMbmUM1DQ7FuAPRNvFL5mPdHUYjQnlLFhkuaxvHguaqR7aWyDxcmJs0jLYQfQKY+oyhsMb4Lew4VL6i7um3/ew==" saltValue="ydaTm0CeH8+/cYqoL/AMaQ==" spinCount="100000" sqref="AW80:AZ81 AU80:AU81" name="Rango2_88_91_23_4"/>
    <protectedRange algorithmName="SHA-512" hashValue="CHipOQaT63FWw628cQcXXJRZlrbNZ7OgmnEbDx38UmmH7z19GRYEzXFiVOzHAy1OAaAbST7g2bHZHDKQp2qm3w==" saltValue="iRVuL+373yLHv0ZHzS9qog==" spinCount="100000" sqref="AL80:AL81" name="Rango2_88_7_5_46_3"/>
    <protectedRange algorithmName="SHA-512" hashValue="NkG6oHuDGvGBEiLAAq8MEJHEfLQUMyjihfH+DBXhT+eQW0r1yri7tOJEFRM9nbOejjjXiviq9RFo7KB7wF+xJA==" saltValue="bpjB0AAANu2X/PeR3eiFkA==" spinCount="100000" sqref="AM80:AS81" name="Rango2_88_65_23_4"/>
    <protectedRange algorithmName="SHA-512" hashValue="XZw03RosI/l0z9FxmTtF29EdZ7P+4+ybhqoaAAUmURojSR5XbGfjC4f2i8gMqfY+RI9JvfdCA6PSh9TduXfUxA==" saltValue="5TPtLq2WoiRSae/yaDPnTw==" spinCount="100000" sqref="AT80:AT81 AV80:AV81 BJ80:BL81" name="Rango2_99_42_4"/>
    <protectedRange algorithmName="SHA-512" hashValue="RQ91b7oAw60DVtcgB2vRpial2kSdzJx5guGCTYUwXYkKrtrUHfiYnLf9R+SNpYXlJDYpyEJLhcWwP0EqNN86dQ==" saltValue="W3RbH3zrcY9sy39xNwXNxg==" spinCount="100000" sqref="BV80:BY81" name="Rango2_88_99_46_3"/>
    <protectedRange algorithmName="SHA-512" hashValue="XZw03RosI/l0z9FxmTtF29EdZ7P+4+ybhqoaAAUmURojSR5XbGfjC4f2i8gMqfY+RI9JvfdCA6PSh9TduXfUxA==" saltValue="5TPtLq2WoiRSae/yaDPnTw==" spinCount="100000" sqref="BR80:BU81 BZ81:CB81 CA80:CB80" name="Rango2_99_56_3"/>
    <protectedRange algorithmName="SHA-512" hashValue="XZw03RosI/l0z9FxmTtF29EdZ7P+4+ybhqoaAAUmURojSR5XbGfjC4f2i8gMqfY+RI9JvfdCA6PSh9TduXfUxA==" saltValue="5TPtLq2WoiRSae/yaDPnTw==" spinCount="100000" sqref="CF80:CF81" name="Rango2_99_70_3"/>
    <protectedRange algorithmName="SHA-512" hashValue="XZw03RosI/l0z9FxmTtF29EdZ7P+4+ybhqoaAAUmURojSR5XbGfjC4f2i8gMqfY+RI9JvfdCA6PSh9TduXfUxA==" saltValue="5TPtLq2WoiRSae/yaDPnTw==" spinCount="100000" sqref="CJ80:CK81" name="Rango2_99_84_3"/>
    <protectedRange algorithmName="SHA-512" hashValue="XZw03RosI/l0z9FxmTtF29EdZ7P+4+ybhqoaAAUmURojSR5XbGfjC4f2i8gMqfY+RI9JvfdCA6PSh9TduXfUxA==" saltValue="5TPtLq2WoiRSae/yaDPnTw==" spinCount="100000" sqref="CP80:CQ81" name="Rango2_99_98_3"/>
    <protectedRange algorithmName="SHA-512" hashValue="RQ91b7oAw60DVtcgB2vRpial2kSdzJx5guGCTYUwXYkKrtrUHfiYnLf9R+SNpYXlJDYpyEJLhcWwP0EqNN86dQ==" saltValue="W3RbH3zrcY9sy39xNwXNxg==" spinCount="100000" sqref="BA83:BI84 BV83:BY84" name="Rango2_88_99_26"/>
    <protectedRange algorithmName="SHA-512" hashValue="fMbmUM1DQ7FuAPRNvFL5mPdHUYjQnlLFhkuaxvHguaqR7aWyDxcmJs0jLYQfQKY+oyhsMb4Lew4VL6i7um3/ew==" saltValue="ydaTm0CeH8+/cYqoL/AMaQ==" spinCount="100000" sqref="AU83:AU84 AW83:AZ84" name="Rango2_88_91_24"/>
    <protectedRange algorithmName="SHA-512" hashValue="CHipOQaT63FWw628cQcXXJRZlrbNZ7OgmnEbDx38UmmH7z19GRYEzXFiVOzHAy1OAaAbST7g2bHZHDKQp2qm3w==" saltValue="iRVuL+373yLHv0ZHzS9qog==" spinCount="100000" sqref="AG83:AH84 AJ83:AJ84 AL83:AL84" name="Rango2_88_7_5_26"/>
    <protectedRange algorithmName="SHA-512" hashValue="NkG6oHuDGvGBEiLAAq8MEJHEfLQUMyjihfH+DBXhT+eQW0r1yri7tOJEFRM9nbOejjjXiviq9RFo7KB7wF+xJA==" saltValue="bpjB0AAANu2X/PeR3eiFkA==" spinCount="100000" sqref="AM83:AS84" name="Rango2_88_65_24"/>
    <protectedRange algorithmName="SHA-512" hashValue="fPHvtIAf3pQeZUoAI9C2/vdXMHBpqqEq+67P5Ypyu4+9IWqs3yc9TZcMWQ0THLxUwqseQPyVvakuYFtCwJHsxA==" saltValue="QHIogSs2PrwAfdqa9PAOFQ==" spinCount="100000" sqref="AC83:AC84" name="Rango2_88_5_5_24"/>
    <protectedRange algorithmName="SHA-512" hashValue="LEEeiU6pKqm7TAP46VGlz0q+evvFwpT/0iLpRuWuQ7MacbP0OGL1/FSmrIEOg2rb6M+Jla2bPbVWiGag27j87w==" saltValue="HEVt+pS5OloNDlqSnzGLLw==" spinCount="100000" sqref="AI83:AI84" name="Rango2_8_7_24"/>
    <protectedRange algorithmName="SHA-512" hashValue="q2z5hEFmXS0v2chiPTC/VCoDWNlnhp+Xe6Ybfxe48vIsnB/KTJQxJv+pFUnCXfZ9T6vyJopuqFFNROfQTW/JUw==" saltValue="IctfdGJb5tOTpq+KPi9vww==" spinCount="100000" sqref="AE83:AF84" name="Rango2_88_39_47"/>
    <protectedRange algorithmName="SHA-512" hashValue="AYYX88LSDB6RDNMvSqt0KPGWPjBqTk56tMxTOlv5QD61MGTKAAQnSnudvNDWPN0Bbllh2qRQC+P5uq7goxjdrw==" saltValue="i/iPMewnks1FoXYOjKMEVg==" spinCount="100000" sqref="AB83:AB84" name="Rango2_87_6_24"/>
    <protectedRange algorithmName="SHA-512" hashValue="NUll9P9xh7KbSfMYpMxsRZLfDw/y/AzW2LSWlpXVscBDqiAxmzo71xjs+a2lh+jRa7pceOC849slke4+ZKx8LA==" saltValue="8qbkKpQ+CiQuLnqgShNvXA==" spinCount="100000" sqref="T83:T84" name="Rango2_88_6_24"/>
    <protectedRange algorithmName="SHA-512" hashValue="KHhv3JU/LRdRrRTxxkgFceEHPZ5UzadmpZRZR3zmQRnPvkUJZuanRafIJ+qde0IWwLZSvFIQDyUAHq6v6k7XIg==" saltValue="2GKG1kCzVNNcn+vbOPuhJA==" spinCount="100000" sqref="Q83:Q84" name="Rango2_2_5_24"/>
    <protectedRange algorithmName="SHA-512" hashValue="XZw03RosI/l0z9FxmTtF29EdZ7P+4+ybhqoaAAUmURojSR5XbGfjC4f2i8gMqfY+RI9JvfdCA6PSh9TduXfUxA==" saltValue="5TPtLq2WoiRSae/yaDPnTw==" spinCount="100000" sqref="AT83:AT84 AV83:AV84 BR83:BU84 CJ83:CK84 CS83:CT84 CV83:CY84 BJ84:BL84 V83:AA84 CE83:CF84 O83:O84 R83:S84 BZ83:CB84 CP83:CQ84 DA83:DN84 BJ83:BK83" name="Rango2_99_62"/>
    <protectedRange algorithmName="SHA-512" hashValue="XZw03RosI/l0z9FxmTtF29EdZ7P+4+ybhqoaAAUmURojSR5XbGfjC4f2i8gMqfY+RI9JvfdCA6PSh9TduXfUxA==" saltValue="5TPtLq2WoiRSae/yaDPnTw==" spinCount="100000" sqref="O82" name="Rango2_99_14_5"/>
    <protectedRange algorithmName="SHA-512" hashValue="CHipOQaT63FWw628cQcXXJRZlrbNZ7OgmnEbDx38UmmH7z19GRYEzXFiVOzHAy1OAaAbST7g2bHZHDKQp2qm3w==" saltValue="iRVuL+373yLHv0ZHzS9qog==" spinCount="100000" sqref="AJ82 AG82:AH82" name="Rango2_88_7_5_14_5"/>
    <protectedRange algorithmName="SHA-512" hashValue="fPHvtIAf3pQeZUoAI9C2/vdXMHBpqqEq+67P5Ypyu4+9IWqs3yc9TZcMWQ0THLxUwqseQPyVvakuYFtCwJHsxA==" saltValue="QHIogSs2PrwAfdqa9PAOFQ==" spinCount="100000" sqref="AC82" name="Rango2_88_5_5_23_4"/>
    <protectedRange algorithmName="SHA-512" hashValue="LEEeiU6pKqm7TAP46VGlz0q+evvFwpT/0iLpRuWuQ7MacbP0OGL1/FSmrIEOg2rb6M+Jla2bPbVWiGag27j87w==" saltValue="HEVt+pS5OloNDlqSnzGLLw==" spinCount="100000" sqref="AI82" name="Rango2_8_7_23_5"/>
    <protectedRange algorithmName="SHA-512" hashValue="q2z5hEFmXS0v2chiPTC/VCoDWNlnhp+Xe6Ybfxe48vIsnB/KTJQxJv+pFUnCXfZ9T6vyJopuqFFNROfQTW/JUw==" saltValue="IctfdGJb5tOTpq+KPi9vww==" spinCount="100000" sqref="AE82:AF82" name="Rango2_88_39_41_5"/>
    <protectedRange algorithmName="SHA-512" hashValue="AYYX88LSDB6RDNMvSqt0KPGWPjBqTk56tMxTOlv5QD61MGTKAAQnSnudvNDWPN0Bbllh2qRQC+P5uq7goxjdrw==" saltValue="i/iPMewnks1FoXYOjKMEVg==" spinCount="100000" sqref="AB82" name="Rango2_87_6_23_5"/>
    <protectedRange algorithmName="SHA-512" hashValue="NUll9P9xh7KbSfMYpMxsRZLfDw/y/AzW2LSWlpXVscBDqiAxmzo71xjs+a2lh+jRa7pceOC849slke4+ZKx8LA==" saltValue="8qbkKpQ+CiQuLnqgShNvXA==" spinCount="100000" sqref="T82" name="Rango2_88_6_23_5"/>
    <protectedRange algorithmName="SHA-512" hashValue="KHhv3JU/LRdRrRTxxkgFceEHPZ5UzadmpZRZR3zmQRnPvkUJZuanRafIJ+qde0IWwLZSvFIQDyUAHq6v6k7XIg==" saltValue="2GKG1kCzVNNcn+vbOPuhJA==" spinCount="100000" sqref="Q82" name="Rango2_2_5_23_5"/>
    <protectedRange algorithmName="SHA-512" hashValue="XZw03RosI/l0z9FxmTtF29EdZ7P+4+ybhqoaAAUmURojSR5XbGfjC4f2i8gMqfY+RI9JvfdCA6PSh9TduXfUxA==" saltValue="5TPtLq2WoiRSae/yaDPnTw==" spinCount="100000" sqref="R82:S82 U82:AA82 U83:U84" name="Rango2_99_28_5"/>
    <protectedRange algorithmName="SHA-512" hashValue="RQ91b7oAw60DVtcgB2vRpial2kSdzJx5guGCTYUwXYkKrtrUHfiYnLf9R+SNpYXlJDYpyEJLhcWwP0EqNN86dQ==" saltValue="W3RbH3zrcY9sy39xNwXNxg==" spinCount="100000" sqref="BA82:BI82" name="Rango2_88_99_14_5"/>
    <protectedRange algorithmName="SHA-512" hashValue="fMbmUM1DQ7FuAPRNvFL5mPdHUYjQnlLFhkuaxvHguaqR7aWyDxcmJs0jLYQfQKY+oyhsMb4Lew4VL6i7um3/ew==" saltValue="ydaTm0CeH8+/cYqoL/AMaQ==" spinCount="100000" sqref="AW82:AZ82 AU82" name="Rango2_88_91_23_5"/>
    <protectedRange algorithmName="SHA-512" hashValue="CHipOQaT63FWw628cQcXXJRZlrbNZ7OgmnEbDx38UmmH7z19GRYEzXFiVOzHAy1OAaAbST7g2bHZHDKQp2qm3w==" saltValue="iRVuL+373yLHv0ZHzS9qog==" spinCount="100000" sqref="AL82" name="Rango2_88_7_5_46_4"/>
    <protectedRange algorithmName="SHA-512" hashValue="NkG6oHuDGvGBEiLAAq8MEJHEfLQUMyjihfH+DBXhT+eQW0r1yri7tOJEFRM9nbOejjjXiviq9RFo7KB7wF+xJA==" saltValue="bpjB0AAANu2X/PeR3eiFkA==" spinCount="100000" sqref="AM82:AS82" name="Rango2_88_65_23_5"/>
    <protectedRange algorithmName="SHA-512" hashValue="XZw03RosI/l0z9FxmTtF29EdZ7P+4+ybhqoaAAUmURojSR5XbGfjC4f2i8gMqfY+RI9JvfdCA6PSh9TduXfUxA==" saltValue="5TPtLq2WoiRSae/yaDPnTw==" spinCount="100000" sqref="AT82 AV82 BJ82:BL82" name="Rango2_99_42_5"/>
    <protectedRange algorithmName="SHA-512" hashValue="RQ91b7oAw60DVtcgB2vRpial2kSdzJx5guGCTYUwXYkKrtrUHfiYnLf9R+SNpYXlJDYpyEJLhcWwP0EqNN86dQ==" saltValue="W3RbH3zrcY9sy39xNwXNxg==" spinCount="100000" sqref="BV82:BY82" name="Rango2_88_99_46_4"/>
    <protectedRange algorithmName="SHA-512" hashValue="XZw03RosI/l0z9FxmTtF29EdZ7P+4+ybhqoaAAUmURojSR5XbGfjC4f2i8gMqfY+RI9JvfdCA6PSh9TduXfUxA==" saltValue="5TPtLq2WoiRSae/yaDPnTw==" spinCount="100000" sqref="BR82:BU82 BZ82:CB82" name="Rango2_99_56_4"/>
    <protectedRange algorithmName="SHA-512" hashValue="XZw03RosI/l0z9FxmTtF29EdZ7P+4+ybhqoaAAUmURojSR5XbGfjC4f2i8gMqfY+RI9JvfdCA6PSh9TduXfUxA==" saltValue="5TPtLq2WoiRSae/yaDPnTw==" spinCount="100000" sqref="CE82:CF82" name="Rango2_99_70_4"/>
    <protectedRange algorithmName="SHA-512" hashValue="XZw03RosI/l0z9FxmTtF29EdZ7P+4+ybhqoaAAUmURojSR5XbGfjC4f2i8gMqfY+RI9JvfdCA6PSh9TduXfUxA==" saltValue="5TPtLq2WoiRSae/yaDPnTw==" spinCount="100000" sqref="CJ82:CK82" name="Rango2_99_84_4"/>
    <protectedRange algorithmName="SHA-512" hashValue="XZw03RosI/l0z9FxmTtF29EdZ7P+4+ybhqoaAAUmURojSR5XbGfjC4f2i8gMqfY+RI9JvfdCA6PSh9TduXfUxA==" saltValue="5TPtLq2WoiRSae/yaDPnTw==" spinCount="100000" sqref="CP82:CQ82" name="Rango2_99_98_4"/>
    <protectedRange algorithmName="SHA-512" hashValue="RQ91b7oAw60DVtcgB2vRpial2kSdzJx5guGCTYUwXYkKrtrUHfiYnLf9R+SNpYXlJDYpyEJLhcWwP0EqNN86dQ==" saltValue="W3RbH3zrcY9sy39xNwXNxg==" spinCount="100000" sqref="BA85:BI86 BV85:BY86" name="Rango2_88_99_27"/>
    <protectedRange algorithmName="SHA-512" hashValue="fMbmUM1DQ7FuAPRNvFL5mPdHUYjQnlLFhkuaxvHguaqR7aWyDxcmJs0jLYQfQKY+oyhsMb4Lew4VL6i7um3/ew==" saltValue="ydaTm0CeH8+/cYqoL/AMaQ==" spinCount="100000" sqref="AU85:AU86 AW85:AZ86" name="Rango2_88_91_25"/>
    <protectedRange algorithmName="SHA-512" hashValue="CHipOQaT63FWw628cQcXXJRZlrbNZ7OgmnEbDx38UmmH7z19GRYEzXFiVOzHAy1OAaAbST7g2bHZHDKQp2qm3w==" saltValue="iRVuL+373yLHv0ZHzS9qog==" spinCount="100000" sqref="AG85:AH86 AJ85:AJ86 AL85:AL86" name="Rango2_88_7_5_27"/>
    <protectedRange algorithmName="SHA-512" hashValue="NkG6oHuDGvGBEiLAAq8MEJHEfLQUMyjihfH+DBXhT+eQW0r1yri7tOJEFRM9nbOejjjXiviq9RFo7KB7wF+xJA==" saltValue="bpjB0AAANu2X/PeR3eiFkA==" spinCount="100000" sqref="AM85:AS86" name="Rango2_88_65_25"/>
    <protectedRange algorithmName="SHA-512" hashValue="fPHvtIAf3pQeZUoAI9C2/vdXMHBpqqEq+67P5Ypyu4+9IWqs3yc9TZcMWQ0THLxUwqseQPyVvakuYFtCwJHsxA==" saltValue="QHIogSs2PrwAfdqa9PAOFQ==" spinCount="100000" sqref="AC85:AC86" name="Rango2_88_5_5_25"/>
    <protectedRange algorithmName="SHA-512" hashValue="LEEeiU6pKqm7TAP46VGlz0q+evvFwpT/0iLpRuWuQ7MacbP0OGL1/FSmrIEOg2rb6M+Jla2bPbVWiGag27j87w==" saltValue="HEVt+pS5OloNDlqSnzGLLw==" spinCount="100000" sqref="AI85:AI86" name="Rango2_8_7_25"/>
    <protectedRange algorithmName="SHA-512" hashValue="q2z5hEFmXS0v2chiPTC/VCoDWNlnhp+Xe6Ybfxe48vIsnB/KTJQxJv+pFUnCXfZ9T6vyJopuqFFNROfQTW/JUw==" saltValue="IctfdGJb5tOTpq+KPi9vww==" spinCount="100000" sqref="AE85:AF86" name="Rango2_88_39_48"/>
    <protectedRange algorithmName="SHA-512" hashValue="AYYX88LSDB6RDNMvSqt0KPGWPjBqTk56tMxTOlv5QD61MGTKAAQnSnudvNDWPN0Bbllh2qRQC+P5uq7goxjdrw==" saltValue="i/iPMewnks1FoXYOjKMEVg==" spinCount="100000" sqref="AB85:AB86" name="Rango2_87_6_25"/>
    <protectedRange algorithmName="SHA-512" hashValue="NUll9P9xh7KbSfMYpMxsRZLfDw/y/AzW2LSWlpXVscBDqiAxmzo71xjs+a2lh+jRa7pceOC849slke4+ZKx8LA==" saltValue="8qbkKpQ+CiQuLnqgShNvXA==" spinCount="100000" sqref="T85:T86" name="Rango2_88_6_25"/>
    <protectedRange algorithmName="SHA-512" hashValue="KHhv3JU/LRdRrRTxxkgFceEHPZ5UzadmpZRZR3zmQRnPvkUJZuanRafIJ+qde0IWwLZSvFIQDyUAHq6v6k7XIg==" saltValue="2GKG1kCzVNNcn+vbOPuhJA==" spinCount="100000" sqref="Q85:Q86" name="Rango2_2_5_25"/>
    <protectedRange algorithmName="SHA-512" hashValue="XZw03RosI/l0z9FxmTtF29EdZ7P+4+ybhqoaAAUmURojSR5XbGfjC4f2i8gMqfY+RI9JvfdCA6PSh9TduXfUxA==" saltValue="5TPtLq2WoiRSae/yaDPnTw==" spinCount="100000" sqref="AT85:AT86 AV85:AV86 BR85:BU86 CJ85:CK86 CS85:CT86 CV85:CY86 BJ86:BL86 V85:AA86 CE85:CF86 O85:O86 R85:S86 BZ85:CB86 CP85:CQ86 DA85:DN86 BJ85:BK85" name="Rango2_99_65"/>
    <protectedRange algorithmName="SHA-512" hashValue="XZw03RosI/l0z9FxmTtF29EdZ7P+4+ybhqoaAAUmURojSR5XbGfjC4f2i8gMqfY+RI9JvfdCA6PSh9TduXfUxA==" saltValue="5TPtLq2WoiRSae/yaDPnTw==" spinCount="100000" sqref="U85:U86" name="Rango2_99_28_6"/>
    <protectedRange algorithmName="SHA-512" hashValue="RQ91b7oAw60DVtcgB2vRpial2kSdzJx5guGCTYUwXYkKrtrUHfiYnLf9R+SNpYXlJDYpyEJLhcWwP0EqNN86dQ==" saltValue="W3RbH3zrcY9sy39xNwXNxg==" spinCount="100000" sqref="BA87:BI87 BV87:BY87" name="Rango2_88_99_28"/>
    <protectedRange algorithmName="SHA-512" hashValue="fMbmUM1DQ7FuAPRNvFL5mPdHUYjQnlLFhkuaxvHguaqR7aWyDxcmJs0jLYQfQKY+oyhsMb4Lew4VL6i7um3/ew==" saltValue="ydaTm0CeH8+/cYqoL/AMaQ==" spinCount="100000" sqref="AU87 AW87:AZ87" name="Rango2_88_91_26"/>
    <protectedRange algorithmName="SHA-512" hashValue="CHipOQaT63FWw628cQcXXJRZlrbNZ7OgmnEbDx38UmmH7z19GRYEzXFiVOzHAy1OAaAbST7g2bHZHDKQp2qm3w==" saltValue="iRVuL+373yLHv0ZHzS9qog==" spinCount="100000" sqref="AG87:AH87 AJ87 AL87" name="Rango2_88_7_5_28"/>
    <protectedRange algorithmName="SHA-512" hashValue="NkG6oHuDGvGBEiLAAq8MEJHEfLQUMyjihfH+DBXhT+eQW0r1yri7tOJEFRM9nbOejjjXiviq9RFo7KB7wF+xJA==" saltValue="bpjB0AAANu2X/PeR3eiFkA==" spinCount="100000" sqref="AM87:AS87" name="Rango2_88_65_26"/>
    <protectedRange algorithmName="SHA-512" hashValue="fPHvtIAf3pQeZUoAI9C2/vdXMHBpqqEq+67P5Ypyu4+9IWqs3yc9TZcMWQ0THLxUwqseQPyVvakuYFtCwJHsxA==" saltValue="QHIogSs2PrwAfdqa9PAOFQ==" spinCount="100000" sqref="AC87" name="Rango2_88_5_5_26"/>
    <protectedRange algorithmName="SHA-512" hashValue="LEEeiU6pKqm7TAP46VGlz0q+evvFwpT/0iLpRuWuQ7MacbP0OGL1/FSmrIEOg2rb6M+Jla2bPbVWiGag27j87w==" saltValue="HEVt+pS5OloNDlqSnzGLLw==" spinCount="100000" sqref="AI87" name="Rango2_8_7_26"/>
    <protectedRange algorithmName="SHA-512" hashValue="q2z5hEFmXS0v2chiPTC/VCoDWNlnhp+Xe6Ybfxe48vIsnB/KTJQxJv+pFUnCXfZ9T6vyJopuqFFNROfQTW/JUw==" saltValue="IctfdGJb5tOTpq+KPi9vww==" spinCount="100000" sqref="AE87:AF87" name="Rango2_88_39_49"/>
    <protectedRange algorithmName="SHA-512" hashValue="AYYX88LSDB6RDNMvSqt0KPGWPjBqTk56tMxTOlv5QD61MGTKAAQnSnudvNDWPN0Bbllh2qRQC+P5uq7goxjdrw==" saltValue="i/iPMewnks1FoXYOjKMEVg==" spinCount="100000" sqref="AB87" name="Rango2_87_6_26"/>
    <protectedRange algorithmName="SHA-512" hashValue="NUll9P9xh7KbSfMYpMxsRZLfDw/y/AzW2LSWlpXVscBDqiAxmzo71xjs+a2lh+jRa7pceOC849slke4+ZKx8LA==" saltValue="8qbkKpQ+CiQuLnqgShNvXA==" spinCount="100000" sqref="T87" name="Rango2_88_6_26"/>
    <protectedRange algorithmName="SHA-512" hashValue="KHhv3JU/LRdRrRTxxkgFceEHPZ5UzadmpZRZR3zmQRnPvkUJZuanRafIJ+qde0IWwLZSvFIQDyUAHq6v6k7XIg==" saltValue="2GKG1kCzVNNcn+vbOPuhJA==" spinCount="100000" sqref="Q87" name="Rango2_2_5_26"/>
    <protectedRange algorithmName="SHA-512" hashValue="XZw03RosI/l0z9FxmTtF29EdZ7P+4+ybhqoaAAUmURojSR5XbGfjC4f2i8gMqfY+RI9JvfdCA6PSh9TduXfUxA==" saltValue="5TPtLq2WoiRSae/yaDPnTw==" spinCount="100000" sqref="AT87 AV87 BR87:BU87 CJ87:CK87 CS87:CT87 CV87:CY87 BJ87:BK87 V87:AA87 CE87:CF87 O87 R87:S87 BZ87:CB87 CP87:CQ87 DA87:DN87" name="Rango2_99_69"/>
    <protectedRange algorithmName="SHA-512" hashValue="XZw03RosI/l0z9FxmTtF29EdZ7P+4+ybhqoaAAUmURojSR5XbGfjC4f2i8gMqfY+RI9JvfdCA6PSh9TduXfUxA==" saltValue="5TPtLq2WoiRSae/yaDPnTw==" spinCount="100000" sqref="U87" name="Rango2_99_28_7"/>
    <protectedRange algorithmName="SHA-512" hashValue="RQ91b7oAw60DVtcgB2vRpial2kSdzJx5guGCTYUwXYkKrtrUHfiYnLf9R+SNpYXlJDYpyEJLhcWwP0EqNN86dQ==" saltValue="W3RbH3zrcY9sy39xNwXNxg==" spinCount="100000" sqref="BV88:BY88" name="Rango2_88_99_29"/>
    <protectedRange algorithmName="SHA-512" hashValue="CHipOQaT63FWw628cQcXXJRZlrbNZ7OgmnEbDx38UmmH7z19GRYEzXFiVOzHAy1OAaAbST7g2bHZHDKQp2qm3w==" saltValue="iRVuL+373yLHv0ZHzS9qog==" spinCount="100000" sqref="AG88:AH88 AJ88 AL88" name="Rango2_88_7_5_29"/>
    <protectedRange algorithmName="SHA-512" hashValue="NkG6oHuDGvGBEiLAAq8MEJHEfLQUMyjihfH+DBXhT+eQW0r1yri7tOJEFRM9nbOejjjXiviq9RFo7KB7wF+xJA==" saltValue="bpjB0AAANu2X/PeR3eiFkA==" spinCount="100000" sqref="AM88:AQ88" name="Rango2_88_65_27"/>
    <protectedRange algorithmName="SHA-512" hashValue="fPHvtIAf3pQeZUoAI9C2/vdXMHBpqqEq+67P5Ypyu4+9IWqs3yc9TZcMWQ0THLxUwqseQPyVvakuYFtCwJHsxA==" saltValue="QHIogSs2PrwAfdqa9PAOFQ==" spinCount="100000" sqref="AC88" name="Rango2_88_5_5_27"/>
    <protectedRange algorithmName="SHA-512" hashValue="LEEeiU6pKqm7TAP46VGlz0q+evvFwpT/0iLpRuWuQ7MacbP0OGL1/FSmrIEOg2rb6M+Jla2bPbVWiGag27j87w==" saltValue="HEVt+pS5OloNDlqSnzGLLw==" spinCount="100000" sqref="AI88" name="Rango2_8_7_27"/>
    <protectedRange algorithmName="SHA-512" hashValue="q2z5hEFmXS0v2chiPTC/VCoDWNlnhp+Xe6Ybfxe48vIsnB/KTJQxJv+pFUnCXfZ9T6vyJopuqFFNROfQTW/JUw==" saltValue="IctfdGJb5tOTpq+KPi9vww==" spinCount="100000" sqref="AE88:AF88" name="Rango2_88_39_50"/>
    <protectedRange algorithmName="SHA-512" hashValue="AYYX88LSDB6RDNMvSqt0KPGWPjBqTk56tMxTOlv5QD61MGTKAAQnSnudvNDWPN0Bbllh2qRQC+P5uq7goxjdrw==" saltValue="i/iPMewnks1FoXYOjKMEVg==" spinCount="100000" sqref="AB88" name="Rango2_87_6_27"/>
    <protectedRange algorithmName="SHA-512" hashValue="NUll9P9xh7KbSfMYpMxsRZLfDw/y/AzW2LSWlpXVscBDqiAxmzo71xjs+a2lh+jRa7pceOC849slke4+ZKx8LA==" saltValue="8qbkKpQ+CiQuLnqgShNvXA==" spinCount="100000" sqref="T88" name="Rango2_88_6_27"/>
    <protectedRange algorithmName="SHA-512" hashValue="KHhv3JU/LRdRrRTxxkgFceEHPZ5UzadmpZRZR3zmQRnPvkUJZuanRafIJ+qde0IWwLZSvFIQDyUAHq6v6k7XIg==" saltValue="2GKG1kCzVNNcn+vbOPuhJA==" spinCount="100000" sqref="Q88" name="Rango2_2_5_27"/>
    <protectedRange algorithmName="SHA-512" hashValue="XZw03RosI/l0z9FxmTtF29EdZ7P+4+ybhqoaAAUmURojSR5XbGfjC4f2i8gMqfY+RI9JvfdCA6PSh9TduXfUxA==" saltValue="5TPtLq2WoiRSae/yaDPnTw==" spinCount="100000" sqref="BR88:BU88 CJ88:CK88 CS88:CT88 CV88:CY88 CE88:CF88 O88 R88:S88 BZ88:CB88 CP88:CQ88 DA88:DN88 U88:AA88" name="Rango2_99_71"/>
    <protectedRange algorithmName="SHA-512" hashValue="RQ91b7oAw60DVtcgB2vRpial2kSdzJx5guGCTYUwXYkKrtrUHfiYnLf9R+SNpYXlJDYpyEJLhcWwP0EqNN86dQ==" saltValue="W3RbH3zrcY9sy39xNwXNxg==" spinCount="100000" sqref="BA88:BI88" name="Rango2_88_99_11_2"/>
    <protectedRange algorithmName="SHA-512" hashValue="fMbmUM1DQ7FuAPRNvFL5mPdHUYjQnlLFhkuaxvHguaqR7aWyDxcmJs0jLYQfQKY+oyhsMb4Lew4VL6i7um3/ew==" saltValue="ydaTm0CeH8+/cYqoL/AMaQ==" spinCount="100000" sqref="AW88:AZ88 AU88" name="Rango2_88_91_11_2"/>
    <protectedRange algorithmName="SHA-512" hashValue="NkG6oHuDGvGBEiLAAq8MEJHEfLQUMyjihfH+DBXhT+eQW0r1yri7tOJEFRM9nbOejjjXiviq9RFo7KB7wF+xJA==" saltValue="bpjB0AAANu2X/PeR3eiFkA==" spinCount="100000" sqref="AR88:AS88" name="Rango2_88_65_11_2"/>
    <protectedRange algorithmName="SHA-512" hashValue="XZw03RosI/l0z9FxmTtF29EdZ7P+4+ybhqoaAAUmURojSR5XbGfjC4f2i8gMqfY+RI9JvfdCA6PSh9TduXfUxA==" saltValue="5TPtLq2WoiRSae/yaDPnTw==" spinCount="100000" sqref="AV88 BJ88:BK88 AT88" name="Rango2_99_40_2"/>
    <protectedRange algorithmName="SHA-512" hashValue="Umj9+5Ys20VQPxBFtc6qE5LtKKSgPKwit+B8dd4XnEUaLfBM2ozpkEC4YxwK0SbBiAHDDex+pY+LomQ0lyuamQ==" saltValue="N2/MCRws+mmA+NXw0axolg==" spinCount="100000" sqref="GJ63:GJ64 GH63:GH64 GL63:GL64" name="Rango2_31_2_24"/>
    <protectedRange algorithmName="SHA-512" hashValue="XZw03RosI/l0z9FxmTtF29EdZ7P+4+ybhqoaAAUmURojSR5XbGfjC4f2i8gMqfY+RI9JvfdCA6PSh9TduXfUxA==" saltValue="5TPtLq2WoiRSae/yaDPnTw==" spinCount="100000" sqref="GM63:GM64 GK63:GK64 HJ63:HJ64" name="Rango2_99_72"/>
    <protectedRange algorithmName="SHA-512" hashValue="YXHanhqXL0e4jPrzkCF8r/22WmlCviFUW909WKuG1JOcU0mp0/Huh0aP3EaGYxV2ep0WGu48HsShAy4Ka2uOiw==" saltValue="h/7U5iwJm7DLR4tRVfwZYw==" spinCount="100000" sqref="GI63:GI64" name="Rango2_33_24"/>
    <protectedRange algorithmName="SHA-512" hashValue="pL4tgTKqwEsWSIEGFTBd+4pvEhE7d5Q99Eijs+L/Y1rhA0saQGGRJw5Pv2HLOP0quglztFwB6WVnQ1YGxd4AiQ==" saltValue="IF5mhk2RcoEjrcYppes1VA==" spinCount="100000" sqref="FT63" name="Rango2_30_14_1"/>
    <protectedRange algorithmName="SHA-512" hashValue="pL4tgTKqwEsWSIEGFTBd+4pvEhE7d5Q99Eijs+L/Y1rhA0saQGGRJw5Pv2HLOP0quglztFwB6WVnQ1YGxd4AiQ==" saltValue="IF5mhk2RcoEjrcYppes1VA==" spinCount="100000" sqref="FT64" name="Rango2_30_15_1"/>
    <protectedRange algorithmName="SHA-512" hashValue="Umj9+5Ys20VQPxBFtc6qE5LtKKSgPKwit+B8dd4XnEUaLfBM2ozpkEC4YxwK0SbBiAHDDex+pY+LomQ0lyuamQ==" saltValue="N2/MCRws+mmA+NXw0axolg==" spinCount="100000" sqref="FY63" name="Rango2_31_2_31"/>
    <protectedRange algorithmName="SHA-512" hashValue="Umj9+5Ys20VQPxBFtc6qE5LtKKSgPKwit+B8dd4XnEUaLfBM2ozpkEC4YxwK0SbBiAHDDex+pY+LomQ0lyuamQ==" saltValue="N2/MCRws+mmA+NXw0axolg==" spinCount="100000" sqref="FY64" name="Rango2_31_2_32"/>
    <protectedRange algorithmName="SHA-512" hashValue="YXHanhqXL0e4jPrzkCF8r/22WmlCviFUW909WKuG1JOcU0mp0/Huh0aP3EaGYxV2ep0WGu48HsShAy4Ka2uOiw==" saltValue="h/7U5iwJm7DLR4tRVfwZYw==" spinCount="100000" sqref="GC63" name="Rango2_33_13_1"/>
    <protectedRange algorithmName="SHA-512" hashValue="YXHanhqXL0e4jPrzkCF8r/22WmlCviFUW909WKuG1JOcU0mp0/Huh0aP3EaGYxV2ep0WGu48HsShAy4Ka2uOiw==" saltValue="h/7U5iwJm7DLR4tRVfwZYw==" spinCount="100000" sqref="GC64" name="Rango2_33_14_1"/>
    <protectedRange algorithmName="SHA-512" hashValue="Rgskw+AQdeJ5qbJdarzTa3SCkJfDGziy0Uan5N0F3IWn/H3Z/e+VcB56R7Nes7MPxNHewNP1sSSucVjz3iTLeA==" saltValue="qKZH3DnwaZHBzy3cBZo1qQ==" spinCount="100000" sqref="GF63" name="Rango2_31_28_13_1"/>
    <protectedRange algorithmName="SHA-512" hashValue="Umj9+5Ys20VQPxBFtc6qE5LtKKSgPKwit+B8dd4XnEUaLfBM2ozpkEC4YxwK0SbBiAHDDex+pY+LomQ0lyuamQ==" saltValue="N2/MCRws+mmA+NXw0axolg==" spinCount="100000" sqref="GE63" name="Rango2_31_2_57"/>
    <protectedRange algorithmName="SHA-512" hashValue="Rgskw+AQdeJ5qbJdarzTa3SCkJfDGziy0Uan5N0F3IWn/H3Z/e+VcB56R7Nes7MPxNHewNP1sSSucVjz3iTLeA==" saltValue="qKZH3DnwaZHBzy3cBZo1qQ==" spinCount="100000" sqref="GF64" name="Rango2_31_28_14_1"/>
    <protectedRange algorithmName="SHA-512" hashValue="Umj9+5Ys20VQPxBFtc6qE5LtKKSgPKwit+B8dd4XnEUaLfBM2ozpkEC4YxwK0SbBiAHDDex+pY+LomQ0lyuamQ==" saltValue="N2/MCRws+mmA+NXw0axolg==" spinCount="100000" sqref="GE64" name="Rango2_31_2_58"/>
    <protectedRange algorithmName="SHA-512" hashValue="EEHzbvEYwO1eufllBljOz0uf9BJ2ENtvOScQ7IsS321QhYbwKn7qhHKKP8cKj02rTDvVRMWvwQ1ZP0mZWsBprQ==" saltValue="CjXqBRFbKezlWOFV37MnDQ==" spinCount="100000" sqref="GN63" name="Rango2_30_2_31"/>
    <protectedRange algorithmName="SHA-512" hashValue="EEHzbvEYwO1eufllBljOz0uf9BJ2ENtvOScQ7IsS321QhYbwKn7qhHKKP8cKj02rTDvVRMWvwQ1ZP0mZWsBprQ==" saltValue="CjXqBRFbKezlWOFV37MnDQ==" spinCount="100000" sqref="GN64" name="Rango2_30_2_32"/>
    <protectedRange algorithmName="SHA-512" hashValue="EEHzbvEYwO1eufllBljOz0uf9BJ2ENtvOScQ7IsS321QhYbwKn7qhHKKP8cKj02rTDvVRMWvwQ1ZP0mZWsBprQ==" saltValue="CjXqBRFbKezlWOFV37MnDQ==" spinCount="100000" sqref="GQ63:GR63" name="Rango2_30_2_44"/>
    <protectedRange algorithmName="SHA-512" hashValue="EEHzbvEYwO1eufllBljOz0uf9BJ2ENtvOScQ7IsS321QhYbwKn7qhHKKP8cKj02rTDvVRMWvwQ1ZP0mZWsBprQ==" saltValue="CjXqBRFbKezlWOFV37MnDQ==" spinCount="100000" sqref="GQ64:GR64" name="Rango2_30_2_45"/>
    <protectedRange algorithmName="SHA-512" hashValue="EEHzbvEYwO1eufllBljOz0uf9BJ2ENtvOScQ7IsS321QhYbwKn7qhHKKP8cKj02rTDvVRMWvwQ1ZP0mZWsBprQ==" saltValue="CjXqBRFbKezlWOFV37MnDQ==" spinCount="100000" sqref="GW63" name="Rango2_30_2_57"/>
    <protectedRange algorithmName="SHA-512" hashValue="EEHzbvEYwO1eufllBljOz0uf9BJ2ENtvOScQ7IsS321QhYbwKn7qhHKKP8cKj02rTDvVRMWvwQ1ZP0mZWsBprQ==" saltValue="CjXqBRFbKezlWOFV37MnDQ==" spinCount="100000" sqref="GW64" name="Rango2_30_2_58"/>
    <protectedRange algorithmName="SHA-512" hashValue="q2z5hEFmXS0v2chiPTC/VCoDWNlnhp+Xe6Ybfxe48vIsnB/KTJQxJv+pFUnCXfZ9T6vyJopuqFFNROfQTW/JUw==" saltValue="IctfdGJb5tOTpq+KPi9vww==" spinCount="100000" sqref="IA63" name="Rango2_88_39_45_1"/>
    <protectedRange algorithmName="SHA-512" hashValue="q2z5hEFmXS0v2chiPTC/VCoDWNlnhp+Xe6Ybfxe48vIsnB/KTJQxJv+pFUnCXfZ9T6vyJopuqFFNROfQTW/JUw==" saltValue="IctfdGJb5tOTpq+KPi9vww==" spinCount="100000" sqref="IA64" name="Rango2_88_39_46_1"/>
    <protectedRange algorithmName="SHA-512" hashValue="q2z5hEFmXS0v2chiPTC/VCoDWNlnhp+Xe6Ybfxe48vIsnB/KTJQxJv+pFUnCXfZ9T6vyJopuqFFNROfQTW/JUw==" saltValue="IctfdGJb5tOTpq+KPi9vww==" spinCount="100000" sqref="ID63:IJ63" name="Rango2_88_39_58"/>
    <protectedRange algorithmName="SHA-512" hashValue="q2z5hEFmXS0v2chiPTC/VCoDWNlnhp+Xe6Ybfxe48vIsnB/KTJQxJv+pFUnCXfZ9T6vyJopuqFFNROfQTW/JUw==" saltValue="IctfdGJb5tOTpq+KPi9vww==" spinCount="100000" sqref="ID64:IJ64" name="Rango2_88_39_59"/>
    <protectedRange algorithmName="SHA-512" hashValue="Umj9+5Ys20VQPxBFtc6qE5LtKKSgPKwit+B8dd4XnEUaLfBM2ozpkEC4YxwK0SbBiAHDDex+pY+LomQ0lyuamQ==" saltValue="N2/MCRws+mmA+NXw0axolg==" spinCount="100000" sqref="GJ65:GJ70 GH65:GH70 GL65:GL70" name="Rango2_31_2_25"/>
    <protectedRange algorithmName="SHA-512" hashValue="XZw03RosI/l0z9FxmTtF29EdZ7P+4+ybhqoaAAUmURojSR5XbGfjC4f2i8gMqfY+RI9JvfdCA6PSh9TduXfUxA==" saltValue="5TPtLq2WoiRSae/yaDPnTw==" spinCount="100000" sqref="GM65:GM70 GK65:GK70 HJ65:HJ70" name="Rango2_99_73"/>
    <protectedRange algorithmName="SHA-512" hashValue="YXHanhqXL0e4jPrzkCF8r/22WmlCviFUW909WKuG1JOcU0mp0/Huh0aP3EaGYxV2ep0WGu48HsShAy4Ka2uOiw==" saltValue="h/7U5iwJm7DLR4tRVfwZYw==" spinCount="100000" sqref="GI65:GI70" name="Rango2_33_25"/>
    <protectedRange algorithmName="SHA-512" hashValue="9+DNppQbWrLYYUMoJ+lyQctV2bX3Vq9kZnegLbpjTLP49It2ovUbcartuoQTeXgP+TGpY//7mDH/UQlFCKDGiA==" saltValue="KUnni6YEm00anzSSvyLqQA==" spinCount="100000" sqref="FH66" name="Rango2_18_7"/>
    <protectedRange algorithmName="SHA-512" hashValue="9+DNppQbWrLYYUMoJ+lyQctV2bX3Vq9kZnegLbpjTLP49It2ovUbcartuoQTeXgP+TGpY//7mDH/UQlFCKDGiA==" saltValue="KUnni6YEm00anzSSvyLqQA==" spinCount="100000" sqref="FH69:FH70" name="Rango2_18_8"/>
    <protectedRange algorithmName="SHA-512" hashValue="pL4tgTKqwEsWSIEGFTBd+4pvEhE7d5Q99Eijs+L/Y1rhA0saQGGRJw5Pv2HLOP0quglztFwB6WVnQ1YGxd4AiQ==" saltValue="IF5mhk2RcoEjrcYppes1VA==" spinCount="100000" sqref="FT65:FT67" name="Rango2_30_17_1"/>
    <protectedRange algorithmName="SHA-512" hashValue="pL4tgTKqwEsWSIEGFTBd+4pvEhE7d5Q99Eijs+L/Y1rhA0saQGGRJw5Pv2HLOP0quglztFwB6WVnQ1YGxd4AiQ==" saltValue="IF5mhk2RcoEjrcYppes1VA==" spinCount="100000" sqref="FT68" name="Rango2_30_18_1"/>
    <protectedRange algorithmName="SHA-512" hashValue="pL4tgTKqwEsWSIEGFTBd+4pvEhE7d5Q99Eijs+L/Y1rhA0saQGGRJw5Pv2HLOP0quglztFwB6WVnQ1YGxd4AiQ==" saltValue="IF5mhk2RcoEjrcYppes1VA==" spinCount="100000" sqref="FT69:FT70" name="Rango2_30_19_1"/>
    <protectedRange algorithmName="SHA-512" hashValue="Umj9+5Ys20VQPxBFtc6qE5LtKKSgPKwit+B8dd4XnEUaLfBM2ozpkEC4YxwK0SbBiAHDDex+pY+LomQ0lyuamQ==" saltValue="N2/MCRws+mmA+NXw0axolg==" spinCount="100000" sqref="FY65:FY67" name="Rango2_31_2_34"/>
    <protectedRange algorithmName="SHA-512" hashValue="Umj9+5Ys20VQPxBFtc6qE5LtKKSgPKwit+B8dd4XnEUaLfBM2ozpkEC4YxwK0SbBiAHDDex+pY+LomQ0lyuamQ==" saltValue="N2/MCRws+mmA+NXw0axolg==" spinCount="100000" sqref="FY68" name="Rango2_31_2_35"/>
    <protectedRange algorithmName="SHA-512" hashValue="Umj9+5Ys20VQPxBFtc6qE5LtKKSgPKwit+B8dd4XnEUaLfBM2ozpkEC4YxwK0SbBiAHDDex+pY+LomQ0lyuamQ==" saltValue="N2/MCRws+mmA+NXw0axolg==" spinCount="100000" sqref="FY69:FY70" name="Rango2_31_2_36"/>
    <protectedRange algorithmName="SHA-512" hashValue="Umj9+5Ys20VQPxBFtc6qE5LtKKSgPKwit+B8dd4XnEUaLfBM2ozpkEC4YxwK0SbBiAHDDex+pY+LomQ0lyuamQ==" saltValue="N2/MCRws+mmA+NXw0axolg==" spinCount="100000" sqref="GB67" name="Rango2_31_2_47"/>
    <protectedRange algorithmName="SHA-512" hashValue="YXHanhqXL0e4jPrzkCF8r/22WmlCviFUW909WKuG1JOcU0mp0/Huh0aP3EaGYxV2ep0WGu48HsShAy4Ka2uOiw==" saltValue="h/7U5iwJm7DLR4tRVfwZYw==" spinCount="100000" sqref="GC65:GC67" name="Rango2_33_16_1"/>
    <protectedRange algorithmName="SHA-512" hashValue="Umj9+5Ys20VQPxBFtc6qE5LtKKSgPKwit+B8dd4XnEUaLfBM2ozpkEC4YxwK0SbBiAHDDex+pY+LomQ0lyuamQ==" saltValue="N2/MCRws+mmA+NXw0axolg==" spinCount="100000" sqref="GB68" name="Rango2_31_2_48"/>
    <protectedRange algorithmName="SHA-512" hashValue="YXHanhqXL0e4jPrzkCF8r/22WmlCviFUW909WKuG1JOcU0mp0/Huh0aP3EaGYxV2ep0WGu48HsShAy4Ka2uOiw==" saltValue="h/7U5iwJm7DLR4tRVfwZYw==" spinCount="100000" sqref="GC68" name="Rango2_33_17_1"/>
    <protectedRange algorithmName="SHA-512" hashValue="Umj9+5Ys20VQPxBFtc6qE5LtKKSgPKwit+B8dd4XnEUaLfBM2ozpkEC4YxwK0SbBiAHDDex+pY+LomQ0lyuamQ==" saltValue="N2/MCRws+mmA+NXw0axolg==" spinCount="100000" sqref="GB70" name="Rango2_31_2_49"/>
    <protectedRange algorithmName="SHA-512" hashValue="YXHanhqXL0e4jPrzkCF8r/22WmlCviFUW909WKuG1JOcU0mp0/Huh0aP3EaGYxV2ep0WGu48HsShAy4Ka2uOiw==" saltValue="h/7U5iwJm7DLR4tRVfwZYw==" spinCount="100000" sqref="GC69:GC70" name="Rango2_33_18_1"/>
    <protectedRange algorithmName="SHA-512" hashValue="Rgskw+AQdeJ5qbJdarzTa3SCkJfDGziy0Uan5N0F3IWn/H3Z/e+VcB56R7Nes7MPxNHewNP1sSSucVjz3iTLeA==" saltValue="qKZH3DnwaZHBzy3cBZo1qQ==" spinCount="100000" sqref="GF65:GF67" name="Rango2_31_28_16_1"/>
    <protectedRange algorithmName="SHA-512" hashValue="Umj9+5Ys20VQPxBFtc6qE5LtKKSgPKwit+B8dd4XnEUaLfBM2ozpkEC4YxwK0SbBiAHDDex+pY+LomQ0lyuamQ==" saltValue="N2/MCRws+mmA+NXw0axolg==" spinCount="100000" sqref="GE65:GE67" name="Rango2_31_2_60"/>
    <protectedRange algorithmName="SHA-512" hashValue="Rgskw+AQdeJ5qbJdarzTa3SCkJfDGziy0Uan5N0F3IWn/H3Z/e+VcB56R7Nes7MPxNHewNP1sSSucVjz3iTLeA==" saltValue="qKZH3DnwaZHBzy3cBZo1qQ==" spinCount="100000" sqref="GF68" name="Rango2_31_28_17_1"/>
    <protectedRange algorithmName="SHA-512" hashValue="Umj9+5Ys20VQPxBFtc6qE5LtKKSgPKwit+B8dd4XnEUaLfBM2ozpkEC4YxwK0SbBiAHDDex+pY+LomQ0lyuamQ==" saltValue="N2/MCRws+mmA+NXw0axolg==" spinCount="100000" sqref="GE68" name="Rango2_31_2_61"/>
    <protectedRange algorithmName="SHA-512" hashValue="Rgskw+AQdeJ5qbJdarzTa3SCkJfDGziy0Uan5N0F3IWn/H3Z/e+VcB56R7Nes7MPxNHewNP1sSSucVjz3iTLeA==" saltValue="qKZH3DnwaZHBzy3cBZo1qQ==" spinCount="100000" sqref="GF69:GF70" name="Rango2_31_28_18_1"/>
    <protectedRange algorithmName="SHA-512" hashValue="Umj9+5Ys20VQPxBFtc6qE5LtKKSgPKwit+B8dd4XnEUaLfBM2ozpkEC4YxwK0SbBiAHDDex+pY+LomQ0lyuamQ==" saltValue="N2/MCRws+mmA+NXw0axolg==" spinCount="100000" sqref="GE69:GE70" name="Rango2_31_2_62"/>
    <protectedRange algorithmName="SHA-512" hashValue="EEHzbvEYwO1eufllBljOz0uf9BJ2ENtvOScQ7IsS321QhYbwKn7qhHKKP8cKj02rTDvVRMWvwQ1ZP0mZWsBprQ==" saltValue="CjXqBRFbKezlWOFV37MnDQ==" spinCount="100000" sqref="GN65:GN67" name="Rango2_30_2_34"/>
    <protectedRange algorithmName="SHA-512" hashValue="EEHzbvEYwO1eufllBljOz0uf9BJ2ENtvOScQ7IsS321QhYbwKn7qhHKKP8cKj02rTDvVRMWvwQ1ZP0mZWsBprQ==" saltValue="CjXqBRFbKezlWOFV37MnDQ==" spinCount="100000" sqref="GN68" name="Rango2_30_2_35"/>
    <protectedRange algorithmName="SHA-512" hashValue="EEHzbvEYwO1eufllBljOz0uf9BJ2ENtvOScQ7IsS321QhYbwKn7qhHKKP8cKj02rTDvVRMWvwQ1ZP0mZWsBprQ==" saltValue="CjXqBRFbKezlWOFV37MnDQ==" spinCount="100000" sqref="GN69:GN70" name="Rango2_30_2_36"/>
    <protectedRange algorithmName="SHA-512" hashValue="EEHzbvEYwO1eufllBljOz0uf9BJ2ENtvOScQ7IsS321QhYbwKn7qhHKKP8cKj02rTDvVRMWvwQ1ZP0mZWsBprQ==" saltValue="CjXqBRFbKezlWOFV37MnDQ==" spinCount="100000" sqref="GQ65:GR67" name="Rango2_30_2_47"/>
    <protectedRange algorithmName="SHA-512" hashValue="EEHzbvEYwO1eufllBljOz0uf9BJ2ENtvOScQ7IsS321QhYbwKn7qhHKKP8cKj02rTDvVRMWvwQ1ZP0mZWsBprQ==" saltValue="CjXqBRFbKezlWOFV37MnDQ==" spinCount="100000" sqref="GQ68:GR68" name="Rango2_30_2_48"/>
    <protectedRange algorithmName="SHA-512" hashValue="EEHzbvEYwO1eufllBljOz0uf9BJ2ENtvOScQ7IsS321QhYbwKn7qhHKKP8cKj02rTDvVRMWvwQ1ZP0mZWsBprQ==" saltValue="CjXqBRFbKezlWOFV37MnDQ==" spinCount="100000" sqref="GQ69:GR70" name="Rango2_30_2_49"/>
    <protectedRange algorithmName="SHA-512" hashValue="EEHzbvEYwO1eufllBljOz0uf9BJ2ENtvOScQ7IsS321QhYbwKn7qhHKKP8cKj02rTDvVRMWvwQ1ZP0mZWsBprQ==" saltValue="CjXqBRFbKezlWOFV37MnDQ==" spinCount="100000" sqref="GW65:GW67" name="Rango2_30_2_60"/>
    <protectedRange algorithmName="SHA-512" hashValue="EEHzbvEYwO1eufllBljOz0uf9BJ2ENtvOScQ7IsS321QhYbwKn7qhHKKP8cKj02rTDvVRMWvwQ1ZP0mZWsBprQ==" saltValue="CjXqBRFbKezlWOFV37MnDQ==" spinCount="100000" sqref="GW68" name="Rango2_30_2_61"/>
    <protectedRange algorithmName="SHA-512" hashValue="EEHzbvEYwO1eufllBljOz0uf9BJ2ENtvOScQ7IsS321QhYbwKn7qhHKKP8cKj02rTDvVRMWvwQ1ZP0mZWsBprQ==" saltValue="CjXqBRFbKezlWOFV37MnDQ==" spinCount="100000" sqref="GW69:GW70" name="Rango2_30_2_62"/>
    <protectedRange algorithmName="SHA-512" hashValue="q2z5hEFmXS0v2chiPTC/VCoDWNlnhp+Xe6Ybfxe48vIsnB/KTJQxJv+pFUnCXfZ9T6vyJopuqFFNROfQTW/JUw==" saltValue="IctfdGJb5tOTpq+KPi9vww==" spinCount="100000" sqref="IA65:IA67" name="Rango2_88_39_48_1"/>
    <protectedRange algorithmName="SHA-512" hashValue="q2z5hEFmXS0v2chiPTC/VCoDWNlnhp+Xe6Ybfxe48vIsnB/KTJQxJv+pFUnCXfZ9T6vyJopuqFFNROfQTW/JUw==" saltValue="IctfdGJb5tOTpq+KPi9vww==" spinCount="100000" sqref="IA68" name="Rango2_88_39_49_1"/>
    <protectedRange algorithmName="SHA-512" hashValue="q2z5hEFmXS0v2chiPTC/VCoDWNlnhp+Xe6Ybfxe48vIsnB/KTJQxJv+pFUnCXfZ9T6vyJopuqFFNROfQTW/JUw==" saltValue="IctfdGJb5tOTpq+KPi9vww==" spinCount="100000" sqref="IA69:IA70" name="Rango2_88_39_50_1"/>
    <protectedRange algorithmName="SHA-512" hashValue="q2z5hEFmXS0v2chiPTC/VCoDWNlnhp+Xe6Ybfxe48vIsnB/KTJQxJv+pFUnCXfZ9T6vyJopuqFFNROfQTW/JUw==" saltValue="IctfdGJb5tOTpq+KPi9vww==" spinCount="100000" sqref="ID65:IJ67" name="Rango2_88_39_61"/>
    <protectedRange algorithmName="SHA-512" hashValue="q2z5hEFmXS0v2chiPTC/VCoDWNlnhp+Xe6Ybfxe48vIsnB/KTJQxJv+pFUnCXfZ9T6vyJopuqFFNROfQTW/JUw==" saltValue="IctfdGJb5tOTpq+KPi9vww==" spinCount="100000" sqref="ID68:IJ68" name="Rango2_88_39_62"/>
    <protectedRange algorithmName="SHA-512" hashValue="q2z5hEFmXS0v2chiPTC/VCoDWNlnhp+Xe6Ybfxe48vIsnB/KTJQxJv+pFUnCXfZ9T6vyJopuqFFNROfQTW/JUw==" saltValue="IctfdGJb5tOTpq+KPi9vww==" spinCount="100000" sqref="ID69:IJ70" name="Rango2_88_39_63"/>
    <protectedRange algorithmName="SHA-512" hashValue="Umj9+5Ys20VQPxBFtc6qE5LtKKSgPKwit+B8dd4XnEUaLfBM2ozpkEC4YxwK0SbBiAHDDex+pY+LomQ0lyuamQ==" saltValue="N2/MCRws+mmA+NXw0axolg==" spinCount="100000" sqref="GJ71:GJ72 GH71:GH72 GL71:GL72" name="Rango2_31_2_26"/>
    <protectedRange algorithmName="SHA-512" hashValue="XZw03RosI/l0z9FxmTtF29EdZ7P+4+ybhqoaAAUmURojSR5XbGfjC4f2i8gMqfY+RI9JvfdCA6PSh9TduXfUxA==" saltValue="5TPtLq2WoiRSae/yaDPnTw==" spinCount="100000" sqref="GM71:GM72 GK71:GK72 HJ71:HJ72" name="Rango2_99_76"/>
    <protectedRange algorithmName="SHA-512" hashValue="YXHanhqXL0e4jPrzkCF8r/22WmlCviFUW909WKuG1JOcU0mp0/Huh0aP3EaGYxV2ep0WGu48HsShAy4Ka2uOiw==" saltValue="h/7U5iwJm7DLR4tRVfwZYw==" spinCount="100000" sqref="GI71:GI72" name="Rango2_33_26"/>
    <protectedRange algorithmName="SHA-512" hashValue="9+DNppQbWrLYYUMoJ+lyQctV2bX3Vq9kZnegLbpjTLP49It2ovUbcartuoQTeXgP+TGpY//7mDH/UQlFCKDGiA==" saltValue="KUnni6YEm00anzSSvyLqQA==" spinCount="100000" sqref="FH71" name="Rango2_18_9"/>
    <protectedRange algorithmName="SHA-512" hashValue="9+DNppQbWrLYYUMoJ+lyQctV2bX3Vq9kZnegLbpjTLP49It2ovUbcartuoQTeXgP+TGpY//7mDH/UQlFCKDGiA==" saltValue="KUnni6YEm00anzSSvyLqQA==" spinCount="100000" sqref="FH72" name="Rango2_18_10"/>
    <protectedRange algorithmName="SHA-512" hashValue="pL4tgTKqwEsWSIEGFTBd+4pvEhE7d5Q99Eijs+L/Y1rhA0saQGGRJw5Pv2HLOP0quglztFwB6WVnQ1YGxd4AiQ==" saltValue="IF5mhk2RcoEjrcYppes1VA==" spinCount="100000" sqref="FT71" name="Rango2_30_20_1"/>
    <protectedRange algorithmName="SHA-512" hashValue="pL4tgTKqwEsWSIEGFTBd+4pvEhE7d5Q99Eijs+L/Y1rhA0saQGGRJw5Pv2HLOP0quglztFwB6WVnQ1YGxd4AiQ==" saltValue="IF5mhk2RcoEjrcYppes1VA==" spinCount="100000" sqref="FT72" name="Rango2_30_21_1"/>
    <protectedRange algorithmName="SHA-512" hashValue="Umj9+5Ys20VQPxBFtc6qE5LtKKSgPKwit+B8dd4XnEUaLfBM2ozpkEC4YxwK0SbBiAHDDex+pY+LomQ0lyuamQ==" saltValue="N2/MCRws+mmA+NXw0axolg==" spinCount="100000" sqref="FY71" name="Rango2_31_2_37"/>
    <protectedRange algorithmName="SHA-512" hashValue="Umj9+5Ys20VQPxBFtc6qE5LtKKSgPKwit+B8dd4XnEUaLfBM2ozpkEC4YxwK0SbBiAHDDex+pY+LomQ0lyuamQ==" saltValue="N2/MCRws+mmA+NXw0axolg==" spinCount="100000" sqref="FY72" name="Rango2_31_2_38"/>
    <protectedRange algorithmName="SHA-512" hashValue="YXHanhqXL0e4jPrzkCF8r/22WmlCviFUW909WKuG1JOcU0mp0/Huh0aP3EaGYxV2ep0WGu48HsShAy4Ka2uOiw==" saltValue="h/7U5iwJm7DLR4tRVfwZYw==" spinCount="100000" sqref="GC71" name="Rango2_33_19_1"/>
    <protectedRange algorithmName="SHA-512" hashValue="Umj9+5Ys20VQPxBFtc6qE5LtKKSgPKwit+B8dd4XnEUaLfBM2ozpkEC4YxwK0SbBiAHDDex+pY+LomQ0lyuamQ==" saltValue="N2/MCRws+mmA+NXw0axolg==" spinCount="100000" sqref="GB72" name="Rango2_31_2_51"/>
    <protectedRange algorithmName="SHA-512" hashValue="YXHanhqXL0e4jPrzkCF8r/22WmlCviFUW909WKuG1JOcU0mp0/Huh0aP3EaGYxV2ep0WGu48HsShAy4Ka2uOiw==" saltValue="h/7U5iwJm7DLR4tRVfwZYw==" spinCount="100000" sqref="GC72" name="Rango2_33_20_1"/>
    <protectedRange algorithmName="SHA-512" hashValue="Rgskw+AQdeJ5qbJdarzTa3SCkJfDGziy0Uan5N0F3IWn/H3Z/e+VcB56R7Nes7MPxNHewNP1sSSucVjz3iTLeA==" saltValue="qKZH3DnwaZHBzy3cBZo1qQ==" spinCount="100000" sqref="GF71" name="Rango2_31_28_19_1"/>
    <protectedRange algorithmName="SHA-512" hashValue="Umj9+5Ys20VQPxBFtc6qE5LtKKSgPKwit+B8dd4XnEUaLfBM2ozpkEC4YxwK0SbBiAHDDex+pY+LomQ0lyuamQ==" saltValue="N2/MCRws+mmA+NXw0axolg==" spinCount="100000" sqref="GE71" name="Rango2_31_2_63"/>
    <protectedRange algorithmName="SHA-512" hashValue="Rgskw+AQdeJ5qbJdarzTa3SCkJfDGziy0Uan5N0F3IWn/H3Z/e+VcB56R7Nes7MPxNHewNP1sSSucVjz3iTLeA==" saltValue="qKZH3DnwaZHBzy3cBZo1qQ==" spinCount="100000" sqref="GF72" name="Rango2_31_28_20_1"/>
    <protectedRange algorithmName="SHA-512" hashValue="Umj9+5Ys20VQPxBFtc6qE5LtKKSgPKwit+B8dd4XnEUaLfBM2ozpkEC4YxwK0SbBiAHDDex+pY+LomQ0lyuamQ==" saltValue="N2/MCRws+mmA+NXw0axolg==" spinCount="100000" sqref="GE72" name="Rango2_31_2_64"/>
    <protectedRange algorithmName="SHA-512" hashValue="EEHzbvEYwO1eufllBljOz0uf9BJ2ENtvOScQ7IsS321QhYbwKn7qhHKKP8cKj02rTDvVRMWvwQ1ZP0mZWsBprQ==" saltValue="CjXqBRFbKezlWOFV37MnDQ==" spinCount="100000" sqref="GN71" name="Rango2_30_2_37"/>
    <protectedRange algorithmName="SHA-512" hashValue="EEHzbvEYwO1eufllBljOz0uf9BJ2ENtvOScQ7IsS321QhYbwKn7qhHKKP8cKj02rTDvVRMWvwQ1ZP0mZWsBprQ==" saltValue="CjXqBRFbKezlWOFV37MnDQ==" spinCount="100000" sqref="GN72" name="Rango2_30_2_38"/>
    <protectedRange algorithmName="SHA-512" hashValue="EEHzbvEYwO1eufllBljOz0uf9BJ2ENtvOScQ7IsS321QhYbwKn7qhHKKP8cKj02rTDvVRMWvwQ1ZP0mZWsBprQ==" saltValue="CjXqBRFbKezlWOFV37MnDQ==" spinCount="100000" sqref="GQ71:GR71" name="Rango2_30_2_50"/>
    <protectedRange algorithmName="SHA-512" hashValue="EEHzbvEYwO1eufllBljOz0uf9BJ2ENtvOScQ7IsS321QhYbwKn7qhHKKP8cKj02rTDvVRMWvwQ1ZP0mZWsBprQ==" saltValue="CjXqBRFbKezlWOFV37MnDQ==" spinCount="100000" sqref="GQ72:GR72" name="Rango2_30_2_51"/>
    <protectedRange algorithmName="SHA-512" hashValue="EEHzbvEYwO1eufllBljOz0uf9BJ2ENtvOScQ7IsS321QhYbwKn7qhHKKP8cKj02rTDvVRMWvwQ1ZP0mZWsBprQ==" saltValue="CjXqBRFbKezlWOFV37MnDQ==" spinCount="100000" sqref="GW71" name="Rango2_30_2_63"/>
    <protectedRange algorithmName="SHA-512" hashValue="EEHzbvEYwO1eufllBljOz0uf9BJ2ENtvOScQ7IsS321QhYbwKn7qhHKKP8cKj02rTDvVRMWvwQ1ZP0mZWsBprQ==" saltValue="CjXqBRFbKezlWOFV37MnDQ==" spinCount="100000" sqref="GW72" name="Rango2_30_2_64"/>
    <protectedRange algorithmName="SHA-512" hashValue="q2z5hEFmXS0v2chiPTC/VCoDWNlnhp+Xe6Ybfxe48vIsnB/KTJQxJv+pFUnCXfZ9T6vyJopuqFFNROfQTW/JUw==" saltValue="IctfdGJb5tOTpq+KPi9vww==" spinCount="100000" sqref="IA71" name="Rango2_88_39_51_1"/>
    <protectedRange algorithmName="SHA-512" hashValue="q2z5hEFmXS0v2chiPTC/VCoDWNlnhp+Xe6Ybfxe48vIsnB/KTJQxJv+pFUnCXfZ9T6vyJopuqFFNROfQTW/JUw==" saltValue="IctfdGJb5tOTpq+KPi9vww==" spinCount="100000" sqref="IA72" name="Rango2_88_39_52_1"/>
    <protectedRange algorithmName="SHA-512" hashValue="q2z5hEFmXS0v2chiPTC/VCoDWNlnhp+Xe6Ybfxe48vIsnB/KTJQxJv+pFUnCXfZ9T6vyJopuqFFNROfQTW/JUw==" saltValue="IctfdGJb5tOTpq+KPi9vww==" spinCount="100000" sqref="ID71:IJ71" name="Rango2_88_39_64"/>
    <protectedRange algorithmName="SHA-512" hashValue="q2z5hEFmXS0v2chiPTC/VCoDWNlnhp+Xe6Ybfxe48vIsnB/KTJQxJv+pFUnCXfZ9T6vyJopuqFFNROfQTW/JUw==" saltValue="IctfdGJb5tOTpq+KPi9vww==" spinCount="100000" sqref="ID72:IJ72" name="Rango2_88_39_65"/>
    <protectedRange algorithmName="SHA-512" hashValue="Umj9+5Ys20VQPxBFtc6qE5LtKKSgPKwit+B8dd4XnEUaLfBM2ozpkEC4YxwK0SbBiAHDDex+pY+LomQ0lyuamQ==" saltValue="N2/MCRws+mmA+NXw0axolg==" spinCount="100000" sqref="GJ73:GJ76 GH73:GH76 GL73:GL76" name="Rango2_31_2_27"/>
    <protectedRange algorithmName="SHA-512" hashValue="XZw03RosI/l0z9FxmTtF29EdZ7P+4+ybhqoaAAUmURojSR5XbGfjC4f2i8gMqfY+RI9JvfdCA6PSh9TduXfUxA==" saltValue="5TPtLq2WoiRSae/yaDPnTw==" spinCount="100000" sqref="GM73:GM76 GK73:GK76 HJ73:HJ76" name="Rango2_99_78"/>
    <protectedRange algorithmName="SHA-512" hashValue="YXHanhqXL0e4jPrzkCF8r/22WmlCviFUW909WKuG1JOcU0mp0/Huh0aP3EaGYxV2ep0WGu48HsShAy4Ka2uOiw==" saltValue="h/7U5iwJm7DLR4tRVfwZYw==" spinCount="100000" sqref="GI73:GI76" name="Rango2_33_27"/>
    <protectedRange algorithmName="SHA-512" hashValue="9+DNppQbWrLYYUMoJ+lyQctV2bX3Vq9kZnegLbpjTLP49It2ovUbcartuoQTeXgP+TGpY//7mDH/UQlFCKDGiA==" saltValue="KUnni6YEm00anzSSvyLqQA==" spinCount="100000" sqref="FH73:FH76" name="Rango2_18_11"/>
    <protectedRange algorithmName="SHA-512" hashValue="pL4tgTKqwEsWSIEGFTBd+4pvEhE7d5Q99Eijs+L/Y1rhA0saQGGRJw5Pv2HLOP0quglztFwB6WVnQ1YGxd4AiQ==" saltValue="IF5mhk2RcoEjrcYppes1VA==" spinCount="100000" sqref="FT73:FT76" name="Rango2_30_23_1"/>
    <protectedRange algorithmName="SHA-512" hashValue="Umj9+5Ys20VQPxBFtc6qE5LtKKSgPKwit+B8dd4XnEUaLfBM2ozpkEC4YxwK0SbBiAHDDex+pY+LomQ0lyuamQ==" saltValue="N2/MCRws+mmA+NXw0axolg==" spinCount="100000" sqref="FY73:FY76" name="Rango2_31_2_40"/>
    <protectedRange algorithmName="SHA-512" hashValue="YXHanhqXL0e4jPrzkCF8r/22WmlCviFUW909WKuG1JOcU0mp0/Huh0aP3EaGYxV2ep0WGu48HsShAy4Ka2uOiw==" saltValue="h/7U5iwJm7DLR4tRVfwZYw==" spinCount="100000" sqref="GC73:GC74 GC76" name="Rango2_33_22_1"/>
    <protectedRange algorithmName="SHA-512" hashValue="Rgskw+AQdeJ5qbJdarzTa3SCkJfDGziy0Uan5N0F3IWn/H3Z/e+VcB56R7Nes7MPxNHewNP1sSSucVjz3iTLeA==" saltValue="qKZH3DnwaZHBzy3cBZo1qQ==" spinCount="100000" sqref="GF73:GF76" name="Rango2_31_28_22_1"/>
    <protectedRange algorithmName="SHA-512" hashValue="Umj9+5Ys20VQPxBFtc6qE5LtKKSgPKwit+B8dd4XnEUaLfBM2ozpkEC4YxwK0SbBiAHDDex+pY+LomQ0lyuamQ==" saltValue="N2/MCRws+mmA+NXw0axolg==" spinCount="100000" sqref="GE73:GE76" name="Rango2_31_2_66"/>
    <protectedRange algorithmName="SHA-512" hashValue="EEHzbvEYwO1eufllBljOz0uf9BJ2ENtvOScQ7IsS321QhYbwKn7qhHKKP8cKj02rTDvVRMWvwQ1ZP0mZWsBprQ==" saltValue="CjXqBRFbKezlWOFV37MnDQ==" spinCount="100000" sqref="GN73:GN76" name="Rango2_30_2_40"/>
    <protectedRange algorithmName="SHA-512" hashValue="EEHzbvEYwO1eufllBljOz0uf9BJ2ENtvOScQ7IsS321QhYbwKn7qhHKKP8cKj02rTDvVRMWvwQ1ZP0mZWsBprQ==" saltValue="CjXqBRFbKezlWOFV37MnDQ==" spinCount="100000" sqref="GQ73:GR76" name="Rango2_30_2_53"/>
    <protectedRange algorithmName="SHA-512" hashValue="EEHzbvEYwO1eufllBljOz0uf9BJ2ENtvOScQ7IsS321QhYbwKn7qhHKKP8cKj02rTDvVRMWvwQ1ZP0mZWsBprQ==" saltValue="CjXqBRFbKezlWOFV37MnDQ==" spinCount="100000" sqref="GW73:GW76" name="Rango2_30_2_66"/>
    <protectedRange algorithmName="SHA-512" hashValue="q2z5hEFmXS0v2chiPTC/VCoDWNlnhp+Xe6Ybfxe48vIsnB/KTJQxJv+pFUnCXfZ9T6vyJopuqFFNROfQTW/JUw==" saltValue="IctfdGJb5tOTpq+KPi9vww==" spinCount="100000" sqref="IA73:IA76" name="Rango2_88_39_54_1"/>
    <protectedRange algorithmName="SHA-512" hashValue="q2z5hEFmXS0v2chiPTC/VCoDWNlnhp+Xe6Ybfxe48vIsnB/KTJQxJv+pFUnCXfZ9T6vyJopuqFFNROfQTW/JUw==" saltValue="IctfdGJb5tOTpq+KPi9vww==" spinCount="100000" sqref="ID73:IJ76" name="Rango2_88_39_67"/>
    <protectedRange algorithmName="SHA-512" hashValue="Umj9+5Ys20VQPxBFtc6qE5LtKKSgPKwit+B8dd4XnEUaLfBM2ozpkEC4YxwK0SbBiAHDDex+pY+LomQ0lyuamQ==" saltValue="N2/MCRws+mmA+NXw0axolg==" spinCount="100000" sqref="GJ77 GH77 GL77" name="Rango2_31_2_28"/>
    <protectedRange algorithmName="SHA-512" hashValue="XZw03RosI/l0z9FxmTtF29EdZ7P+4+ybhqoaAAUmURojSR5XbGfjC4f2i8gMqfY+RI9JvfdCA6PSh9TduXfUxA==" saltValue="5TPtLq2WoiRSae/yaDPnTw==" spinCount="100000" sqref="GM77 GK77 HJ77" name="Rango2_99_83"/>
    <protectedRange algorithmName="SHA-512" hashValue="YXHanhqXL0e4jPrzkCF8r/22WmlCviFUW909WKuG1JOcU0mp0/Huh0aP3EaGYxV2ep0WGu48HsShAy4Ka2uOiw==" saltValue="h/7U5iwJm7DLR4tRVfwZYw==" spinCount="100000" sqref="GI77" name="Rango2_33_28"/>
    <protectedRange algorithmName="SHA-512" hashValue="9+DNppQbWrLYYUMoJ+lyQctV2bX3Vq9kZnegLbpjTLP49It2ovUbcartuoQTeXgP+TGpY//7mDH/UQlFCKDGiA==" saltValue="KUnni6YEm00anzSSvyLqQA==" spinCount="100000" sqref="FH77" name="Rango2_18_11_1"/>
    <protectedRange algorithmName="SHA-512" hashValue="pL4tgTKqwEsWSIEGFTBd+4pvEhE7d5Q99Eijs+L/Y1rhA0saQGGRJw5Pv2HLOP0quglztFwB6WVnQ1YGxd4AiQ==" saltValue="IF5mhk2RcoEjrcYppes1VA==" spinCount="100000" sqref="FT77" name="Rango2_30_23_2"/>
    <protectedRange algorithmName="SHA-512" hashValue="Umj9+5Ys20VQPxBFtc6qE5LtKKSgPKwit+B8dd4XnEUaLfBM2ozpkEC4YxwK0SbBiAHDDex+pY+LomQ0lyuamQ==" saltValue="N2/MCRws+mmA+NXw0axolg==" spinCount="100000" sqref="FY77" name="Rango2_31_2_40_1"/>
    <protectedRange algorithmName="SHA-512" hashValue="YXHanhqXL0e4jPrzkCF8r/22WmlCviFUW909WKuG1JOcU0mp0/Huh0aP3EaGYxV2ep0WGu48HsShAy4Ka2uOiw==" saltValue="h/7U5iwJm7DLR4tRVfwZYw==" spinCount="100000" sqref="GC77" name="Rango2_33_22_2"/>
    <protectedRange algorithmName="SHA-512" hashValue="Rgskw+AQdeJ5qbJdarzTa3SCkJfDGziy0Uan5N0F3IWn/H3Z/e+VcB56R7Nes7MPxNHewNP1sSSucVjz3iTLeA==" saltValue="qKZH3DnwaZHBzy3cBZo1qQ==" spinCount="100000" sqref="GF77" name="Rango2_31_28_22_2"/>
    <protectedRange algorithmName="SHA-512" hashValue="Umj9+5Ys20VQPxBFtc6qE5LtKKSgPKwit+B8dd4XnEUaLfBM2ozpkEC4YxwK0SbBiAHDDex+pY+LomQ0lyuamQ==" saltValue="N2/MCRws+mmA+NXw0axolg==" spinCount="100000" sqref="GE77" name="Rango2_31_2_66_1"/>
    <protectedRange algorithmName="SHA-512" hashValue="EEHzbvEYwO1eufllBljOz0uf9BJ2ENtvOScQ7IsS321QhYbwKn7qhHKKP8cKj02rTDvVRMWvwQ1ZP0mZWsBprQ==" saltValue="CjXqBRFbKezlWOFV37MnDQ==" spinCount="100000" sqref="GN77" name="Rango2_30_2_40_1"/>
    <protectedRange algorithmName="SHA-512" hashValue="EEHzbvEYwO1eufllBljOz0uf9BJ2ENtvOScQ7IsS321QhYbwKn7qhHKKP8cKj02rTDvVRMWvwQ1ZP0mZWsBprQ==" saltValue="CjXqBRFbKezlWOFV37MnDQ==" spinCount="100000" sqref="GQ77:GR77" name="Rango2_30_2_53_1"/>
    <protectedRange algorithmName="SHA-512" hashValue="EEHzbvEYwO1eufllBljOz0uf9BJ2ENtvOScQ7IsS321QhYbwKn7qhHKKP8cKj02rTDvVRMWvwQ1ZP0mZWsBprQ==" saltValue="CjXqBRFbKezlWOFV37MnDQ==" spinCount="100000" sqref="GW77" name="Rango2_30_2_66_1"/>
    <protectedRange algorithmName="SHA-512" hashValue="q2z5hEFmXS0v2chiPTC/VCoDWNlnhp+Xe6Ybfxe48vIsnB/KTJQxJv+pFUnCXfZ9T6vyJopuqFFNROfQTW/JUw==" saltValue="IctfdGJb5tOTpq+KPi9vww==" spinCount="100000" sqref="IA77" name="Rango2_88_39_54_2"/>
    <protectedRange algorithmName="SHA-512" hashValue="q2z5hEFmXS0v2chiPTC/VCoDWNlnhp+Xe6Ybfxe48vIsnB/KTJQxJv+pFUnCXfZ9T6vyJopuqFFNROfQTW/JUw==" saltValue="IctfdGJb5tOTpq+KPi9vww==" spinCount="100000" sqref="ID77:IJ77" name="Rango2_88_39_67_1"/>
    <protectedRange algorithmName="SHA-512" hashValue="Umj9+5Ys20VQPxBFtc6qE5LtKKSgPKwit+B8dd4XnEUaLfBM2ozpkEC4YxwK0SbBiAHDDex+pY+LomQ0lyuamQ==" saltValue="N2/MCRws+mmA+NXw0axolg==" spinCount="100000" sqref="GJ78:GJ79 GH78:GH79 GL78:GL79" name="Rango2_31_2_29"/>
    <protectedRange algorithmName="SHA-512" hashValue="XZw03RosI/l0z9FxmTtF29EdZ7P+4+ybhqoaAAUmURojSR5XbGfjC4f2i8gMqfY+RI9JvfdCA6PSh9TduXfUxA==" saltValue="5TPtLq2WoiRSae/yaDPnTw==" spinCount="100000" sqref="GM78:GM79 GK78:GK79 HJ78:HJ79" name="Rango2_99_85"/>
    <protectedRange algorithmName="SHA-512" hashValue="YXHanhqXL0e4jPrzkCF8r/22WmlCviFUW909WKuG1JOcU0mp0/Huh0aP3EaGYxV2ep0WGu48HsShAy4Ka2uOiw==" saltValue="h/7U5iwJm7DLR4tRVfwZYw==" spinCount="100000" sqref="GI78:GI79" name="Rango2_33_29"/>
    <protectedRange algorithmName="SHA-512" hashValue="9+DNppQbWrLYYUMoJ+lyQctV2bX3Vq9kZnegLbpjTLP49It2ovUbcartuoQTeXgP+TGpY//7mDH/UQlFCKDGiA==" saltValue="KUnni6YEm00anzSSvyLqQA==" spinCount="100000" sqref="FH78:FH79" name="Rango2_18_11_2"/>
    <protectedRange algorithmName="SHA-512" hashValue="pL4tgTKqwEsWSIEGFTBd+4pvEhE7d5Q99Eijs+L/Y1rhA0saQGGRJw5Pv2HLOP0quglztFwB6WVnQ1YGxd4AiQ==" saltValue="IF5mhk2RcoEjrcYppes1VA==" spinCount="100000" sqref="FT78:FT79" name="Rango2_30_23_3"/>
    <protectedRange algorithmName="SHA-512" hashValue="Umj9+5Ys20VQPxBFtc6qE5LtKKSgPKwit+B8dd4XnEUaLfBM2ozpkEC4YxwK0SbBiAHDDex+pY+LomQ0lyuamQ==" saltValue="N2/MCRws+mmA+NXw0axolg==" spinCount="100000" sqref="FY78:FY79" name="Rango2_31_2_40_2"/>
    <protectedRange algorithmName="SHA-512" hashValue="YXHanhqXL0e4jPrzkCF8r/22WmlCviFUW909WKuG1JOcU0mp0/Huh0aP3EaGYxV2ep0WGu48HsShAy4Ka2uOiw==" saltValue="h/7U5iwJm7DLR4tRVfwZYw==" spinCount="100000" sqref="GC79" name="Rango2_33_22_3"/>
    <protectedRange algorithmName="SHA-512" hashValue="Rgskw+AQdeJ5qbJdarzTa3SCkJfDGziy0Uan5N0F3IWn/H3Z/e+VcB56R7Nes7MPxNHewNP1sSSucVjz3iTLeA==" saltValue="qKZH3DnwaZHBzy3cBZo1qQ==" spinCount="100000" sqref="GF78:GF79" name="Rango2_31_28_22_3"/>
    <protectedRange algorithmName="SHA-512" hashValue="Umj9+5Ys20VQPxBFtc6qE5LtKKSgPKwit+B8dd4XnEUaLfBM2ozpkEC4YxwK0SbBiAHDDex+pY+LomQ0lyuamQ==" saltValue="N2/MCRws+mmA+NXw0axolg==" spinCount="100000" sqref="GE78:GE79" name="Rango2_31_2_66_2"/>
    <protectedRange algorithmName="SHA-512" hashValue="EEHzbvEYwO1eufllBljOz0uf9BJ2ENtvOScQ7IsS321QhYbwKn7qhHKKP8cKj02rTDvVRMWvwQ1ZP0mZWsBprQ==" saltValue="CjXqBRFbKezlWOFV37MnDQ==" spinCount="100000" sqref="GN78:GN79" name="Rango2_30_2_40_2"/>
    <protectedRange algorithmName="SHA-512" hashValue="EEHzbvEYwO1eufllBljOz0uf9BJ2ENtvOScQ7IsS321QhYbwKn7qhHKKP8cKj02rTDvVRMWvwQ1ZP0mZWsBprQ==" saltValue="CjXqBRFbKezlWOFV37MnDQ==" spinCount="100000" sqref="GQ78:GR79" name="Rango2_30_2_53_2"/>
    <protectedRange algorithmName="SHA-512" hashValue="EEHzbvEYwO1eufllBljOz0uf9BJ2ENtvOScQ7IsS321QhYbwKn7qhHKKP8cKj02rTDvVRMWvwQ1ZP0mZWsBprQ==" saltValue="CjXqBRFbKezlWOFV37MnDQ==" spinCount="100000" sqref="GW78:GW79" name="Rango2_30_2_66_2"/>
    <protectedRange algorithmName="SHA-512" hashValue="q2z5hEFmXS0v2chiPTC/VCoDWNlnhp+Xe6Ybfxe48vIsnB/KTJQxJv+pFUnCXfZ9T6vyJopuqFFNROfQTW/JUw==" saltValue="IctfdGJb5tOTpq+KPi9vww==" spinCount="100000" sqref="IA78:IA79" name="Rango2_88_39_54_3"/>
    <protectedRange algorithmName="SHA-512" hashValue="q2z5hEFmXS0v2chiPTC/VCoDWNlnhp+Xe6Ybfxe48vIsnB/KTJQxJv+pFUnCXfZ9T6vyJopuqFFNROfQTW/JUw==" saltValue="IctfdGJb5tOTpq+KPi9vww==" spinCount="100000" sqref="ID78:IJ79" name="Rango2_88_39_67_2"/>
    <protectedRange algorithmName="SHA-512" hashValue="Umj9+5Ys20VQPxBFtc6qE5LtKKSgPKwit+B8dd4XnEUaLfBM2ozpkEC4YxwK0SbBiAHDDex+pY+LomQ0lyuamQ==" saltValue="N2/MCRws+mmA+NXw0axolg==" spinCount="100000" sqref="GJ80:GJ81 GH80:GH81 GL80:GL81" name="Rango2_31_2_30"/>
    <protectedRange algorithmName="SHA-512" hashValue="XZw03RosI/l0z9FxmTtF29EdZ7P+4+ybhqoaAAUmURojSR5XbGfjC4f2i8gMqfY+RI9JvfdCA6PSh9TduXfUxA==" saltValue="5TPtLq2WoiRSae/yaDPnTw==" spinCount="100000" sqref="GM80:GM81 GK80:GK81 HJ80:HJ81 FI80:FI81 GC80:GC81" name="Rango2_99_86"/>
    <protectedRange algorithmName="SHA-512" hashValue="YXHanhqXL0e4jPrzkCF8r/22WmlCviFUW909WKuG1JOcU0mp0/Huh0aP3EaGYxV2ep0WGu48HsShAy4Ka2uOiw==" saltValue="h/7U5iwJm7DLR4tRVfwZYw==" spinCount="100000" sqref="GI80:GI81" name="Rango2_33_30"/>
    <protectedRange algorithmName="SHA-512" hashValue="9+DNppQbWrLYYUMoJ+lyQctV2bX3Vq9kZnegLbpjTLP49It2ovUbcartuoQTeXgP+TGpY//7mDH/UQlFCKDGiA==" saltValue="KUnni6YEm00anzSSvyLqQA==" spinCount="100000" sqref="FH80:FH81" name="Rango2_18_11_3"/>
    <protectedRange algorithmName="SHA-512" hashValue="pL4tgTKqwEsWSIEGFTBd+4pvEhE7d5Q99Eijs+L/Y1rhA0saQGGRJw5Pv2HLOP0quglztFwB6WVnQ1YGxd4AiQ==" saltValue="IF5mhk2RcoEjrcYppes1VA==" spinCount="100000" sqref="FT80:FT81" name="Rango2_30_23_4"/>
    <protectedRange algorithmName="SHA-512" hashValue="Umj9+5Ys20VQPxBFtc6qE5LtKKSgPKwit+B8dd4XnEUaLfBM2ozpkEC4YxwK0SbBiAHDDex+pY+LomQ0lyuamQ==" saltValue="N2/MCRws+mmA+NXw0axolg==" spinCount="100000" sqref="FY80:FY81" name="Rango2_31_2_40_3"/>
    <protectedRange algorithmName="SHA-512" hashValue="Rgskw+AQdeJ5qbJdarzTa3SCkJfDGziy0Uan5N0F3IWn/H3Z/e+VcB56R7Nes7MPxNHewNP1sSSucVjz3iTLeA==" saltValue="qKZH3DnwaZHBzy3cBZo1qQ==" spinCount="100000" sqref="GF80:GF81" name="Rango2_31_28_22_4"/>
    <protectedRange algorithmName="SHA-512" hashValue="Umj9+5Ys20VQPxBFtc6qE5LtKKSgPKwit+B8dd4XnEUaLfBM2ozpkEC4YxwK0SbBiAHDDex+pY+LomQ0lyuamQ==" saltValue="N2/MCRws+mmA+NXw0axolg==" spinCount="100000" sqref="GE80:GE81" name="Rango2_31_2_66_3"/>
    <protectedRange algorithmName="SHA-512" hashValue="EEHzbvEYwO1eufllBljOz0uf9BJ2ENtvOScQ7IsS321QhYbwKn7qhHKKP8cKj02rTDvVRMWvwQ1ZP0mZWsBprQ==" saltValue="CjXqBRFbKezlWOFV37MnDQ==" spinCount="100000" sqref="GN80:GN81" name="Rango2_30_2_40_3"/>
    <protectedRange algorithmName="SHA-512" hashValue="EEHzbvEYwO1eufllBljOz0uf9BJ2ENtvOScQ7IsS321QhYbwKn7qhHKKP8cKj02rTDvVRMWvwQ1ZP0mZWsBprQ==" saltValue="CjXqBRFbKezlWOFV37MnDQ==" spinCount="100000" sqref="GQ80:GR81" name="Rango2_30_2_53_3"/>
    <protectedRange algorithmName="SHA-512" hashValue="EEHzbvEYwO1eufllBljOz0uf9BJ2ENtvOScQ7IsS321QhYbwKn7qhHKKP8cKj02rTDvVRMWvwQ1ZP0mZWsBprQ==" saltValue="CjXqBRFbKezlWOFV37MnDQ==" spinCount="100000" sqref="GW80:GW81" name="Rango2_30_2_66_3"/>
    <protectedRange algorithmName="SHA-512" hashValue="q2z5hEFmXS0v2chiPTC/VCoDWNlnhp+Xe6Ybfxe48vIsnB/KTJQxJv+pFUnCXfZ9T6vyJopuqFFNROfQTW/JUw==" saltValue="IctfdGJb5tOTpq+KPi9vww==" spinCount="100000" sqref="IA80:IA81" name="Rango2_88_39_54_4"/>
    <protectedRange algorithmName="SHA-512" hashValue="q2z5hEFmXS0v2chiPTC/VCoDWNlnhp+Xe6Ybfxe48vIsnB/KTJQxJv+pFUnCXfZ9T6vyJopuqFFNROfQTW/JUw==" saltValue="IctfdGJb5tOTpq+KPi9vww==" spinCount="100000" sqref="ID80:IJ81" name="Rango2_88_39_67_3"/>
    <protectedRange algorithmName="SHA-512" hashValue="EEHzbvEYwO1eufllBljOz0uf9BJ2ENtvOScQ7IsS321QhYbwKn7qhHKKP8cKj02rTDvVRMWvwQ1ZP0mZWsBprQ==" saltValue="CjXqBRFbKezlWOFV37MnDQ==" spinCount="100000" sqref="GN83:GN84 GQ83:GR84 GW83:GW84" name="Rango2_30_2_24"/>
    <protectedRange algorithmName="SHA-512" hashValue="Rgskw+AQdeJ5qbJdarzTa3SCkJfDGziy0Uan5N0F3IWn/H3Z/e+VcB56R7Nes7MPxNHewNP1sSSucVjz3iTLeA==" saltValue="qKZH3DnwaZHBzy3cBZo1qQ==" spinCount="100000" sqref="GF83:GF84" name="Rango2_31_28_23"/>
    <protectedRange algorithmName="SHA-512" hashValue="Umj9+5Ys20VQPxBFtc6qE5LtKKSgPKwit+B8dd4XnEUaLfBM2ozpkEC4YxwK0SbBiAHDDex+pY+LomQ0lyuamQ==" saltValue="N2/MCRws+mmA+NXw0axolg==" spinCount="100000" sqref="GJ82:GJ84 GH82:GH84 GL82:GL84 FY83:FY84 GE83:GE84" name="Rango2_31_2_33"/>
    <protectedRange algorithmName="SHA-512" hashValue="q2z5hEFmXS0v2chiPTC/VCoDWNlnhp+Xe6Ybfxe48vIsnB/KTJQxJv+pFUnCXfZ9T6vyJopuqFFNROfQTW/JUw==" saltValue="IctfdGJb5tOTpq+KPi9vww==" spinCount="100000" sqref="IE83:IJ84" name="Rango2_88_39_60"/>
    <protectedRange algorithmName="SHA-512" hashValue="XZw03RosI/l0z9FxmTtF29EdZ7P+4+ybhqoaAAUmURojSR5XbGfjC4f2i8gMqfY+RI9JvfdCA6PSh9TduXfUxA==" saltValue="5TPtLq2WoiRSae/yaDPnTw==" spinCount="100000" sqref="GM82:GM84 GK82:GK84 HJ82:HJ84 FU83:FU84 FI83:FI84 IL83:IM84 GT83:GT84 EO83:EO84 HU83:HZ84 IB83:IB84 EA83:EJ84 ER83:ES84 EV83:EW84 FF83:FF84 FQ83:FR84 FW83:FX84 FZ83:FZ84 GO83:GO84 GY83:GZ84 IO83:IO84" name="Rango2_99_87"/>
    <protectedRange algorithmName="SHA-512" hashValue="YXHanhqXL0e4jPrzkCF8r/22WmlCviFUW909WKuG1JOcU0mp0/Huh0aP3EaGYxV2ep0WGu48HsShAy4Ka2uOiw==" saltValue="h/7U5iwJm7DLR4tRVfwZYw==" spinCount="100000" sqref="GI82:GI84 GC83:GC84" name="Rango2_33_31"/>
    <protectedRange algorithmName="SHA-512" hashValue="pL4tgTKqwEsWSIEGFTBd+4pvEhE7d5Q99Eijs+L/Y1rhA0saQGGRJw5Pv2HLOP0quglztFwB6WVnQ1YGxd4AiQ==" saltValue="IF5mhk2RcoEjrcYppes1VA==" spinCount="100000" sqref="FT83:FT84" name="Rango2_30_25"/>
    <protectedRange algorithmName="SHA-512" hashValue="9+DNppQbWrLYYUMoJ+lyQctV2bX3Vq9kZnegLbpjTLP49It2ovUbcartuoQTeXgP+TGpY//7mDH/UQlFCKDGiA==" saltValue="KUnni6YEm00anzSSvyLqQA==" spinCount="100000" sqref="FH82" name="Rango2_18_11_4"/>
    <protectedRange algorithmName="SHA-512" hashValue="pL4tgTKqwEsWSIEGFTBd+4pvEhE7d5Q99Eijs+L/Y1rhA0saQGGRJw5Pv2HLOP0quglztFwB6WVnQ1YGxd4AiQ==" saltValue="IF5mhk2RcoEjrcYppes1VA==" spinCount="100000" sqref="FT82" name="Rango2_30_23_5"/>
    <protectedRange algorithmName="SHA-512" hashValue="Umj9+5Ys20VQPxBFtc6qE5LtKKSgPKwit+B8dd4XnEUaLfBM2ozpkEC4YxwK0SbBiAHDDex+pY+LomQ0lyuamQ==" saltValue="N2/MCRws+mmA+NXw0axolg==" spinCount="100000" sqref="FY82" name="Rango2_31_2_40_4"/>
    <protectedRange algorithmName="SHA-512" hashValue="Umj9+5Ys20VQPxBFtc6qE5LtKKSgPKwit+B8dd4XnEUaLfBM2ozpkEC4YxwK0SbBiAHDDex+pY+LomQ0lyuamQ==" saltValue="N2/MCRws+mmA+NXw0axolg==" spinCount="100000" sqref="GB82" name="Rango2_31_2_53_4"/>
    <protectedRange algorithmName="SHA-512" hashValue="YXHanhqXL0e4jPrzkCF8r/22WmlCviFUW909WKuG1JOcU0mp0/Huh0aP3EaGYxV2ep0WGu48HsShAy4Ka2uOiw==" saltValue="h/7U5iwJm7DLR4tRVfwZYw==" spinCount="100000" sqref="GC82" name="Rango2_33_22_4"/>
    <protectedRange algorithmName="SHA-512" hashValue="Rgskw+AQdeJ5qbJdarzTa3SCkJfDGziy0Uan5N0F3IWn/H3Z/e+VcB56R7Nes7MPxNHewNP1sSSucVjz3iTLeA==" saltValue="qKZH3DnwaZHBzy3cBZo1qQ==" spinCount="100000" sqref="GF82" name="Rango2_31_28_22_5"/>
    <protectedRange algorithmName="SHA-512" hashValue="Umj9+5Ys20VQPxBFtc6qE5LtKKSgPKwit+B8dd4XnEUaLfBM2ozpkEC4YxwK0SbBiAHDDex+pY+LomQ0lyuamQ==" saltValue="N2/MCRws+mmA+NXw0axolg==" spinCount="100000" sqref="GE82" name="Rango2_31_2_66_4"/>
    <protectedRange algorithmName="SHA-512" hashValue="EEHzbvEYwO1eufllBljOz0uf9BJ2ENtvOScQ7IsS321QhYbwKn7qhHKKP8cKj02rTDvVRMWvwQ1ZP0mZWsBprQ==" saltValue="CjXqBRFbKezlWOFV37MnDQ==" spinCount="100000" sqref="GN82" name="Rango2_30_2_40_4"/>
    <protectedRange algorithmName="SHA-512" hashValue="EEHzbvEYwO1eufllBljOz0uf9BJ2ENtvOScQ7IsS321QhYbwKn7qhHKKP8cKj02rTDvVRMWvwQ1ZP0mZWsBprQ==" saltValue="CjXqBRFbKezlWOFV37MnDQ==" spinCount="100000" sqref="GQ82:GR82" name="Rango2_30_2_53_4"/>
    <protectedRange algorithmName="SHA-512" hashValue="EEHzbvEYwO1eufllBljOz0uf9BJ2ENtvOScQ7IsS321QhYbwKn7qhHKKP8cKj02rTDvVRMWvwQ1ZP0mZWsBprQ==" saltValue="CjXqBRFbKezlWOFV37MnDQ==" spinCount="100000" sqref="GW82" name="Rango2_30_2_66_4"/>
    <protectedRange algorithmName="SHA-512" hashValue="q2z5hEFmXS0v2chiPTC/VCoDWNlnhp+Xe6Ybfxe48vIsnB/KTJQxJv+pFUnCXfZ9T6vyJopuqFFNROfQTW/JUw==" saltValue="IctfdGJb5tOTpq+KPi9vww==" spinCount="100000" sqref="IA82:IA84" name="Rango2_88_39_54_5"/>
    <protectedRange algorithmName="SHA-512" hashValue="q2z5hEFmXS0v2chiPTC/VCoDWNlnhp+Xe6Ybfxe48vIsnB/KTJQxJv+pFUnCXfZ9T6vyJopuqFFNROfQTW/JUw==" saltValue="IctfdGJb5tOTpq+KPi9vww==" spinCount="100000" sqref="ID82:IJ82 ID83:ID84" name="Rango2_88_39_67_4"/>
    <protectedRange algorithmName="SHA-512" hashValue="EEHzbvEYwO1eufllBljOz0uf9BJ2ENtvOScQ7IsS321QhYbwKn7qhHKKP8cKj02rTDvVRMWvwQ1ZP0mZWsBprQ==" saltValue="CjXqBRFbKezlWOFV37MnDQ==" spinCount="100000" sqref="GN85:GN86 GQ85:GR86 GW85:GW86" name="Rango2_30_2_25"/>
    <protectedRange algorithmName="SHA-512" hashValue="Rgskw+AQdeJ5qbJdarzTa3SCkJfDGziy0Uan5N0F3IWn/H3Z/e+VcB56R7Nes7MPxNHewNP1sSSucVjz3iTLeA==" saltValue="qKZH3DnwaZHBzy3cBZo1qQ==" spinCount="100000" sqref="GF85:GF86" name="Rango2_31_28_24"/>
    <protectedRange algorithmName="SHA-512" hashValue="Umj9+5Ys20VQPxBFtc6qE5LtKKSgPKwit+B8dd4XnEUaLfBM2ozpkEC4YxwK0SbBiAHDDex+pY+LomQ0lyuamQ==" saltValue="N2/MCRws+mmA+NXw0axolg==" spinCount="100000" sqref="GJ85:GJ86 GH85:GH86 GL85:GL86 FY85:FY86 GE85:GE86" name="Rango2_31_2_39"/>
    <protectedRange algorithmName="SHA-512" hashValue="q2z5hEFmXS0v2chiPTC/VCoDWNlnhp+Xe6Ybfxe48vIsnB/KTJQxJv+pFUnCXfZ9T6vyJopuqFFNROfQTW/JUw==" saltValue="IctfdGJb5tOTpq+KPi9vww==" spinCount="100000" sqref="IE85:IJ86" name="Rango2_88_39_66"/>
    <protectedRange algorithmName="SHA-512" hashValue="XZw03RosI/l0z9FxmTtF29EdZ7P+4+ybhqoaAAUmURojSR5XbGfjC4f2i8gMqfY+RI9JvfdCA6PSh9TduXfUxA==" saltValue="5TPtLq2WoiRSae/yaDPnTw==" spinCount="100000" sqref="GM85:GM86 GK85:GK86 HJ85:HJ86 FU85:FU86 FI85:FI86 IL85:IM86 GT85:GT86 EO85:EO86 HU85:HZ86 IB85:IB86 EA85:EJ86 ER85:ES86 EV85:EW86 FF85:FF86 FQ85:FR86 FW85:FX86 FZ85:FZ86 GO85:GO86 GY85:GZ86 IO85:IO86" name="Rango2_99_90"/>
    <protectedRange algorithmName="SHA-512" hashValue="YXHanhqXL0e4jPrzkCF8r/22WmlCviFUW909WKuG1JOcU0mp0/Huh0aP3EaGYxV2ep0WGu48HsShAy4Ka2uOiw==" saltValue="h/7U5iwJm7DLR4tRVfwZYw==" spinCount="100000" sqref="GI85:GI86 GC85:GC86" name="Rango2_33_32"/>
    <protectedRange algorithmName="SHA-512" hashValue="pL4tgTKqwEsWSIEGFTBd+4pvEhE7d5Q99Eijs+L/Y1rhA0saQGGRJw5Pv2HLOP0quglztFwB6WVnQ1YGxd4AiQ==" saltValue="IF5mhk2RcoEjrcYppes1VA==" spinCount="100000" sqref="FT85:FT86" name="Rango2_30_26"/>
    <protectedRange algorithmName="SHA-512" hashValue="q2z5hEFmXS0v2chiPTC/VCoDWNlnhp+Xe6Ybfxe48vIsnB/KTJQxJv+pFUnCXfZ9T6vyJopuqFFNROfQTW/JUw==" saltValue="IctfdGJb5tOTpq+KPi9vww==" spinCount="100000" sqref="IA85:IA86" name="Rango2_88_39_54_6"/>
    <protectedRange algorithmName="SHA-512" hashValue="q2z5hEFmXS0v2chiPTC/VCoDWNlnhp+Xe6Ybfxe48vIsnB/KTJQxJv+pFUnCXfZ9T6vyJopuqFFNROfQTW/JUw==" saltValue="IctfdGJb5tOTpq+KPi9vww==" spinCount="100000" sqref="ID85:ID86" name="Rango2_88_39_67_5"/>
    <protectedRange algorithmName="SHA-512" hashValue="EEHzbvEYwO1eufllBljOz0uf9BJ2ENtvOScQ7IsS321QhYbwKn7qhHKKP8cKj02rTDvVRMWvwQ1ZP0mZWsBprQ==" saltValue="CjXqBRFbKezlWOFV37MnDQ==" spinCount="100000" sqref="GN87 GQ87:GR87 GW87" name="Rango2_30_2_26"/>
    <protectedRange algorithmName="SHA-512" hashValue="Rgskw+AQdeJ5qbJdarzTa3SCkJfDGziy0Uan5N0F3IWn/H3Z/e+VcB56R7Nes7MPxNHewNP1sSSucVjz3iTLeA==" saltValue="qKZH3DnwaZHBzy3cBZo1qQ==" spinCount="100000" sqref="GF87" name="Rango2_31_28_25"/>
    <protectedRange algorithmName="SHA-512" hashValue="Umj9+5Ys20VQPxBFtc6qE5LtKKSgPKwit+B8dd4XnEUaLfBM2ozpkEC4YxwK0SbBiAHDDex+pY+LomQ0lyuamQ==" saltValue="N2/MCRws+mmA+NXw0axolg==" spinCount="100000" sqref="GJ87 GH87 GL87 FY87 GB87 GE87" name="Rango2_31_2_41"/>
    <protectedRange algorithmName="SHA-512" hashValue="q2z5hEFmXS0v2chiPTC/VCoDWNlnhp+Xe6Ybfxe48vIsnB/KTJQxJv+pFUnCXfZ9T6vyJopuqFFNROfQTW/JUw==" saltValue="IctfdGJb5tOTpq+KPi9vww==" spinCount="100000" sqref="IE87:IJ87" name="Rango2_88_39_68"/>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1"/>
    <protectedRange algorithmName="SHA-512" hashValue="YXHanhqXL0e4jPrzkCF8r/22WmlCviFUW909WKuG1JOcU0mp0/Huh0aP3EaGYxV2ep0WGu48HsShAy4Ka2uOiw==" saltValue="h/7U5iwJm7DLR4tRVfwZYw==" spinCount="100000" sqref="GI87 GC87" name="Rango2_33_33"/>
    <protectedRange algorithmName="SHA-512" hashValue="pL4tgTKqwEsWSIEGFTBd+4pvEhE7d5Q99Eijs+L/Y1rhA0saQGGRJw5Pv2HLOP0quglztFwB6WVnQ1YGxd4AiQ==" saltValue="IF5mhk2RcoEjrcYppes1VA==" spinCount="100000" sqref="FT87" name="Rango2_30_27"/>
    <protectedRange algorithmName="SHA-512" hashValue="q2z5hEFmXS0v2chiPTC/VCoDWNlnhp+Xe6Ybfxe48vIsnB/KTJQxJv+pFUnCXfZ9T6vyJopuqFFNROfQTW/JUw==" saltValue="IctfdGJb5tOTpq+KPi9vww==" spinCount="100000" sqref="IA87" name="Rango2_88_39_54_7"/>
    <protectedRange algorithmName="SHA-512" hashValue="q2z5hEFmXS0v2chiPTC/VCoDWNlnhp+Xe6Ybfxe48vIsnB/KTJQxJv+pFUnCXfZ9T6vyJopuqFFNROfQTW/JUw==" saltValue="IctfdGJb5tOTpq+KPi9vww==" spinCount="100000" sqref="ID87" name="Rango2_88_39_67_6"/>
    <protectedRange algorithmName="SHA-512" hashValue="EEHzbvEYwO1eufllBljOz0uf9BJ2ENtvOScQ7IsS321QhYbwKn7qhHKKP8cKj02rTDvVRMWvwQ1ZP0mZWsBprQ==" saltValue="CjXqBRFbKezlWOFV37MnDQ==" spinCount="100000" sqref="GN88 GQ88:GR88 GW88" name="Rango2_30_2_27"/>
    <protectedRange algorithmName="SHA-512" hashValue="Rgskw+AQdeJ5qbJdarzTa3SCkJfDGziy0Uan5N0F3IWn/H3Z/e+VcB56R7Nes7MPxNHewNP1sSSucVjz3iTLeA==" saltValue="qKZH3DnwaZHBzy3cBZo1qQ==" spinCount="100000" sqref="GF88" name="Rango2_31_28_26"/>
    <protectedRange algorithmName="SHA-512" hashValue="Umj9+5Ys20VQPxBFtc6qE5LtKKSgPKwit+B8dd4XnEUaLfBM2ozpkEC4YxwK0SbBiAHDDex+pY+LomQ0lyuamQ==" saltValue="N2/MCRws+mmA+NXw0axolg==" spinCount="100000" sqref="GJ88 GH88 GL88 FY88 GB88 GE88" name="Rango2_31_2_42"/>
    <protectedRange algorithmName="SHA-512" hashValue="q2z5hEFmXS0v2chiPTC/VCoDWNlnhp+Xe6Ybfxe48vIsnB/KTJQxJv+pFUnCXfZ9T6vyJopuqFFNROfQTW/JUw==" saltValue="IctfdGJb5tOTpq+KPi9vww==" spinCount="100000" sqref="IE88:IJ88" name="Rango2_88_39_69"/>
    <protectedRange algorithmName="SHA-512" hashValue="XZw03RosI/l0z9FxmTtF29EdZ7P+4+ybhqoaAAUmURojSR5XbGfjC4f2i8gMqfY+RI9JvfdCA6PSh9TduXfUxA==" saltValue="5TPtLq2WoiRSae/yaDPnTw==" spinCount="100000" sqref="GM88 GK88 HJ88 FU88 FI88 IL88:IM88 GT88 EO88 HU88:HZ88 IB88 EA88:EJ88 ER88:ES88 EV88:EW88 FF88 FQ88:FR88 FW88:FX88 FZ88 GO88 GY88:GZ88 IO88" name="Rango2_99_97"/>
    <protectedRange algorithmName="SHA-512" hashValue="YXHanhqXL0e4jPrzkCF8r/22WmlCviFUW909WKuG1JOcU0mp0/Huh0aP3EaGYxV2ep0WGu48HsShAy4Ka2uOiw==" saltValue="h/7U5iwJm7DLR4tRVfwZYw==" spinCount="100000" sqref="GI88 GC88" name="Rango2_33_34"/>
    <protectedRange algorithmName="SHA-512" hashValue="pL4tgTKqwEsWSIEGFTBd+4pvEhE7d5Q99Eijs+L/Y1rhA0saQGGRJw5Pv2HLOP0quglztFwB6WVnQ1YGxd4AiQ==" saltValue="IF5mhk2RcoEjrcYppes1VA==" spinCount="100000" sqref="FT88" name="Rango2_30_28"/>
    <protectedRange algorithmName="SHA-512" hashValue="q2z5hEFmXS0v2chiPTC/VCoDWNlnhp+Xe6Ybfxe48vIsnB/KTJQxJv+pFUnCXfZ9T6vyJopuqFFNROfQTW/JUw==" saltValue="IctfdGJb5tOTpq+KPi9vww==" spinCount="100000" sqref="IA88" name="Rango2_88_39_54_8"/>
    <protectedRange algorithmName="SHA-512" hashValue="q2z5hEFmXS0v2chiPTC/VCoDWNlnhp+Xe6Ybfxe48vIsnB/KTJQxJv+pFUnCXfZ9T6vyJopuqFFNROfQTW/JUw==" saltValue="IctfdGJb5tOTpq+KPi9vww==" spinCount="100000" sqref="ID88" name="Rango2_88_39_67_7"/>
    <protectedRange algorithmName="SHA-512" hashValue="Gqwr8n5jYbCESAqCFk8dpOzViQICBV+k0xoqBoQaZ5lHaRlvT9TZDB4yXtm+qC6OhD064ZDBOFWkwo+LHXu1sg==" saltValue="gEL9PCN2ekF2IxW9yqAGYA==" spinCount="100000" sqref="IS63" name="Rango2_40_2_4_1"/>
    <protectedRange algorithmName="SHA-512" hashValue="D8TacORwT7iz0mF9GEucchnMHfB5er2FFjQsxyeWWyeJkM6Bt3gYQ3LbcHPxZXFpVAYtFOuTrzYOCJrlZDx16g==" saltValue="QtCzIBktdS4NZkOEGcLTRQ==" spinCount="100000" sqref="IW63" name="Rango2_41_4_1"/>
    <protectedRange algorithmName="SHA-512" hashValue="Gqwr8n5jYbCESAqCFk8dpOzViQICBV+k0xoqBoQaZ5lHaRlvT9TZDB4yXtm+qC6OhD064ZDBOFWkwo+LHXu1sg==" saltValue="gEL9PCN2ekF2IxW9yqAGYA==" spinCount="100000" sqref="IS64" name="Rango2_40_2_5_1"/>
    <protectedRange algorithmName="SHA-512" hashValue="D8TacORwT7iz0mF9GEucchnMHfB5er2FFjQsxyeWWyeJkM6Bt3gYQ3LbcHPxZXFpVAYtFOuTrzYOCJrlZDx16g==" saltValue="QtCzIBktdS4NZkOEGcLTRQ==" spinCount="100000" sqref="IW64" name="Rango2_41_5_1"/>
    <protectedRange algorithmName="SHA-512" hashValue="Gqwr8n5jYbCESAqCFk8dpOzViQICBV+k0xoqBoQaZ5lHaRlvT9TZDB4yXtm+qC6OhD064ZDBOFWkwo+LHXu1sg==" saltValue="gEL9PCN2ekF2IxW9yqAGYA==" spinCount="100000" sqref="IS65:IS67" name="Rango2_40_2_7_1"/>
    <protectedRange algorithmName="SHA-512" hashValue="D8TacORwT7iz0mF9GEucchnMHfB5er2FFjQsxyeWWyeJkM6Bt3gYQ3LbcHPxZXFpVAYtFOuTrzYOCJrlZDx16g==" saltValue="QtCzIBktdS4NZkOEGcLTRQ==" spinCount="100000" sqref="IW65:IW67 JT65:JU65 JO65:JO66" name="Rango2_41_7_1"/>
    <protectedRange algorithmName="SHA-512" hashValue="Gqwr8n5jYbCESAqCFk8dpOzViQICBV+k0xoqBoQaZ5lHaRlvT9TZDB4yXtm+qC6OhD064ZDBOFWkwo+LHXu1sg==" saltValue="gEL9PCN2ekF2IxW9yqAGYA==" spinCount="100000" sqref="IS68" name="Rango2_40_2_8_1"/>
    <protectedRange algorithmName="SHA-512" hashValue="D8TacORwT7iz0mF9GEucchnMHfB5er2FFjQsxyeWWyeJkM6Bt3gYQ3LbcHPxZXFpVAYtFOuTrzYOCJrlZDx16g==" saltValue="QtCzIBktdS4NZkOEGcLTRQ==" spinCount="100000" sqref="IW68" name="Rango2_41_8_1"/>
    <protectedRange algorithmName="SHA-512" hashValue="Gqwr8n5jYbCESAqCFk8dpOzViQICBV+k0xoqBoQaZ5lHaRlvT9TZDB4yXtm+qC6OhD064ZDBOFWkwo+LHXu1sg==" saltValue="gEL9PCN2ekF2IxW9yqAGYA==" spinCount="100000" sqref="IS69:IS70" name="Rango2_40_2_9_1"/>
    <protectedRange algorithmName="SHA-512" hashValue="D8TacORwT7iz0mF9GEucchnMHfB5er2FFjQsxyeWWyeJkM6Bt3gYQ3LbcHPxZXFpVAYtFOuTrzYOCJrlZDx16g==" saltValue="QtCzIBktdS4NZkOEGcLTRQ==" spinCount="100000" sqref="IW69:IW70" name="Rango2_41_9_1"/>
    <protectedRange algorithmName="SHA-512" hashValue="Gqwr8n5jYbCESAqCFk8dpOzViQICBV+k0xoqBoQaZ5lHaRlvT9TZDB4yXtm+qC6OhD064ZDBOFWkwo+LHXu1sg==" saltValue="gEL9PCN2ekF2IxW9yqAGYA==" spinCount="100000" sqref="IS71" name="Rango2_40_2_10_1"/>
    <protectedRange algorithmName="SHA-512" hashValue="D8TacORwT7iz0mF9GEucchnMHfB5er2FFjQsxyeWWyeJkM6Bt3gYQ3LbcHPxZXFpVAYtFOuTrzYOCJrlZDx16g==" saltValue="QtCzIBktdS4NZkOEGcLTRQ==" spinCount="100000" sqref="IW71" name="Rango2_41_10_1"/>
    <protectedRange algorithmName="SHA-512" hashValue="Gqwr8n5jYbCESAqCFk8dpOzViQICBV+k0xoqBoQaZ5lHaRlvT9TZDB4yXtm+qC6OhD064ZDBOFWkwo+LHXu1sg==" saltValue="gEL9PCN2ekF2IxW9yqAGYA==" spinCount="100000" sqref="IS72" name="Rango2_40_2_11_1"/>
    <protectedRange algorithmName="SHA-512" hashValue="D8TacORwT7iz0mF9GEucchnMHfB5er2FFjQsxyeWWyeJkM6Bt3gYQ3LbcHPxZXFpVAYtFOuTrzYOCJrlZDx16g==" saltValue="QtCzIBktdS4NZkOEGcLTRQ==" spinCount="100000" sqref="IW72" name="Rango2_41_11_1"/>
    <protectedRange algorithmName="SHA-512" hashValue="Gqwr8n5jYbCESAqCFk8dpOzViQICBV+k0xoqBoQaZ5lHaRlvT9TZDB4yXtm+qC6OhD064ZDBOFWkwo+LHXu1sg==" saltValue="gEL9PCN2ekF2IxW9yqAGYA==" spinCount="100000" sqref="IS73:IS76" name="Rango2_40_2_13_1"/>
    <protectedRange algorithmName="SHA-512" hashValue="D8TacORwT7iz0mF9GEucchnMHfB5er2FFjQsxyeWWyeJkM6Bt3gYQ3LbcHPxZXFpVAYtFOuTrzYOCJrlZDx16g==" saltValue="QtCzIBktdS4NZkOEGcLTRQ==" spinCount="100000" sqref="IW73:IW76" name="Rango2_41_13_1"/>
    <protectedRange algorithmName="SHA-512" hashValue="Gqwr8n5jYbCESAqCFk8dpOzViQICBV+k0xoqBoQaZ5lHaRlvT9TZDB4yXtm+qC6OhD064ZDBOFWkwo+LHXu1sg==" saltValue="gEL9PCN2ekF2IxW9yqAGYA==" spinCount="100000" sqref="IS77" name="Rango2_40_2_13_2"/>
    <protectedRange algorithmName="SHA-512" hashValue="D8TacORwT7iz0mF9GEucchnMHfB5er2FFjQsxyeWWyeJkM6Bt3gYQ3LbcHPxZXFpVAYtFOuTrzYOCJrlZDx16g==" saltValue="QtCzIBktdS4NZkOEGcLTRQ==" spinCount="100000" sqref="IW77" name="Rango2_41_13_2"/>
    <protectedRange algorithmName="SHA-512" hashValue="Gqwr8n5jYbCESAqCFk8dpOzViQICBV+k0xoqBoQaZ5lHaRlvT9TZDB4yXtm+qC6OhD064ZDBOFWkwo+LHXu1sg==" saltValue="gEL9PCN2ekF2IxW9yqAGYA==" spinCount="100000" sqref="IS78:IS79" name="Rango2_40_2_13_3"/>
    <protectedRange algorithmName="SHA-512" hashValue="D8TacORwT7iz0mF9GEucchnMHfB5er2FFjQsxyeWWyeJkM6Bt3gYQ3LbcHPxZXFpVAYtFOuTrzYOCJrlZDx16g==" saltValue="QtCzIBktdS4NZkOEGcLTRQ==" spinCount="100000" sqref="IW78:IW79" name="Rango2_41_13_3"/>
    <protectedRange algorithmName="SHA-512" hashValue="Gqwr8n5jYbCESAqCFk8dpOzViQICBV+k0xoqBoQaZ5lHaRlvT9TZDB4yXtm+qC6OhD064ZDBOFWkwo+LHXu1sg==" saltValue="gEL9PCN2ekF2IxW9yqAGYA==" spinCount="100000" sqref="IS80:IS81" name="Rango2_40_2_13_4"/>
    <protectedRange algorithmName="SHA-512" hashValue="D8TacORwT7iz0mF9GEucchnMHfB5er2FFjQsxyeWWyeJkM6Bt3gYQ3LbcHPxZXFpVAYtFOuTrzYOCJrlZDx16g==" saltValue="QtCzIBktdS4NZkOEGcLTRQ==" spinCount="100000" sqref="IW80:IW81" name="Rango2_41_13_4"/>
    <protectedRange algorithmName="SHA-512" hashValue="Gqwr8n5jYbCESAqCFk8dpOzViQICBV+k0xoqBoQaZ5lHaRlvT9TZDB4yXtm+qC6OhD064ZDBOFWkwo+LHXu1sg==" saltValue="gEL9PCN2ekF2IxW9yqAGYA==" spinCount="100000" sqref="IS83:IS84" name="Rango2_40_2_24"/>
    <protectedRange algorithmName="SHA-512" hashValue="D8TacORwT7iz0mF9GEucchnMHfB5er2FFjQsxyeWWyeJkM6Bt3gYQ3LbcHPxZXFpVAYtFOuTrzYOCJrlZDx16g==" saltValue="QtCzIBktdS4NZkOEGcLTRQ==" spinCount="100000" sqref="IW84" name="Rango2_41_24"/>
    <protectedRange algorithmName="SHA-512" hashValue="Gqwr8n5jYbCESAqCFk8dpOzViQICBV+k0xoqBoQaZ5lHaRlvT9TZDB4yXtm+qC6OhD064ZDBOFWkwo+LHXu1sg==" saltValue="gEL9PCN2ekF2IxW9yqAGYA==" spinCount="100000" sqref="IS82" name="Rango2_40_2_13_5"/>
    <protectedRange algorithmName="SHA-512" hashValue="D8TacORwT7iz0mF9GEucchnMHfB5er2FFjQsxyeWWyeJkM6Bt3gYQ3LbcHPxZXFpVAYtFOuTrzYOCJrlZDx16g==" saltValue="QtCzIBktdS4NZkOEGcLTRQ==" spinCount="100000" sqref="IW82:IW83" name="Rango2_41_13_5"/>
    <protectedRange algorithmName="SHA-512" hashValue="Gqwr8n5jYbCESAqCFk8dpOzViQICBV+k0xoqBoQaZ5lHaRlvT9TZDB4yXtm+qC6OhD064ZDBOFWkwo+LHXu1sg==" saltValue="gEL9PCN2ekF2IxW9yqAGYA==" spinCount="100000" sqref="IS85:IS86" name="Rango2_40_2_25"/>
    <protectedRange algorithmName="SHA-512" hashValue="D8TacORwT7iz0mF9GEucchnMHfB5er2FFjQsxyeWWyeJkM6Bt3gYQ3LbcHPxZXFpVAYtFOuTrzYOCJrlZDx16g==" saltValue="QtCzIBktdS4NZkOEGcLTRQ==" spinCount="100000" sqref="IW85:IW86" name="Rango2_41_25"/>
    <protectedRange algorithmName="SHA-512" hashValue="Gqwr8n5jYbCESAqCFk8dpOzViQICBV+k0xoqBoQaZ5lHaRlvT9TZDB4yXtm+qC6OhD064ZDBOFWkwo+LHXu1sg==" saltValue="gEL9PCN2ekF2IxW9yqAGYA==" spinCount="100000" sqref="IS87" name="Rango2_40_2_26"/>
    <protectedRange algorithmName="SHA-512" hashValue="D8TacORwT7iz0mF9GEucchnMHfB5er2FFjQsxyeWWyeJkM6Bt3gYQ3LbcHPxZXFpVAYtFOuTrzYOCJrlZDx16g==" saltValue="QtCzIBktdS4NZkOEGcLTRQ==" spinCount="100000" sqref="IW87" name="Rango2_41_26"/>
    <protectedRange algorithmName="SHA-512" hashValue="Gqwr8n5jYbCESAqCFk8dpOzViQICBV+k0xoqBoQaZ5lHaRlvT9TZDB4yXtm+qC6OhD064ZDBOFWkwo+LHXu1sg==" saltValue="gEL9PCN2ekF2IxW9yqAGYA==" spinCount="100000" sqref="IS88" name="Rango2_40_2_27"/>
    <protectedRange algorithmName="SHA-512" hashValue="D8TacORwT7iz0mF9GEucchnMHfB5er2FFjQsxyeWWyeJkM6Bt3gYQ3LbcHPxZXFpVAYtFOuTrzYOCJrlZDx16g==" saltValue="QtCzIBktdS4NZkOEGcLTRQ==" spinCount="100000" sqref="IW88" name="Rango2_41_27"/>
    <protectedRange algorithmName="SHA-512" hashValue="6a5oYwZw9WJcgjqXpleUXH8uaqNEuymPPpeOb7lKBc1WoM6IG/DNyDLWmj2lYwxnZO2yhl+B61kwrxD9m9AdhQ==" saltValue="tdNQPzLQd+n9Ww064QJIaQ==" spinCount="100000" sqref="I89:I91" name="Rango2_61_16"/>
    <protectedRange algorithmName="SHA-512" hashValue="XM8+0Jh5zLWw02PI0Lt8dLqjTcW5ulySion19FAnruDN6QRp4UwcVqdfQxnOQAItgpWG7rNsELzjwy0iXOonxw==" saltValue="Sd4WFUedDfLKoMQTDrxJuQ==" spinCount="100000" sqref="K89:K91" name="Rango2_88_4_4_16"/>
    <protectedRange algorithmName="SHA-512" hashValue="EMMPgE8t/az1rHHzaZAQIhz+GQV0k2O/tQGA96sJqEEMzz1efIRa4CcLzC7iY9CCscto3g7dwz41haOE28iXYg==" saltValue="CVzFsG4X4LXUMo7796PiDQ==" spinCount="100000" sqref="L89:M91 J89:J91 B89:H89 B90:B91 D90:H91 C90:C125" name="Rango2_10_16"/>
    <protectedRange algorithmName="SHA-512" hashValue="6a5oYwZw9WJcgjqXpleUXH8uaqNEuymPPpeOb7lKBc1WoM6IG/DNyDLWmj2lYwxnZO2yhl+B61kwrxD9m9AdhQ==" saltValue="tdNQPzLQd+n9Ww064QJIaQ==" spinCount="100000" sqref="I92" name="Rango2_61_17"/>
    <protectedRange algorithmName="SHA-512" hashValue="XM8+0Jh5zLWw02PI0Lt8dLqjTcW5ulySion19FAnruDN6QRp4UwcVqdfQxnOQAItgpWG7rNsELzjwy0iXOonxw==" saltValue="Sd4WFUedDfLKoMQTDrxJuQ==" spinCount="100000" sqref="K92" name="Rango2_88_4_4_17"/>
    <protectedRange algorithmName="SHA-512" hashValue="EMMPgE8t/az1rHHzaZAQIhz+GQV0k2O/tQGA96sJqEEMzz1efIRa4CcLzC7iY9CCscto3g7dwz41haOE28iXYg==" saltValue="CVzFsG4X4LXUMo7796PiDQ==" spinCount="100000" sqref="L92:M92 J92 B92 D92:H92" name="Rango2_10_17"/>
    <protectedRange algorithmName="SHA-512" hashValue="6a5oYwZw9WJcgjqXpleUXH8uaqNEuymPPpeOb7lKBc1WoM6IG/DNyDLWmj2lYwxnZO2yhl+B61kwrxD9m9AdhQ==" saltValue="tdNQPzLQd+n9Ww064QJIaQ==" spinCount="100000" sqref="I93:I94" name="Rango2_61_18"/>
    <protectedRange algorithmName="SHA-512" hashValue="XM8+0Jh5zLWw02PI0Lt8dLqjTcW5ulySion19FAnruDN6QRp4UwcVqdfQxnOQAItgpWG7rNsELzjwy0iXOonxw==" saltValue="Sd4WFUedDfLKoMQTDrxJuQ==" spinCount="100000" sqref="K93:K94" name="Rango2_88_4_4_18"/>
    <protectedRange algorithmName="SHA-512" hashValue="EMMPgE8t/az1rHHzaZAQIhz+GQV0k2O/tQGA96sJqEEMzz1efIRa4CcLzC7iY9CCscto3g7dwz41haOE28iXYg==" saltValue="CVzFsG4X4LXUMo7796PiDQ==" spinCount="100000" sqref="L93:M94 J93:J94 B93:B94 D93:H94" name="Rango2_10_18"/>
    <protectedRange algorithmName="SHA-512" hashValue="6a5oYwZw9WJcgjqXpleUXH8uaqNEuymPPpeOb7lKBc1WoM6IG/DNyDLWmj2lYwxnZO2yhl+B61kwrxD9m9AdhQ==" saltValue="tdNQPzLQd+n9Ww064QJIaQ==" spinCount="100000" sqref="I95" name="Rango2_61_19"/>
    <protectedRange algorithmName="SHA-512" hashValue="XM8+0Jh5zLWw02PI0Lt8dLqjTcW5ulySion19FAnruDN6QRp4UwcVqdfQxnOQAItgpWG7rNsELzjwy0iXOonxw==" saltValue="Sd4WFUedDfLKoMQTDrxJuQ==" spinCount="100000" sqref="K95" name="Rango2_88_4_4_19"/>
    <protectedRange algorithmName="SHA-512" hashValue="EMMPgE8t/az1rHHzaZAQIhz+GQV0k2O/tQGA96sJqEEMzz1efIRa4CcLzC7iY9CCscto3g7dwz41haOE28iXYg==" saltValue="CVzFsG4X4LXUMo7796PiDQ==" spinCount="100000" sqref="L95:M95 J95 B95 D95:H95" name="Rango2_10_19"/>
    <protectedRange algorithmName="SHA-512" hashValue="6a5oYwZw9WJcgjqXpleUXH8uaqNEuymPPpeOb7lKBc1WoM6IG/DNyDLWmj2lYwxnZO2yhl+B61kwrxD9m9AdhQ==" saltValue="tdNQPzLQd+n9Ww064QJIaQ==" spinCount="100000" sqref="I96" name="Rango2_61_20"/>
    <protectedRange algorithmName="SHA-512" hashValue="XM8+0Jh5zLWw02PI0Lt8dLqjTcW5ulySion19FAnruDN6QRp4UwcVqdfQxnOQAItgpWG7rNsELzjwy0iXOonxw==" saltValue="Sd4WFUedDfLKoMQTDrxJuQ==" spinCount="100000" sqref="K96" name="Rango2_88_4_4_20"/>
    <protectedRange algorithmName="SHA-512" hashValue="EMMPgE8t/az1rHHzaZAQIhz+GQV0k2O/tQGA96sJqEEMzz1efIRa4CcLzC7iY9CCscto3g7dwz41haOE28iXYg==" saltValue="CVzFsG4X4LXUMo7796PiDQ==" spinCount="100000" sqref="L96:M96 J96 B96 D96:H96" name="Rango2_10_20"/>
    <protectedRange algorithmName="SHA-512" hashValue="6a5oYwZw9WJcgjqXpleUXH8uaqNEuymPPpeOb7lKBc1WoM6IG/DNyDLWmj2lYwxnZO2yhl+B61kwrxD9m9AdhQ==" saltValue="tdNQPzLQd+n9Ww064QJIaQ==" spinCount="100000" sqref="I97" name="Rango2_61_21"/>
    <protectedRange algorithmName="SHA-512" hashValue="XM8+0Jh5zLWw02PI0Lt8dLqjTcW5ulySion19FAnruDN6QRp4UwcVqdfQxnOQAItgpWG7rNsELzjwy0iXOonxw==" saltValue="Sd4WFUedDfLKoMQTDrxJuQ==" spinCount="100000" sqref="K97" name="Rango2_88_4_4_21"/>
    <protectedRange algorithmName="SHA-512" hashValue="EMMPgE8t/az1rHHzaZAQIhz+GQV0k2O/tQGA96sJqEEMzz1efIRa4CcLzC7iY9CCscto3g7dwz41haOE28iXYg==" saltValue="CVzFsG4X4LXUMo7796PiDQ==" spinCount="100000" sqref="L97:M97 J97 B97 D97:H97" name="Rango2_10_21"/>
    <protectedRange algorithmName="SHA-512" hashValue="6a5oYwZw9WJcgjqXpleUXH8uaqNEuymPPpeOb7lKBc1WoM6IG/DNyDLWmj2lYwxnZO2yhl+B61kwrxD9m9AdhQ==" saltValue="tdNQPzLQd+n9Ww064QJIaQ==" spinCount="100000" sqref="I98:I99" name="Rango2_61_22"/>
    <protectedRange algorithmName="SHA-512" hashValue="XM8+0Jh5zLWw02PI0Lt8dLqjTcW5ulySion19FAnruDN6QRp4UwcVqdfQxnOQAItgpWG7rNsELzjwy0iXOonxw==" saltValue="Sd4WFUedDfLKoMQTDrxJuQ==" spinCount="100000" sqref="K98:K99" name="Rango2_88_4_4_22"/>
    <protectedRange algorithmName="SHA-512" hashValue="EMMPgE8t/az1rHHzaZAQIhz+GQV0k2O/tQGA96sJqEEMzz1efIRa4CcLzC7iY9CCscto3g7dwz41haOE28iXYg==" saltValue="CVzFsG4X4LXUMo7796PiDQ==" spinCount="100000" sqref="L98:M99 J98:J99 B98:B99 D98:H99" name="Rango2_10_22"/>
    <protectedRange algorithmName="SHA-512" hashValue="6a5oYwZw9WJcgjqXpleUXH8uaqNEuymPPpeOb7lKBc1WoM6IG/DNyDLWmj2lYwxnZO2yhl+B61kwrxD9m9AdhQ==" saltValue="tdNQPzLQd+n9Ww064QJIaQ==" spinCount="100000" sqref="I100:I101" name="Rango2_61_24"/>
    <protectedRange algorithmName="SHA-512" hashValue="XM8+0Jh5zLWw02PI0Lt8dLqjTcW5ulySion19FAnruDN6QRp4UwcVqdfQxnOQAItgpWG7rNsELzjwy0iXOonxw==" saltValue="Sd4WFUedDfLKoMQTDrxJuQ==" spinCount="100000" sqref="K100:K101" name="Rango2_88_4_4_24"/>
    <protectedRange algorithmName="SHA-512" hashValue="EMMPgE8t/az1rHHzaZAQIhz+GQV0k2O/tQGA96sJqEEMzz1efIRa4CcLzC7iY9CCscto3g7dwz41haOE28iXYg==" saltValue="CVzFsG4X4LXUMo7796PiDQ==" spinCount="100000" sqref="L100:M101 J100:J101 B100:B101 D100:H101" name="Rango2_10_24"/>
    <protectedRange algorithmName="SHA-512" hashValue="6a5oYwZw9WJcgjqXpleUXH8uaqNEuymPPpeOb7lKBc1WoM6IG/DNyDLWmj2lYwxnZO2yhl+B61kwrxD9m9AdhQ==" saltValue="tdNQPzLQd+n9Ww064QJIaQ==" spinCount="100000" sqref="I102:I103" name="Rango2_61_25"/>
    <protectedRange algorithmName="SHA-512" hashValue="XM8+0Jh5zLWw02PI0Lt8dLqjTcW5ulySion19FAnruDN6QRp4UwcVqdfQxnOQAItgpWG7rNsELzjwy0iXOonxw==" saltValue="Sd4WFUedDfLKoMQTDrxJuQ==" spinCount="100000" sqref="K102:K103" name="Rango2_88_4_4_25"/>
    <protectedRange algorithmName="SHA-512" hashValue="EMMPgE8t/az1rHHzaZAQIhz+GQV0k2O/tQGA96sJqEEMzz1efIRa4CcLzC7iY9CCscto3g7dwz41haOE28iXYg==" saltValue="CVzFsG4X4LXUMo7796PiDQ==" spinCount="100000" sqref="L102:M103 J102:J103 B102:B103 D102:H103" name="Rango2_10_25"/>
    <protectedRange algorithmName="SHA-512" hashValue="6a5oYwZw9WJcgjqXpleUXH8uaqNEuymPPpeOb7lKBc1WoM6IG/DNyDLWmj2lYwxnZO2yhl+B61kwrxD9m9AdhQ==" saltValue="tdNQPzLQd+n9Ww064QJIaQ==" spinCount="100000" sqref="I104:I113" name="Rango2_61_26"/>
    <protectedRange algorithmName="SHA-512" hashValue="XM8+0Jh5zLWw02PI0Lt8dLqjTcW5ulySion19FAnruDN6QRp4UwcVqdfQxnOQAItgpWG7rNsELzjwy0iXOonxw==" saltValue="Sd4WFUedDfLKoMQTDrxJuQ==" spinCount="100000" sqref="K104:K113" name="Rango2_88_4_4_26"/>
    <protectedRange algorithmName="SHA-512" hashValue="EMMPgE8t/az1rHHzaZAQIhz+GQV0k2O/tQGA96sJqEEMzz1efIRa4CcLzC7iY9CCscto3g7dwz41haOE28iXYg==" saltValue="CVzFsG4X4LXUMo7796PiDQ==" spinCount="100000" sqref="L104:M113 J104:J113 B104:B113 D104:H113" name="Rango2_10_26"/>
    <protectedRange algorithmName="SHA-512" hashValue="6a5oYwZw9WJcgjqXpleUXH8uaqNEuymPPpeOb7lKBc1WoM6IG/DNyDLWmj2lYwxnZO2yhl+B61kwrxD9m9AdhQ==" saltValue="tdNQPzLQd+n9Ww064QJIaQ==" spinCount="100000" sqref="I114:I117" name="Rango2_61_27"/>
    <protectedRange algorithmName="SHA-512" hashValue="XM8+0Jh5zLWw02PI0Lt8dLqjTcW5ulySion19FAnruDN6QRp4UwcVqdfQxnOQAItgpWG7rNsELzjwy0iXOonxw==" saltValue="Sd4WFUedDfLKoMQTDrxJuQ==" spinCount="100000" sqref="K114:K117" name="Rango2_88_4_4_27"/>
    <protectedRange algorithmName="SHA-512" hashValue="EMMPgE8t/az1rHHzaZAQIhz+GQV0k2O/tQGA96sJqEEMzz1efIRa4CcLzC7iY9CCscto3g7dwz41haOE28iXYg==" saltValue="CVzFsG4X4LXUMo7796PiDQ==" spinCount="100000" sqref="L114:M117 J114:J117 B114:B117 D114:H117" name="Rango2_10_27"/>
    <protectedRange algorithmName="SHA-512" hashValue="6a5oYwZw9WJcgjqXpleUXH8uaqNEuymPPpeOb7lKBc1WoM6IG/DNyDLWmj2lYwxnZO2yhl+B61kwrxD9m9AdhQ==" saltValue="tdNQPzLQd+n9Ww064QJIaQ==" spinCount="100000" sqref="I118:I125" name="Rango2_61_28"/>
    <protectedRange algorithmName="SHA-512" hashValue="XM8+0Jh5zLWw02PI0Lt8dLqjTcW5ulySion19FAnruDN6QRp4UwcVqdfQxnOQAItgpWG7rNsELzjwy0iXOonxw==" saltValue="Sd4WFUedDfLKoMQTDrxJuQ==" spinCount="100000" sqref="K118:K125" name="Rango2_88_4_4_28"/>
    <protectedRange algorithmName="SHA-512" hashValue="EMMPgE8t/az1rHHzaZAQIhz+GQV0k2O/tQGA96sJqEEMzz1efIRa4CcLzC7iY9CCscto3g7dwz41haOE28iXYg==" saltValue="CVzFsG4X4LXUMo7796PiDQ==" spinCount="100000" sqref="L118:M125 J118:J125 B118:B125 D118:H125" name="Rango2_10_28"/>
    <protectedRange algorithmName="SHA-512" hashValue="RQ91b7oAw60DVtcgB2vRpial2kSdzJx5guGCTYUwXYkKrtrUHfiYnLf9R+SNpYXlJDYpyEJLhcWwP0EqNN86dQ==" saltValue="W3RbH3zrcY9sy39xNwXNxg==" spinCount="100000" sqref="BA89:BI91 BV89:BY91" name="Rango2_88_99_30"/>
    <protectedRange algorithmName="SHA-512" hashValue="fMbmUM1DQ7FuAPRNvFL5mPdHUYjQnlLFhkuaxvHguaqR7aWyDxcmJs0jLYQfQKY+oyhsMb4Lew4VL6i7um3/ew==" saltValue="ydaTm0CeH8+/cYqoL/AMaQ==" spinCount="100000" sqref="AU89:AU91 AW89:AZ91" name="Rango2_88_91_27"/>
    <protectedRange algorithmName="SHA-512" hashValue="CHipOQaT63FWw628cQcXXJRZlrbNZ7OgmnEbDx38UmmH7z19GRYEzXFiVOzHAy1OAaAbST7g2bHZHDKQp2qm3w==" saltValue="iRVuL+373yLHv0ZHzS9qog==" spinCount="100000" sqref="AG89:AH91 AJ89:AJ91 AL89:AL91" name="Rango2_88_7_5_30"/>
    <protectedRange algorithmName="SHA-512" hashValue="NkG6oHuDGvGBEiLAAq8MEJHEfLQUMyjihfH+DBXhT+eQW0r1yri7tOJEFRM9nbOejjjXiviq9RFo7KB7wF+xJA==" saltValue="bpjB0AAANu2X/PeR3eiFkA==" spinCount="100000" sqref="AM89:AS91" name="Rango2_88_65_28"/>
    <protectedRange algorithmName="SHA-512" hashValue="fPHvtIAf3pQeZUoAI9C2/vdXMHBpqqEq+67P5Ypyu4+9IWqs3yc9TZcMWQ0THLxUwqseQPyVvakuYFtCwJHsxA==" saltValue="QHIogSs2PrwAfdqa9PAOFQ==" spinCount="100000" sqref="AC89:AC91" name="Rango2_88_5_5_28"/>
    <protectedRange algorithmName="SHA-512" hashValue="LEEeiU6pKqm7TAP46VGlz0q+evvFwpT/0iLpRuWuQ7MacbP0OGL1/FSmrIEOg2rb6M+Jla2bPbVWiGag27j87w==" saltValue="HEVt+pS5OloNDlqSnzGLLw==" spinCount="100000" sqref="AI89:AI91" name="Rango2_8_7_28"/>
    <protectedRange algorithmName="SHA-512" hashValue="q2z5hEFmXS0v2chiPTC/VCoDWNlnhp+Xe6Ybfxe48vIsnB/KTJQxJv+pFUnCXfZ9T6vyJopuqFFNROfQTW/JUw==" saltValue="IctfdGJb5tOTpq+KPi9vww==" spinCount="100000" sqref="AE89:AF91" name="Rango2_88_39_70"/>
    <protectedRange algorithmName="SHA-512" hashValue="AYYX88LSDB6RDNMvSqt0KPGWPjBqTk56tMxTOlv5QD61MGTKAAQnSnudvNDWPN0Bbllh2qRQC+P5uq7goxjdrw==" saltValue="i/iPMewnks1FoXYOjKMEVg==" spinCount="100000" sqref="AB89:AB91" name="Rango2_87_6_28"/>
    <protectedRange algorithmName="SHA-512" hashValue="NUll9P9xh7KbSfMYpMxsRZLfDw/y/AzW2LSWlpXVscBDqiAxmzo71xjs+a2lh+jRa7pceOC849slke4+ZKx8LA==" saltValue="8qbkKpQ+CiQuLnqgShNvXA==" spinCount="100000" sqref="T89:T91" name="Rango2_88_6_28"/>
    <protectedRange algorithmName="SHA-512" hashValue="KHhv3JU/LRdRrRTxxkgFceEHPZ5UzadmpZRZR3zmQRnPvkUJZuanRafIJ+qde0IWwLZSvFIQDyUAHq6v6k7XIg==" saltValue="2GKG1kCzVNNcn+vbOPuhJA==" spinCount="100000" sqref="Q89:Q91" name="Rango2_2_5_28"/>
    <protectedRange algorithmName="SHA-512" hashValue="XZw03RosI/l0z9FxmTtF29EdZ7P+4+ybhqoaAAUmURojSR5XbGfjC4f2i8gMqfY+RI9JvfdCA6PSh9TduXfUxA==" saltValue="5TPtLq2WoiRSae/yaDPnTw==" spinCount="100000" sqref="AT89:AT91 AV89:AV91 U89:AA91 CJ89:CK91 CS89:CT91 CP89:CQ91 CV89:CY91 BR89:BU91 BZ89:CB91 CE89:CF91 O89:O91 R89:S91 BJ89:BL89 DA89:DN91 BJ91:BL91 BJ90:BK90" name="Rango2_99_99"/>
    <protectedRange algorithmName="SHA-512" hashValue="RQ91b7oAw60DVtcgB2vRpial2kSdzJx5guGCTYUwXYkKrtrUHfiYnLf9R+SNpYXlJDYpyEJLhcWwP0EqNN86dQ==" saltValue="W3RbH3zrcY9sy39xNwXNxg==" spinCount="100000" sqref="BA92:BI92 BV92:BY92" name="Rango2_88_99_31"/>
    <protectedRange algorithmName="SHA-512" hashValue="fMbmUM1DQ7FuAPRNvFL5mPdHUYjQnlLFhkuaxvHguaqR7aWyDxcmJs0jLYQfQKY+oyhsMb4Lew4VL6i7um3/ew==" saltValue="ydaTm0CeH8+/cYqoL/AMaQ==" spinCount="100000" sqref="AU92 AW92:AZ92" name="Rango2_88_91_28"/>
    <protectedRange algorithmName="SHA-512" hashValue="CHipOQaT63FWw628cQcXXJRZlrbNZ7OgmnEbDx38UmmH7z19GRYEzXFiVOzHAy1OAaAbST7g2bHZHDKQp2qm3w==" saltValue="iRVuL+373yLHv0ZHzS9qog==" spinCount="100000" sqref="AG92:AH92 AJ92 AL92" name="Rango2_88_7_5_31"/>
    <protectedRange algorithmName="SHA-512" hashValue="NkG6oHuDGvGBEiLAAq8MEJHEfLQUMyjihfH+DBXhT+eQW0r1yri7tOJEFRM9nbOejjjXiviq9RFo7KB7wF+xJA==" saltValue="bpjB0AAANu2X/PeR3eiFkA==" spinCount="100000" sqref="AM92:AS92" name="Rango2_88_65_29"/>
    <protectedRange algorithmName="SHA-512" hashValue="fPHvtIAf3pQeZUoAI9C2/vdXMHBpqqEq+67P5Ypyu4+9IWqs3yc9TZcMWQ0THLxUwqseQPyVvakuYFtCwJHsxA==" saltValue="QHIogSs2PrwAfdqa9PAOFQ==" spinCount="100000" sqref="AC92" name="Rango2_88_5_5_29"/>
    <protectedRange algorithmName="SHA-512" hashValue="LEEeiU6pKqm7TAP46VGlz0q+evvFwpT/0iLpRuWuQ7MacbP0OGL1/FSmrIEOg2rb6M+Jla2bPbVWiGag27j87w==" saltValue="HEVt+pS5OloNDlqSnzGLLw==" spinCount="100000" sqref="AI92" name="Rango2_8_7_29"/>
    <protectedRange algorithmName="SHA-512" hashValue="q2z5hEFmXS0v2chiPTC/VCoDWNlnhp+Xe6Ybfxe48vIsnB/KTJQxJv+pFUnCXfZ9T6vyJopuqFFNROfQTW/JUw==" saltValue="IctfdGJb5tOTpq+KPi9vww==" spinCount="100000" sqref="AE92:AF92" name="Rango2_88_39_71"/>
    <protectedRange algorithmName="SHA-512" hashValue="AYYX88LSDB6RDNMvSqt0KPGWPjBqTk56tMxTOlv5QD61MGTKAAQnSnudvNDWPN0Bbllh2qRQC+P5uq7goxjdrw==" saltValue="i/iPMewnks1FoXYOjKMEVg==" spinCount="100000" sqref="AB92" name="Rango2_87_6_29"/>
    <protectedRange algorithmName="SHA-512" hashValue="NUll9P9xh7KbSfMYpMxsRZLfDw/y/AzW2LSWlpXVscBDqiAxmzo71xjs+a2lh+jRa7pceOC849slke4+ZKx8LA==" saltValue="8qbkKpQ+CiQuLnqgShNvXA==" spinCount="100000" sqref="T92" name="Rango2_88_6_29"/>
    <protectedRange algorithmName="SHA-512" hashValue="KHhv3JU/LRdRrRTxxkgFceEHPZ5UzadmpZRZR3zmQRnPvkUJZuanRafIJ+qde0IWwLZSvFIQDyUAHq6v6k7XIg==" saltValue="2GKG1kCzVNNcn+vbOPuhJA==" spinCount="100000" sqref="Q92" name="Rango2_2_5_29"/>
    <protectedRange algorithmName="SHA-512" hashValue="RQ91b7oAw60DVtcgB2vRpial2kSdzJx5guGCTYUwXYkKrtrUHfiYnLf9R+SNpYXlJDYpyEJLhcWwP0EqNN86dQ==" saltValue="W3RbH3zrcY9sy39xNwXNxg==" spinCount="100000" sqref="BA93:BI94 BV93:BY94" name="Rango2_88_99_32"/>
    <protectedRange algorithmName="SHA-512" hashValue="fMbmUM1DQ7FuAPRNvFL5mPdHUYjQnlLFhkuaxvHguaqR7aWyDxcmJs0jLYQfQKY+oyhsMb4Lew4VL6i7um3/ew==" saltValue="ydaTm0CeH8+/cYqoL/AMaQ==" spinCount="100000" sqref="AU93:AU94 AW93:AZ94" name="Rango2_88_91_29"/>
    <protectedRange algorithmName="SHA-512" hashValue="CHipOQaT63FWw628cQcXXJRZlrbNZ7OgmnEbDx38UmmH7z19GRYEzXFiVOzHAy1OAaAbST7g2bHZHDKQp2qm3w==" saltValue="iRVuL+373yLHv0ZHzS9qog==" spinCount="100000" sqref="AG93:AH94 AJ93:AJ94 AL93:AL94" name="Rango2_88_7_5_32"/>
    <protectedRange algorithmName="SHA-512" hashValue="NkG6oHuDGvGBEiLAAq8MEJHEfLQUMyjihfH+DBXhT+eQW0r1yri7tOJEFRM9nbOejjjXiviq9RFo7KB7wF+xJA==" saltValue="bpjB0AAANu2X/PeR3eiFkA==" spinCount="100000" sqref="AM93:AS94" name="Rango2_88_65_30"/>
    <protectedRange algorithmName="SHA-512" hashValue="fPHvtIAf3pQeZUoAI9C2/vdXMHBpqqEq+67P5Ypyu4+9IWqs3yc9TZcMWQ0THLxUwqseQPyVvakuYFtCwJHsxA==" saltValue="QHIogSs2PrwAfdqa9PAOFQ==" spinCount="100000" sqref="AC93:AC94" name="Rango2_88_5_5_30"/>
    <protectedRange algorithmName="SHA-512" hashValue="LEEeiU6pKqm7TAP46VGlz0q+evvFwpT/0iLpRuWuQ7MacbP0OGL1/FSmrIEOg2rb6M+Jla2bPbVWiGag27j87w==" saltValue="HEVt+pS5OloNDlqSnzGLLw==" spinCount="100000" sqref="AI93:AI94" name="Rango2_8_7_30"/>
    <protectedRange algorithmName="SHA-512" hashValue="q2z5hEFmXS0v2chiPTC/VCoDWNlnhp+Xe6Ybfxe48vIsnB/KTJQxJv+pFUnCXfZ9T6vyJopuqFFNROfQTW/JUw==" saltValue="IctfdGJb5tOTpq+KPi9vww==" spinCount="100000" sqref="AE93:AF94" name="Rango2_88_39_72"/>
    <protectedRange algorithmName="SHA-512" hashValue="AYYX88LSDB6RDNMvSqt0KPGWPjBqTk56tMxTOlv5QD61MGTKAAQnSnudvNDWPN0Bbllh2qRQC+P5uq7goxjdrw==" saltValue="i/iPMewnks1FoXYOjKMEVg==" spinCount="100000" sqref="AB93:AB94" name="Rango2_87_6_30"/>
    <protectedRange algorithmName="SHA-512" hashValue="NUll9P9xh7KbSfMYpMxsRZLfDw/y/AzW2LSWlpXVscBDqiAxmzo71xjs+a2lh+jRa7pceOC849slke4+ZKx8LA==" saltValue="8qbkKpQ+CiQuLnqgShNvXA==" spinCount="100000" sqref="T93:T94" name="Rango2_88_6_30"/>
    <protectedRange algorithmName="SHA-512" hashValue="KHhv3JU/LRdRrRTxxkgFceEHPZ5UzadmpZRZR3zmQRnPvkUJZuanRafIJ+qde0IWwLZSvFIQDyUAHq6v6k7XIg==" saltValue="2GKG1kCzVNNcn+vbOPuhJA==" spinCount="100000" sqref="Q93:Q94" name="Rango2_2_5_30"/>
    <protectedRange algorithmName="SHA-512" hashValue="RQ91b7oAw60DVtcgB2vRpial2kSdzJx5guGCTYUwXYkKrtrUHfiYnLf9R+SNpYXlJDYpyEJLhcWwP0EqNN86dQ==" saltValue="W3RbH3zrcY9sy39xNwXNxg==" spinCount="100000" sqref="BA95:BI95 BV95:BY95" name="Rango2_88_99_33"/>
    <protectedRange algorithmName="SHA-512" hashValue="fMbmUM1DQ7FuAPRNvFL5mPdHUYjQnlLFhkuaxvHguaqR7aWyDxcmJs0jLYQfQKY+oyhsMb4Lew4VL6i7um3/ew==" saltValue="ydaTm0CeH8+/cYqoL/AMaQ==" spinCount="100000" sqref="AU95 AW95:AZ95" name="Rango2_88_91_30"/>
    <protectedRange algorithmName="SHA-512" hashValue="CHipOQaT63FWw628cQcXXJRZlrbNZ7OgmnEbDx38UmmH7z19GRYEzXFiVOzHAy1OAaAbST7g2bHZHDKQp2qm3w==" saltValue="iRVuL+373yLHv0ZHzS9qog==" spinCount="100000" sqref="AG95:AH95 AJ95 AL95" name="Rango2_88_7_5_33"/>
    <protectedRange algorithmName="SHA-512" hashValue="NkG6oHuDGvGBEiLAAq8MEJHEfLQUMyjihfH+DBXhT+eQW0r1yri7tOJEFRM9nbOejjjXiviq9RFo7KB7wF+xJA==" saltValue="bpjB0AAANu2X/PeR3eiFkA==" spinCount="100000" sqref="AM95:AS95" name="Rango2_88_65_31"/>
    <protectedRange algorithmName="SHA-512" hashValue="fPHvtIAf3pQeZUoAI9C2/vdXMHBpqqEq+67P5Ypyu4+9IWqs3yc9TZcMWQ0THLxUwqseQPyVvakuYFtCwJHsxA==" saltValue="QHIogSs2PrwAfdqa9PAOFQ==" spinCount="100000" sqref="AC95" name="Rango2_88_5_5_31"/>
    <protectedRange algorithmName="SHA-512" hashValue="LEEeiU6pKqm7TAP46VGlz0q+evvFwpT/0iLpRuWuQ7MacbP0OGL1/FSmrIEOg2rb6M+Jla2bPbVWiGag27j87w==" saltValue="HEVt+pS5OloNDlqSnzGLLw==" spinCount="100000" sqref="AI95" name="Rango2_8_7_31"/>
    <protectedRange algorithmName="SHA-512" hashValue="q2z5hEFmXS0v2chiPTC/VCoDWNlnhp+Xe6Ybfxe48vIsnB/KTJQxJv+pFUnCXfZ9T6vyJopuqFFNROfQTW/JUw==" saltValue="IctfdGJb5tOTpq+KPi9vww==" spinCount="100000" sqref="AE95:AF95" name="Rango2_88_39_73"/>
    <protectedRange algorithmName="SHA-512" hashValue="AYYX88LSDB6RDNMvSqt0KPGWPjBqTk56tMxTOlv5QD61MGTKAAQnSnudvNDWPN0Bbllh2qRQC+P5uq7goxjdrw==" saltValue="i/iPMewnks1FoXYOjKMEVg==" spinCount="100000" sqref="AB95" name="Rango2_87_6_31"/>
    <protectedRange algorithmName="SHA-512" hashValue="NUll9P9xh7KbSfMYpMxsRZLfDw/y/AzW2LSWlpXVscBDqiAxmzo71xjs+a2lh+jRa7pceOC849slke4+ZKx8LA==" saltValue="8qbkKpQ+CiQuLnqgShNvXA==" spinCount="100000" sqref="T95" name="Rango2_88_6_31"/>
    <protectedRange algorithmName="SHA-512" hashValue="KHhv3JU/LRdRrRTxxkgFceEHPZ5UzadmpZRZR3zmQRnPvkUJZuanRafIJ+qde0IWwLZSvFIQDyUAHq6v6k7XIg==" saltValue="2GKG1kCzVNNcn+vbOPuhJA==" spinCount="100000" sqref="Q95" name="Rango2_2_5_31"/>
    <protectedRange algorithmName="SHA-512" hashValue="RQ91b7oAw60DVtcgB2vRpial2kSdzJx5guGCTYUwXYkKrtrUHfiYnLf9R+SNpYXlJDYpyEJLhcWwP0EqNN86dQ==" saltValue="W3RbH3zrcY9sy39xNwXNxg==" spinCount="100000" sqref="BA96:BI96 BV96:BY96" name="Rango2_88_99_34"/>
    <protectedRange algorithmName="SHA-512" hashValue="fMbmUM1DQ7FuAPRNvFL5mPdHUYjQnlLFhkuaxvHguaqR7aWyDxcmJs0jLYQfQKY+oyhsMb4Lew4VL6i7um3/ew==" saltValue="ydaTm0CeH8+/cYqoL/AMaQ==" spinCount="100000" sqref="AU96 AW96:AZ96" name="Rango2_88_91_31"/>
    <protectedRange algorithmName="SHA-512" hashValue="CHipOQaT63FWw628cQcXXJRZlrbNZ7OgmnEbDx38UmmH7z19GRYEzXFiVOzHAy1OAaAbST7g2bHZHDKQp2qm3w==" saltValue="iRVuL+373yLHv0ZHzS9qog==" spinCount="100000" sqref="AG96:AH96 AJ96 AL96" name="Rango2_88_7_5_34"/>
    <protectedRange algorithmName="SHA-512" hashValue="NkG6oHuDGvGBEiLAAq8MEJHEfLQUMyjihfH+DBXhT+eQW0r1yri7tOJEFRM9nbOejjjXiviq9RFo7KB7wF+xJA==" saltValue="bpjB0AAANu2X/PeR3eiFkA==" spinCount="100000" sqref="AM96:AS96" name="Rango2_88_65_32"/>
    <protectedRange algorithmName="SHA-512" hashValue="fPHvtIAf3pQeZUoAI9C2/vdXMHBpqqEq+67P5Ypyu4+9IWqs3yc9TZcMWQ0THLxUwqseQPyVvakuYFtCwJHsxA==" saltValue="QHIogSs2PrwAfdqa9PAOFQ==" spinCount="100000" sqref="AC96" name="Rango2_88_5_5_32"/>
    <protectedRange algorithmName="SHA-512" hashValue="LEEeiU6pKqm7TAP46VGlz0q+evvFwpT/0iLpRuWuQ7MacbP0OGL1/FSmrIEOg2rb6M+Jla2bPbVWiGag27j87w==" saltValue="HEVt+pS5OloNDlqSnzGLLw==" spinCount="100000" sqref="AI96" name="Rango2_8_7_32"/>
    <protectedRange algorithmName="SHA-512" hashValue="q2z5hEFmXS0v2chiPTC/VCoDWNlnhp+Xe6Ybfxe48vIsnB/KTJQxJv+pFUnCXfZ9T6vyJopuqFFNROfQTW/JUw==" saltValue="IctfdGJb5tOTpq+KPi9vww==" spinCount="100000" sqref="AE96:AF96" name="Rango2_88_39_74"/>
    <protectedRange algorithmName="SHA-512" hashValue="AYYX88LSDB6RDNMvSqt0KPGWPjBqTk56tMxTOlv5QD61MGTKAAQnSnudvNDWPN0Bbllh2qRQC+P5uq7goxjdrw==" saltValue="i/iPMewnks1FoXYOjKMEVg==" spinCount="100000" sqref="AB96" name="Rango2_87_6_32"/>
    <protectedRange algorithmName="SHA-512" hashValue="NUll9P9xh7KbSfMYpMxsRZLfDw/y/AzW2LSWlpXVscBDqiAxmzo71xjs+a2lh+jRa7pceOC849slke4+ZKx8LA==" saltValue="8qbkKpQ+CiQuLnqgShNvXA==" spinCount="100000" sqref="T96" name="Rango2_88_6_32"/>
    <protectedRange algorithmName="SHA-512" hashValue="KHhv3JU/LRdRrRTxxkgFceEHPZ5UzadmpZRZR3zmQRnPvkUJZuanRafIJ+qde0IWwLZSvFIQDyUAHq6v6k7XIg==" saltValue="2GKG1kCzVNNcn+vbOPuhJA==" spinCount="100000" sqref="Q96" name="Rango2_2_5_32"/>
    <protectedRange algorithmName="SHA-512" hashValue="RQ91b7oAw60DVtcgB2vRpial2kSdzJx5guGCTYUwXYkKrtrUHfiYnLf9R+SNpYXlJDYpyEJLhcWwP0EqNN86dQ==" saltValue="W3RbH3zrcY9sy39xNwXNxg==" spinCount="100000" sqref="BA97:BI97 BV97:BY97" name="Rango2_88_99_35"/>
    <protectedRange algorithmName="SHA-512" hashValue="fMbmUM1DQ7FuAPRNvFL5mPdHUYjQnlLFhkuaxvHguaqR7aWyDxcmJs0jLYQfQKY+oyhsMb4Lew4VL6i7um3/ew==" saltValue="ydaTm0CeH8+/cYqoL/AMaQ==" spinCount="100000" sqref="AU97 AW97:AZ97" name="Rango2_88_91_32"/>
    <protectedRange algorithmName="SHA-512" hashValue="CHipOQaT63FWw628cQcXXJRZlrbNZ7OgmnEbDx38UmmH7z19GRYEzXFiVOzHAy1OAaAbST7g2bHZHDKQp2qm3w==" saltValue="iRVuL+373yLHv0ZHzS9qog==" spinCount="100000" sqref="AG97:AH97 AJ97 AL97" name="Rango2_88_7_5_35"/>
    <protectedRange algorithmName="SHA-512" hashValue="NkG6oHuDGvGBEiLAAq8MEJHEfLQUMyjihfH+DBXhT+eQW0r1yri7tOJEFRM9nbOejjjXiviq9RFo7KB7wF+xJA==" saltValue="bpjB0AAANu2X/PeR3eiFkA==" spinCount="100000" sqref="AM97:AS97" name="Rango2_88_65_33"/>
    <protectedRange algorithmName="SHA-512" hashValue="fPHvtIAf3pQeZUoAI9C2/vdXMHBpqqEq+67P5Ypyu4+9IWqs3yc9TZcMWQ0THLxUwqseQPyVvakuYFtCwJHsxA==" saltValue="QHIogSs2PrwAfdqa9PAOFQ==" spinCount="100000" sqref="AC97" name="Rango2_88_5_5_33"/>
    <protectedRange algorithmName="SHA-512" hashValue="LEEeiU6pKqm7TAP46VGlz0q+evvFwpT/0iLpRuWuQ7MacbP0OGL1/FSmrIEOg2rb6M+Jla2bPbVWiGag27j87w==" saltValue="HEVt+pS5OloNDlqSnzGLLw==" spinCount="100000" sqref="AI97" name="Rango2_8_7_33"/>
    <protectedRange algorithmName="SHA-512" hashValue="q2z5hEFmXS0v2chiPTC/VCoDWNlnhp+Xe6Ybfxe48vIsnB/KTJQxJv+pFUnCXfZ9T6vyJopuqFFNROfQTW/JUw==" saltValue="IctfdGJb5tOTpq+KPi9vww==" spinCount="100000" sqref="AE97:AF97" name="Rango2_88_39_75"/>
    <protectedRange algorithmName="SHA-512" hashValue="AYYX88LSDB6RDNMvSqt0KPGWPjBqTk56tMxTOlv5QD61MGTKAAQnSnudvNDWPN0Bbllh2qRQC+P5uq7goxjdrw==" saltValue="i/iPMewnks1FoXYOjKMEVg==" spinCount="100000" sqref="AB97" name="Rango2_87_6_33"/>
    <protectedRange algorithmName="SHA-512" hashValue="NUll9P9xh7KbSfMYpMxsRZLfDw/y/AzW2LSWlpXVscBDqiAxmzo71xjs+a2lh+jRa7pceOC849slke4+ZKx8LA==" saltValue="8qbkKpQ+CiQuLnqgShNvXA==" spinCount="100000" sqref="T97" name="Rango2_88_6_33"/>
    <protectedRange algorithmName="SHA-512" hashValue="KHhv3JU/LRdRrRTxxkgFceEHPZ5UzadmpZRZR3zmQRnPvkUJZuanRafIJ+qde0IWwLZSvFIQDyUAHq6v6k7XIg==" saltValue="2GKG1kCzVNNcn+vbOPuhJA==" spinCount="100000" sqref="Q97" name="Rango2_2_5_33"/>
    <protectedRange algorithmName="SHA-512" hashValue="RQ91b7oAw60DVtcgB2vRpial2kSdzJx5guGCTYUwXYkKrtrUHfiYnLf9R+SNpYXlJDYpyEJLhcWwP0EqNN86dQ==" saltValue="W3RbH3zrcY9sy39xNwXNxg==" spinCount="100000" sqref="BA98:BI99 BV98:BY99" name="Rango2_88_99_36"/>
    <protectedRange algorithmName="SHA-512" hashValue="fMbmUM1DQ7FuAPRNvFL5mPdHUYjQnlLFhkuaxvHguaqR7aWyDxcmJs0jLYQfQKY+oyhsMb4Lew4VL6i7um3/ew==" saltValue="ydaTm0CeH8+/cYqoL/AMaQ==" spinCount="100000" sqref="AU98:AU99 AW98:AZ99" name="Rango2_88_91_33"/>
    <protectedRange algorithmName="SHA-512" hashValue="CHipOQaT63FWw628cQcXXJRZlrbNZ7OgmnEbDx38UmmH7z19GRYEzXFiVOzHAy1OAaAbST7g2bHZHDKQp2qm3w==" saltValue="iRVuL+373yLHv0ZHzS9qog==" spinCount="100000" sqref="AG98:AH99 AJ98:AJ99 AL98:AL99" name="Rango2_88_7_5_36"/>
    <protectedRange algorithmName="SHA-512" hashValue="NkG6oHuDGvGBEiLAAq8MEJHEfLQUMyjihfH+DBXhT+eQW0r1yri7tOJEFRM9nbOejjjXiviq9RFo7KB7wF+xJA==" saltValue="bpjB0AAANu2X/PeR3eiFkA==" spinCount="100000" sqref="AM98:AS99" name="Rango2_88_65_34"/>
    <protectedRange algorithmName="SHA-512" hashValue="fPHvtIAf3pQeZUoAI9C2/vdXMHBpqqEq+67P5Ypyu4+9IWqs3yc9TZcMWQ0THLxUwqseQPyVvakuYFtCwJHsxA==" saltValue="QHIogSs2PrwAfdqa9PAOFQ==" spinCount="100000" sqref="AC98:AC99" name="Rango2_88_5_5_34"/>
    <protectedRange algorithmName="SHA-512" hashValue="LEEeiU6pKqm7TAP46VGlz0q+evvFwpT/0iLpRuWuQ7MacbP0OGL1/FSmrIEOg2rb6M+Jla2bPbVWiGag27j87w==" saltValue="HEVt+pS5OloNDlqSnzGLLw==" spinCount="100000" sqref="AI98:AI99" name="Rango2_8_7_34"/>
    <protectedRange algorithmName="SHA-512" hashValue="q2z5hEFmXS0v2chiPTC/VCoDWNlnhp+Xe6Ybfxe48vIsnB/KTJQxJv+pFUnCXfZ9T6vyJopuqFFNROfQTW/JUw==" saltValue="IctfdGJb5tOTpq+KPi9vww==" spinCount="100000" sqref="AE98:AF99" name="Rango2_88_39_76"/>
    <protectedRange algorithmName="SHA-512" hashValue="AYYX88LSDB6RDNMvSqt0KPGWPjBqTk56tMxTOlv5QD61MGTKAAQnSnudvNDWPN0Bbllh2qRQC+P5uq7goxjdrw==" saltValue="i/iPMewnks1FoXYOjKMEVg==" spinCount="100000" sqref="AB98:AB99" name="Rango2_87_6_34"/>
    <protectedRange algorithmName="SHA-512" hashValue="NUll9P9xh7KbSfMYpMxsRZLfDw/y/AzW2LSWlpXVscBDqiAxmzo71xjs+a2lh+jRa7pceOC849slke4+ZKx8LA==" saltValue="8qbkKpQ+CiQuLnqgShNvXA==" spinCount="100000" sqref="T98:T99" name="Rango2_88_6_34"/>
    <protectedRange algorithmName="SHA-512" hashValue="KHhv3JU/LRdRrRTxxkgFceEHPZ5UzadmpZRZR3zmQRnPvkUJZuanRafIJ+qde0IWwLZSvFIQDyUAHq6v6k7XIg==" saltValue="2GKG1kCzVNNcn+vbOPuhJA==" spinCount="100000" sqref="Q98:Q99" name="Rango2_2_5_34"/>
    <protectedRange algorithmName="SHA-512" hashValue="RQ91b7oAw60DVtcgB2vRpial2kSdzJx5guGCTYUwXYkKrtrUHfiYnLf9R+SNpYXlJDYpyEJLhcWwP0EqNN86dQ==" saltValue="W3RbH3zrcY9sy39xNwXNxg==" spinCount="100000" sqref="BA100:BI101 BV100:BY101" name="Rango2_88_99_37"/>
    <protectedRange algorithmName="SHA-512" hashValue="fMbmUM1DQ7FuAPRNvFL5mPdHUYjQnlLFhkuaxvHguaqR7aWyDxcmJs0jLYQfQKY+oyhsMb4Lew4VL6i7um3/ew==" saltValue="ydaTm0CeH8+/cYqoL/AMaQ==" spinCount="100000" sqref="AU100:AU101 AW100:AZ101" name="Rango2_88_91_34"/>
    <protectedRange algorithmName="SHA-512" hashValue="CHipOQaT63FWw628cQcXXJRZlrbNZ7OgmnEbDx38UmmH7z19GRYEzXFiVOzHAy1OAaAbST7g2bHZHDKQp2qm3w==" saltValue="iRVuL+373yLHv0ZHzS9qog==" spinCount="100000" sqref="AG100:AH101 AJ100:AJ101 AL100:AL101" name="Rango2_88_7_5_37"/>
    <protectedRange algorithmName="SHA-512" hashValue="NkG6oHuDGvGBEiLAAq8MEJHEfLQUMyjihfH+DBXhT+eQW0r1yri7tOJEFRM9nbOejjjXiviq9RFo7KB7wF+xJA==" saltValue="bpjB0AAANu2X/PeR3eiFkA==" spinCount="100000" sqref="AM100:AS101" name="Rango2_88_65_35"/>
    <protectedRange algorithmName="SHA-512" hashValue="fPHvtIAf3pQeZUoAI9C2/vdXMHBpqqEq+67P5Ypyu4+9IWqs3yc9TZcMWQ0THLxUwqseQPyVvakuYFtCwJHsxA==" saltValue="QHIogSs2PrwAfdqa9PAOFQ==" spinCount="100000" sqref="AC100:AC101" name="Rango2_88_5_5_35"/>
    <protectedRange algorithmName="SHA-512" hashValue="LEEeiU6pKqm7TAP46VGlz0q+evvFwpT/0iLpRuWuQ7MacbP0OGL1/FSmrIEOg2rb6M+Jla2bPbVWiGag27j87w==" saltValue="HEVt+pS5OloNDlqSnzGLLw==" spinCount="100000" sqref="AI100:AI101" name="Rango2_8_7_35"/>
    <protectedRange algorithmName="SHA-512" hashValue="q2z5hEFmXS0v2chiPTC/VCoDWNlnhp+Xe6Ybfxe48vIsnB/KTJQxJv+pFUnCXfZ9T6vyJopuqFFNROfQTW/JUw==" saltValue="IctfdGJb5tOTpq+KPi9vww==" spinCount="100000" sqref="AE100:AF101" name="Rango2_88_39_77"/>
    <protectedRange algorithmName="SHA-512" hashValue="AYYX88LSDB6RDNMvSqt0KPGWPjBqTk56tMxTOlv5QD61MGTKAAQnSnudvNDWPN0Bbllh2qRQC+P5uq7goxjdrw==" saltValue="i/iPMewnks1FoXYOjKMEVg==" spinCount="100000" sqref="AB100:AB101" name="Rango2_87_6_35"/>
    <protectedRange algorithmName="SHA-512" hashValue="NUll9P9xh7KbSfMYpMxsRZLfDw/y/AzW2LSWlpXVscBDqiAxmzo71xjs+a2lh+jRa7pceOC849slke4+ZKx8LA==" saltValue="8qbkKpQ+CiQuLnqgShNvXA==" spinCount="100000" sqref="T100:T101" name="Rango2_88_6_35"/>
    <protectedRange algorithmName="SHA-512" hashValue="KHhv3JU/LRdRrRTxxkgFceEHPZ5UzadmpZRZR3zmQRnPvkUJZuanRafIJ+qde0IWwLZSvFIQDyUAHq6v6k7XIg==" saltValue="2GKG1kCzVNNcn+vbOPuhJA==" spinCount="100000" sqref="Q100:Q101" name="Rango2_2_5_35"/>
    <protectedRange algorithmName="SHA-512" hashValue="RQ91b7oAw60DVtcgB2vRpial2kSdzJx5guGCTYUwXYkKrtrUHfiYnLf9R+SNpYXlJDYpyEJLhcWwP0EqNN86dQ==" saltValue="W3RbH3zrcY9sy39xNwXNxg==" spinCount="100000" sqref="BA102:BI103 BV102:BY103" name="Rango2_88_99_38"/>
    <protectedRange algorithmName="SHA-512" hashValue="fMbmUM1DQ7FuAPRNvFL5mPdHUYjQnlLFhkuaxvHguaqR7aWyDxcmJs0jLYQfQKY+oyhsMb4Lew4VL6i7um3/ew==" saltValue="ydaTm0CeH8+/cYqoL/AMaQ==" spinCount="100000" sqref="AU102:AU103 AW102:AZ103" name="Rango2_88_91_35"/>
    <protectedRange algorithmName="SHA-512" hashValue="CHipOQaT63FWw628cQcXXJRZlrbNZ7OgmnEbDx38UmmH7z19GRYEzXFiVOzHAy1OAaAbST7g2bHZHDKQp2qm3w==" saltValue="iRVuL+373yLHv0ZHzS9qog==" spinCount="100000" sqref="AG102:AH103 AJ102:AJ103 AL102:AL103" name="Rango2_88_7_5_38"/>
    <protectedRange algorithmName="SHA-512" hashValue="NkG6oHuDGvGBEiLAAq8MEJHEfLQUMyjihfH+DBXhT+eQW0r1yri7tOJEFRM9nbOejjjXiviq9RFo7KB7wF+xJA==" saltValue="bpjB0AAANu2X/PeR3eiFkA==" spinCount="100000" sqref="AM102:AS103" name="Rango2_88_65_36"/>
    <protectedRange algorithmName="SHA-512" hashValue="fPHvtIAf3pQeZUoAI9C2/vdXMHBpqqEq+67P5Ypyu4+9IWqs3yc9TZcMWQ0THLxUwqseQPyVvakuYFtCwJHsxA==" saltValue="QHIogSs2PrwAfdqa9PAOFQ==" spinCount="100000" sqref="AC102:AC103" name="Rango2_88_5_5_36"/>
    <protectedRange algorithmName="SHA-512" hashValue="LEEeiU6pKqm7TAP46VGlz0q+evvFwpT/0iLpRuWuQ7MacbP0OGL1/FSmrIEOg2rb6M+Jla2bPbVWiGag27j87w==" saltValue="HEVt+pS5OloNDlqSnzGLLw==" spinCount="100000" sqref="AI102:AI103" name="Rango2_8_7_36"/>
    <protectedRange algorithmName="SHA-512" hashValue="q2z5hEFmXS0v2chiPTC/VCoDWNlnhp+Xe6Ybfxe48vIsnB/KTJQxJv+pFUnCXfZ9T6vyJopuqFFNROfQTW/JUw==" saltValue="IctfdGJb5tOTpq+KPi9vww==" spinCount="100000" sqref="AE102:AF103" name="Rango2_88_39_78"/>
    <protectedRange algorithmName="SHA-512" hashValue="AYYX88LSDB6RDNMvSqt0KPGWPjBqTk56tMxTOlv5QD61MGTKAAQnSnudvNDWPN0Bbllh2qRQC+P5uq7goxjdrw==" saltValue="i/iPMewnks1FoXYOjKMEVg==" spinCount="100000" sqref="AB102:AB103" name="Rango2_87_6_36"/>
    <protectedRange algorithmName="SHA-512" hashValue="NUll9P9xh7KbSfMYpMxsRZLfDw/y/AzW2LSWlpXVscBDqiAxmzo71xjs+a2lh+jRa7pceOC849slke4+ZKx8LA==" saltValue="8qbkKpQ+CiQuLnqgShNvXA==" spinCount="100000" sqref="T102:T103" name="Rango2_88_6_36"/>
    <protectedRange algorithmName="SHA-512" hashValue="KHhv3JU/LRdRrRTxxkgFceEHPZ5UzadmpZRZR3zmQRnPvkUJZuanRafIJ+qde0IWwLZSvFIQDyUAHq6v6k7XIg==" saltValue="2GKG1kCzVNNcn+vbOPuhJA==" spinCount="100000" sqref="Q102:Q103" name="Rango2_2_5_36"/>
    <protectedRange algorithmName="SHA-512" hashValue="RQ91b7oAw60DVtcgB2vRpial2kSdzJx5guGCTYUwXYkKrtrUHfiYnLf9R+SNpYXlJDYpyEJLhcWwP0EqNN86dQ==" saltValue="W3RbH3zrcY9sy39xNwXNxg==" spinCount="100000" sqref="BA104:BI113 BV104:BY113" name="Rango2_88_99_39"/>
    <protectedRange algorithmName="SHA-512" hashValue="fMbmUM1DQ7FuAPRNvFL5mPdHUYjQnlLFhkuaxvHguaqR7aWyDxcmJs0jLYQfQKY+oyhsMb4Lew4VL6i7um3/ew==" saltValue="ydaTm0CeH8+/cYqoL/AMaQ==" spinCount="100000" sqref="AU104:AU113 AW104:AZ113" name="Rango2_88_91_36"/>
    <protectedRange algorithmName="SHA-512" hashValue="CHipOQaT63FWw628cQcXXJRZlrbNZ7OgmnEbDx38UmmH7z19GRYEzXFiVOzHAy1OAaAbST7g2bHZHDKQp2qm3w==" saltValue="iRVuL+373yLHv0ZHzS9qog==" spinCount="100000" sqref="AG104:AH113 AJ104:AJ113 AL104:AL113" name="Rango2_88_7_5_39"/>
    <protectedRange algorithmName="SHA-512" hashValue="NkG6oHuDGvGBEiLAAq8MEJHEfLQUMyjihfH+DBXhT+eQW0r1yri7tOJEFRM9nbOejjjXiviq9RFo7KB7wF+xJA==" saltValue="bpjB0AAANu2X/PeR3eiFkA==" spinCount="100000" sqref="AM104:AS113" name="Rango2_88_65_37"/>
    <protectedRange algorithmName="SHA-512" hashValue="fPHvtIAf3pQeZUoAI9C2/vdXMHBpqqEq+67P5Ypyu4+9IWqs3yc9TZcMWQ0THLxUwqseQPyVvakuYFtCwJHsxA==" saltValue="QHIogSs2PrwAfdqa9PAOFQ==" spinCount="100000" sqref="AC104:AC113" name="Rango2_88_5_5_37"/>
    <protectedRange algorithmName="SHA-512" hashValue="LEEeiU6pKqm7TAP46VGlz0q+evvFwpT/0iLpRuWuQ7MacbP0OGL1/FSmrIEOg2rb6M+Jla2bPbVWiGag27j87w==" saltValue="HEVt+pS5OloNDlqSnzGLLw==" spinCount="100000" sqref="AI104:AI113" name="Rango2_8_7_37"/>
    <protectedRange algorithmName="SHA-512" hashValue="q2z5hEFmXS0v2chiPTC/VCoDWNlnhp+Xe6Ybfxe48vIsnB/KTJQxJv+pFUnCXfZ9T6vyJopuqFFNROfQTW/JUw==" saltValue="IctfdGJb5tOTpq+KPi9vww==" spinCount="100000" sqref="AE104:AF113" name="Rango2_88_39_79"/>
    <protectedRange algorithmName="SHA-512" hashValue="AYYX88LSDB6RDNMvSqt0KPGWPjBqTk56tMxTOlv5QD61MGTKAAQnSnudvNDWPN0Bbllh2qRQC+P5uq7goxjdrw==" saltValue="i/iPMewnks1FoXYOjKMEVg==" spinCount="100000" sqref="AB104:AB113" name="Rango2_87_6_37"/>
    <protectedRange algorithmName="SHA-512" hashValue="NUll9P9xh7KbSfMYpMxsRZLfDw/y/AzW2LSWlpXVscBDqiAxmzo71xjs+a2lh+jRa7pceOC849slke4+ZKx8LA==" saltValue="8qbkKpQ+CiQuLnqgShNvXA==" spinCount="100000" sqref="T104:T113" name="Rango2_88_6_37"/>
    <protectedRange algorithmName="SHA-512" hashValue="KHhv3JU/LRdRrRTxxkgFceEHPZ5UzadmpZRZR3zmQRnPvkUJZuanRafIJ+qde0IWwLZSvFIQDyUAHq6v6k7XIg==" saltValue="2GKG1kCzVNNcn+vbOPuhJA==" spinCount="100000" sqref="Q104:Q113" name="Rango2_2_5_37"/>
    <protectedRange algorithmName="SHA-512" hashValue="RQ91b7oAw60DVtcgB2vRpial2kSdzJx5guGCTYUwXYkKrtrUHfiYnLf9R+SNpYXlJDYpyEJLhcWwP0EqNN86dQ==" saltValue="W3RbH3zrcY9sy39xNwXNxg==" spinCount="100000" sqref="BA114:BI117 BV114:BY117" name="Rango2_88_99_40"/>
    <protectedRange algorithmName="SHA-512" hashValue="fMbmUM1DQ7FuAPRNvFL5mPdHUYjQnlLFhkuaxvHguaqR7aWyDxcmJs0jLYQfQKY+oyhsMb4Lew4VL6i7um3/ew==" saltValue="ydaTm0CeH8+/cYqoL/AMaQ==" spinCount="100000" sqref="AU114:AU117 AW114:AZ117" name="Rango2_88_91_37"/>
    <protectedRange algorithmName="SHA-512" hashValue="CHipOQaT63FWw628cQcXXJRZlrbNZ7OgmnEbDx38UmmH7z19GRYEzXFiVOzHAy1OAaAbST7g2bHZHDKQp2qm3w==" saltValue="iRVuL+373yLHv0ZHzS9qog==" spinCount="100000" sqref="AG114:AH117 AJ114:AJ117 AL114:AL117" name="Rango2_88_7_5_40"/>
    <protectedRange algorithmName="SHA-512" hashValue="NkG6oHuDGvGBEiLAAq8MEJHEfLQUMyjihfH+DBXhT+eQW0r1yri7tOJEFRM9nbOejjjXiviq9RFo7KB7wF+xJA==" saltValue="bpjB0AAANu2X/PeR3eiFkA==" spinCount="100000" sqref="AM114:AS117" name="Rango2_88_65_38"/>
    <protectedRange algorithmName="SHA-512" hashValue="fPHvtIAf3pQeZUoAI9C2/vdXMHBpqqEq+67P5Ypyu4+9IWqs3yc9TZcMWQ0THLxUwqseQPyVvakuYFtCwJHsxA==" saltValue="QHIogSs2PrwAfdqa9PAOFQ==" spinCount="100000" sqref="AC114:AC117" name="Rango2_88_5_5_38"/>
    <protectedRange algorithmName="SHA-512" hashValue="LEEeiU6pKqm7TAP46VGlz0q+evvFwpT/0iLpRuWuQ7MacbP0OGL1/FSmrIEOg2rb6M+Jla2bPbVWiGag27j87w==" saltValue="HEVt+pS5OloNDlqSnzGLLw==" spinCount="100000" sqref="AI114:AI117" name="Rango2_8_7_38"/>
    <protectedRange algorithmName="SHA-512" hashValue="q2z5hEFmXS0v2chiPTC/VCoDWNlnhp+Xe6Ybfxe48vIsnB/KTJQxJv+pFUnCXfZ9T6vyJopuqFFNROfQTW/JUw==" saltValue="IctfdGJb5tOTpq+KPi9vww==" spinCount="100000" sqref="AE114:AF117" name="Rango2_88_39_80"/>
    <protectedRange algorithmName="SHA-512" hashValue="AYYX88LSDB6RDNMvSqt0KPGWPjBqTk56tMxTOlv5QD61MGTKAAQnSnudvNDWPN0Bbllh2qRQC+P5uq7goxjdrw==" saltValue="i/iPMewnks1FoXYOjKMEVg==" spinCount="100000" sqref="AB114:AB117" name="Rango2_87_6_38"/>
    <protectedRange algorithmName="SHA-512" hashValue="NUll9P9xh7KbSfMYpMxsRZLfDw/y/AzW2LSWlpXVscBDqiAxmzo71xjs+a2lh+jRa7pceOC849slke4+ZKx8LA==" saltValue="8qbkKpQ+CiQuLnqgShNvXA==" spinCount="100000" sqref="T114:T117" name="Rango2_88_6_38"/>
    <protectedRange algorithmName="SHA-512" hashValue="KHhv3JU/LRdRrRTxxkgFceEHPZ5UzadmpZRZR3zmQRnPvkUJZuanRafIJ+qde0IWwLZSvFIQDyUAHq6v6k7XIg==" saltValue="2GKG1kCzVNNcn+vbOPuhJA==" spinCount="100000" sqref="Q114:Q117" name="Rango2_2_5_38"/>
    <protectedRange algorithmName="SHA-512" hashValue="RQ91b7oAw60DVtcgB2vRpial2kSdzJx5guGCTYUwXYkKrtrUHfiYnLf9R+SNpYXlJDYpyEJLhcWwP0EqNN86dQ==" saltValue="W3RbH3zrcY9sy39xNwXNxg==" spinCount="100000" sqref="BA118:BI125 BV118:BY125" name="Rango2_88_99_41"/>
    <protectedRange algorithmName="SHA-512" hashValue="fMbmUM1DQ7FuAPRNvFL5mPdHUYjQnlLFhkuaxvHguaqR7aWyDxcmJs0jLYQfQKY+oyhsMb4Lew4VL6i7um3/ew==" saltValue="ydaTm0CeH8+/cYqoL/AMaQ==" spinCount="100000" sqref="AU118:AU125 AW118:AZ125" name="Rango2_88_91_38"/>
    <protectedRange algorithmName="SHA-512" hashValue="CHipOQaT63FWw628cQcXXJRZlrbNZ7OgmnEbDx38UmmH7z19GRYEzXFiVOzHAy1OAaAbST7g2bHZHDKQp2qm3w==" saltValue="iRVuL+373yLHv0ZHzS9qog==" spinCount="100000" sqref="AG118:AH125 AJ118:AJ125 AL118:AL125" name="Rango2_88_7_5_41"/>
    <protectedRange algorithmName="SHA-512" hashValue="NkG6oHuDGvGBEiLAAq8MEJHEfLQUMyjihfH+DBXhT+eQW0r1yri7tOJEFRM9nbOejjjXiviq9RFo7KB7wF+xJA==" saltValue="bpjB0AAANu2X/PeR3eiFkA==" spinCount="100000" sqref="AM118:AS125" name="Rango2_88_65_39"/>
    <protectedRange algorithmName="SHA-512" hashValue="fPHvtIAf3pQeZUoAI9C2/vdXMHBpqqEq+67P5Ypyu4+9IWqs3yc9TZcMWQ0THLxUwqseQPyVvakuYFtCwJHsxA==" saltValue="QHIogSs2PrwAfdqa9PAOFQ==" spinCount="100000" sqref="AC118:AC125" name="Rango2_88_5_5_39"/>
    <protectedRange algorithmName="SHA-512" hashValue="LEEeiU6pKqm7TAP46VGlz0q+evvFwpT/0iLpRuWuQ7MacbP0OGL1/FSmrIEOg2rb6M+Jla2bPbVWiGag27j87w==" saltValue="HEVt+pS5OloNDlqSnzGLLw==" spinCount="100000" sqref="AI118:AI125" name="Rango2_8_7_39"/>
    <protectedRange algorithmName="SHA-512" hashValue="q2z5hEFmXS0v2chiPTC/VCoDWNlnhp+Xe6Ybfxe48vIsnB/KTJQxJv+pFUnCXfZ9T6vyJopuqFFNROfQTW/JUw==" saltValue="IctfdGJb5tOTpq+KPi9vww==" spinCount="100000" sqref="AE118:AF125" name="Rango2_88_39_81"/>
    <protectedRange algorithmName="SHA-512" hashValue="AYYX88LSDB6RDNMvSqt0KPGWPjBqTk56tMxTOlv5QD61MGTKAAQnSnudvNDWPN0Bbllh2qRQC+P5uq7goxjdrw==" saltValue="i/iPMewnks1FoXYOjKMEVg==" spinCount="100000" sqref="AB118:AB125" name="Rango2_87_6_39"/>
    <protectedRange algorithmName="SHA-512" hashValue="NUll9P9xh7KbSfMYpMxsRZLfDw/y/AzW2LSWlpXVscBDqiAxmzo71xjs+a2lh+jRa7pceOC849slke4+ZKx8LA==" saltValue="8qbkKpQ+CiQuLnqgShNvXA==" spinCount="100000" sqref="T118:T125" name="Rango2_88_6_39"/>
    <protectedRange algorithmName="SHA-512" hashValue="KHhv3JU/LRdRrRTxxkgFceEHPZ5UzadmpZRZR3zmQRnPvkUJZuanRafIJ+qde0IWwLZSvFIQDyUAHq6v6k7XIg==" saltValue="2GKG1kCzVNNcn+vbOPuhJA==" spinCount="100000" sqref="Q118:Q125" name="Rango2_2_5_39"/>
    <protectedRange algorithmName="SHA-512" hashValue="EEHzbvEYwO1eufllBljOz0uf9BJ2ENtvOScQ7IsS321QhYbwKn7qhHKKP8cKj02rTDvVRMWvwQ1ZP0mZWsBprQ==" saltValue="CjXqBRFbKezlWOFV37MnDQ==" spinCount="100000" sqref="GQ89:GR91 GW89:GW91 GN89:GN91" name="Rango2_30_2_28"/>
    <protectedRange algorithmName="SHA-512" hashValue="Rgskw+AQdeJ5qbJdarzTa3SCkJfDGziy0Uan5N0F3IWn/H3Z/e+VcB56R7Nes7MPxNHewNP1sSSucVjz3iTLeA==" saltValue="qKZH3DnwaZHBzy3cBZo1qQ==" spinCount="100000" sqref="GF89:GF91" name="Rango2_31_28_27"/>
    <protectedRange algorithmName="SHA-512" hashValue="Umj9+5Ys20VQPxBFtc6qE5LtKKSgPKwit+B8dd4XnEUaLfBM2ozpkEC4YxwK0SbBiAHDDex+pY+LomQ0lyuamQ==" saltValue="N2/MCRws+mmA+NXw0axolg==" spinCount="100000" sqref="GJ89:GJ91 GH89:GH91 FY89:FY91 GL89:GL91 GE89:GE91" name="Rango2_31_2_43"/>
    <protectedRange algorithmName="SHA-512" hashValue="q2z5hEFmXS0v2chiPTC/VCoDWNlnhp+Xe6Ybfxe48vIsnB/KTJQxJv+pFUnCXfZ9T6vyJopuqFFNROfQTW/JUw==" saltValue="IctfdGJb5tOTpq+KPi9vww==" spinCount="100000" sqref="IA89:IA91 ID89:IJ91" name="Rango2_88_39_82"/>
    <protectedRange algorithmName="SHA-512" hashValue="YXHanhqXL0e4jPrzkCF8r/22WmlCviFUW909WKuG1JOcU0mp0/Huh0aP3EaGYxV2ep0WGu48HsShAy4Ka2uOiw==" saltValue="h/7U5iwJm7DLR4tRVfwZYw==" spinCount="100000" sqref="GI89:GI91 GC89:GC91" name="Rango2_33_35"/>
    <protectedRange algorithmName="SHA-512" hashValue="pL4tgTKqwEsWSIEGFTBd+4pvEhE7d5Q99Eijs+L/Y1rhA0saQGGRJw5Pv2HLOP0quglztFwB6WVnQ1YGxd4AiQ==" saltValue="IF5mhk2RcoEjrcYppes1VA==" spinCount="100000" sqref="FT89:FT91" name="Rango2_30_29"/>
    <protectedRange algorithmName="SHA-512" hashValue="EEHzbvEYwO1eufllBljOz0uf9BJ2ENtvOScQ7IsS321QhYbwKn7qhHKKP8cKj02rTDvVRMWvwQ1ZP0mZWsBprQ==" saltValue="CjXqBRFbKezlWOFV37MnDQ==" spinCount="100000" sqref="GQ92:GR92 GW92 GN92" name="Rango2_30_2_29"/>
    <protectedRange algorithmName="SHA-512" hashValue="Rgskw+AQdeJ5qbJdarzTa3SCkJfDGziy0Uan5N0F3IWn/H3Z/e+VcB56R7Nes7MPxNHewNP1sSSucVjz3iTLeA==" saltValue="qKZH3DnwaZHBzy3cBZo1qQ==" spinCount="100000" sqref="GF92" name="Rango2_31_28_28"/>
    <protectedRange algorithmName="SHA-512" hashValue="Umj9+5Ys20VQPxBFtc6qE5LtKKSgPKwit+B8dd4XnEUaLfBM2ozpkEC4YxwK0SbBiAHDDex+pY+LomQ0lyuamQ==" saltValue="N2/MCRws+mmA+NXw0axolg==" spinCount="100000" sqref="GJ92 GH92 FY92 GL92 GE92" name="Rango2_31_2_46"/>
    <protectedRange algorithmName="SHA-512" hashValue="q2z5hEFmXS0v2chiPTC/VCoDWNlnhp+Xe6Ybfxe48vIsnB/KTJQxJv+pFUnCXfZ9T6vyJopuqFFNROfQTW/JUw==" saltValue="IctfdGJb5tOTpq+KPi9vww==" spinCount="100000" sqref="IA92 ID92:IJ92" name="Rango2_88_39_83"/>
    <protectedRange algorithmName="SHA-512" hashValue="YXHanhqXL0e4jPrzkCF8r/22WmlCviFUW909WKuG1JOcU0mp0/Huh0aP3EaGYxV2ep0WGu48HsShAy4Ka2uOiw==" saltValue="h/7U5iwJm7DLR4tRVfwZYw==" spinCount="100000" sqref="GI92 GC92" name="Rango2_33_36"/>
    <protectedRange algorithmName="SHA-512" hashValue="pL4tgTKqwEsWSIEGFTBd+4pvEhE7d5Q99Eijs+L/Y1rhA0saQGGRJw5Pv2HLOP0quglztFwB6WVnQ1YGxd4AiQ==" saltValue="IF5mhk2RcoEjrcYppes1VA==" spinCount="100000" sqref="FT92" name="Rango2_30_30"/>
    <protectedRange algorithmName="SHA-512" hashValue="EEHzbvEYwO1eufllBljOz0uf9BJ2ENtvOScQ7IsS321QhYbwKn7qhHKKP8cKj02rTDvVRMWvwQ1ZP0mZWsBprQ==" saltValue="CjXqBRFbKezlWOFV37MnDQ==" spinCount="100000" sqref="GQ93:GR94 GW93:GW94 GN93:GN94" name="Rango2_30_2_30"/>
    <protectedRange algorithmName="SHA-512" hashValue="Rgskw+AQdeJ5qbJdarzTa3SCkJfDGziy0Uan5N0F3IWn/H3Z/e+VcB56R7Nes7MPxNHewNP1sSSucVjz3iTLeA==" saltValue="qKZH3DnwaZHBzy3cBZo1qQ==" spinCount="100000" sqref="GF93:GF94" name="Rango2_31_28_29"/>
    <protectedRange algorithmName="SHA-512" hashValue="Umj9+5Ys20VQPxBFtc6qE5LtKKSgPKwit+B8dd4XnEUaLfBM2ozpkEC4YxwK0SbBiAHDDex+pY+LomQ0lyuamQ==" saltValue="N2/MCRws+mmA+NXw0axolg==" spinCount="100000" sqref="GJ93:GJ94 GH93:GH94 FY93:FY94 GL93:GL94 GE93:GE94" name="Rango2_31_2_52"/>
    <protectedRange algorithmName="SHA-512" hashValue="q2z5hEFmXS0v2chiPTC/VCoDWNlnhp+Xe6Ybfxe48vIsnB/KTJQxJv+pFUnCXfZ9T6vyJopuqFFNROfQTW/JUw==" saltValue="IctfdGJb5tOTpq+KPi9vww==" spinCount="100000" sqref="IA93:IA94 ID93:IJ94" name="Rango2_88_39_84"/>
    <protectedRange algorithmName="SHA-512" hashValue="YXHanhqXL0e4jPrzkCF8r/22WmlCviFUW909WKuG1JOcU0mp0/Huh0aP3EaGYxV2ep0WGu48HsShAy4Ka2uOiw==" saltValue="h/7U5iwJm7DLR4tRVfwZYw==" spinCount="100000" sqref="GI93:GI94 GC93:GC94" name="Rango2_33_37"/>
    <protectedRange algorithmName="SHA-512" hashValue="pL4tgTKqwEsWSIEGFTBd+4pvEhE7d5Q99Eijs+L/Y1rhA0saQGGRJw5Pv2HLOP0quglztFwB6WVnQ1YGxd4AiQ==" saltValue="IF5mhk2RcoEjrcYppes1VA==" spinCount="100000" sqref="FT93:FT94" name="Rango2_30_31"/>
    <protectedRange algorithmName="SHA-512" hashValue="EEHzbvEYwO1eufllBljOz0uf9BJ2ENtvOScQ7IsS321QhYbwKn7qhHKKP8cKj02rTDvVRMWvwQ1ZP0mZWsBprQ==" saltValue="CjXqBRFbKezlWOFV37MnDQ==" spinCount="100000" sqref="GQ95:GR95 GW95 GN95" name="Rango2_30_2_33"/>
    <protectedRange algorithmName="SHA-512" hashValue="Rgskw+AQdeJ5qbJdarzTa3SCkJfDGziy0Uan5N0F3IWn/H3Z/e+VcB56R7Nes7MPxNHewNP1sSSucVjz3iTLeA==" saltValue="qKZH3DnwaZHBzy3cBZo1qQ==" spinCount="100000" sqref="GF95" name="Rango2_31_28_30"/>
    <protectedRange algorithmName="SHA-512" hashValue="Umj9+5Ys20VQPxBFtc6qE5LtKKSgPKwit+B8dd4XnEUaLfBM2ozpkEC4YxwK0SbBiAHDDex+pY+LomQ0lyuamQ==" saltValue="N2/MCRws+mmA+NXw0axolg==" spinCount="100000" sqref="GJ95 GH95 FY95 GL95 GE95" name="Rango2_31_2_54"/>
    <protectedRange algorithmName="SHA-512" hashValue="q2z5hEFmXS0v2chiPTC/VCoDWNlnhp+Xe6Ybfxe48vIsnB/KTJQxJv+pFUnCXfZ9T6vyJopuqFFNROfQTW/JUw==" saltValue="IctfdGJb5tOTpq+KPi9vww==" spinCount="100000" sqref="IA95 ID95:IJ95" name="Rango2_88_39_85"/>
    <protectedRange algorithmName="SHA-512" hashValue="YXHanhqXL0e4jPrzkCF8r/22WmlCviFUW909WKuG1JOcU0mp0/Huh0aP3EaGYxV2ep0WGu48HsShAy4Ka2uOiw==" saltValue="h/7U5iwJm7DLR4tRVfwZYw==" spinCount="100000" sqref="GI95 GC95" name="Rango2_33_38"/>
    <protectedRange algorithmName="SHA-512" hashValue="pL4tgTKqwEsWSIEGFTBd+4pvEhE7d5Q99Eijs+L/Y1rhA0saQGGRJw5Pv2HLOP0quglztFwB6WVnQ1YGxd4AiQ==" saltValue="IF5mhk2RcoEjrcYppes1VA==" spinCount="100000" sqref="FT95" name="Rango2_30_32"/>
    <protectedRange algorithmName="SHA-512" hashValue="EEHzbvEYwO1eufllBljOz0uf9BJ2ENtvOScQ7IsS321QhYbwKn7qhHKKP8cKj02rTDvVRMWvwQ1ZP0mZWsBprQ==" saltValue="CjXqBRFbKezlWOFV37MnDQ==" spinCount="100000" sqref="GQ96:GR96 GW96 GN96" name="Rango2_30_2_39"/>
    <protectedRange algorithmName="SHA-512" hashValue="Rgskw+AQdeJ5qbJdarzTa3SCkJfDGziy0Uan5N0F3IWn/H3Z/e+VcB56R7Nes7MPxNHewNP1sSSucVjz3iTLeA==" saltValue="qKZH3DnwaZHBzy3cBZo1qQ==" spinCount="100000" sqref="GF96" name="Rango2_31_28_31"/>
    <protectedRange algorithmName="SHA-512" hashValue="Umj9+5Ys20VQPxBFtc6qE5LtKKSgPKwit+B8dd4XnEUaLfBM2ozpkEC4YxwK0SbBiAHDDex+pY+LomQ0lyuamQ==" saltValue="N2/MCRws+mmA+NXw0axolg==" spinCount="100000" sqref="GJ96 GH96 FY96 GL96 GE96" name="Rango2_31_2_55"/>
    <protectedRange algorithmName="SHA-512" hashValue="q2z5hEFmXS0v2chiPTC/VCoDWNlnhp+Xe6Ybfxe48vIsnB/KTJQxJv+pFUnCXfZ9T6vyJopuqFFNROfQTW/JUw==" saltValue="IctfdGJb5tOTpq+KPi9vww==" spinCount="100000" sqref="IA96 ID96:IJ96" name="Rango2_88_39_86"/>
    <protectedRange algorithmName="SHA-512" hashValue="YXHanhqXL0e4jPrzkCF8r/22WmlCviFUW909WKuG1JOcU0mp0/Huh0aP3EaGYxV2ep0WGu48HsShAy4Ka2uOiw==" saltValue="h/7U5iwJm7DLR4tRVfwZYw==" spinCount="100000" sqref="GI96 GC96" name="Rango2_33_39"/>
    <protectedRange algorithmName="SHA-512" hashValue="pL4tgTKqwEsWSIEGFTBd+4pvEhE7d5Q99Eijs+L/Y1rhA0saQGGRJw5Pv2HLOP0quglztFwB6WVnQ1YGxd4AiQ==" saltValue="IF5mhk2RcoEjrcYppes1VA==" spinCount="100000" sqref="FT96" name="Rango2_30_33"/>
    <protectedRange algorithmName="SHA-512" hashValue="EEHzbvEYwO1eufllBljOz0uf9BJ2ENtvOScQ7IsS321QhYbwKn7qhHKKP8cKj02rTDvVRMWvwQ1ZP0mZWsBprQ==" saltValue="CjXqBRFbKezlWOFV37MnDQ==" spinCount="100000" sqref="GQ97:GR97 GW97 GN97" name="Rango2_30_2_41"/>
    <protectedRange algorithmName="SHA-512" hashValue="Rgskw+AQdeJ5qbJdarzTa3SCkJfDGziy0Uan5N0F3IWn/H3Z/e+VcB56R7Nes7MPxNHewNP1sSSucVjz3iTLeA==" saltValue="qKZH3DnwaZHBzy3cBZo1qQ==" spinCount="100000" sqref="GF97" name="Rango2_31_28_32"/>
    <protectedRange algorithmName="SHA-512" hashValue="Umj9+5Ys20VQPxBFtc6qE5LtKKSgPKwit+B8dd4XnEUaLfBM2ozpkEC4YxwK0SbBiAHDDex+pY+LomQ0lyuamQ==" saltValue="N2/MCRws+mmA+NXw0axolg==" spinCount="100000" sqref="GJ97 GH97 FY97 GL97 GE97" name="Rango2_31_2_56"/>
    <protectedRange algorithmName="SHA-512" hashValue="q2z5hEFmXS0v2chiPTC/VCoDWNlnhp+Xe6Ybfxe48vIsnB/KTJQxJv+pFUnCXfZ9T6vyJopuqFFNROfQTW/JUw==" saltValue="IctfdGJb5tOTpq+KPi9vww==" spinCount="100000" sqref="IA97 ID97:IJ97" name="Rango2_88_39_87"/>
    <protectedRange algorithmName="SHA-512" hashValue="YXHanhqXL0e4jPrzkCF8r/22WmlCviFUW909WKuG1JOcU0mp0/Huh0aP3EaGYxV2ep0WGu48HsShAy4Ka2uOiw==" saltValue="h/7U5iwJm7DLR4tRVfwZYw==" spinCount="100000" sqref="GI97 GC97" name="Rango2_33_40"/>
    <protectedRange algorithmName="SHA-512" hashValue="pL4tgTKqwEsWSIEGFTBd+4pvEhE7d5Q99Eijs+L/Y1rhA0saQGGRJw5Pv2HLOP0quglztFwB6WVnQ1YGxd4AiQ==" saltValue="IF5mhk2RcoEjrcYppes1VA==" spinCount="100000" sqref="FT97" name="Rango2_30_34"/>
    <protectedRange algorithmName="SHA-512" hashValue="EEHzbvEYwO1eufllBljOz0uf9BJ2ENtvOScQ7IsS321QhYbwKn7qhHKKP8cKj02rTDvVRMWvwQ1ZP0mZWsBprQ==" saltValue="CjXqBRFbKezlWOFV37MnDQ==" spinCount="100000" sqref="GQ98:GR99 GW98:GW99 GN98:GN99" name="Rango2_30_2_42"/>
    <protectedRange algorithmName="SHA-512" hashValue="Rgskw+AQdeJ5qbJdarzTa3SCkJfDGziy0Uan5N0F3IWn/H3Z/e+VcB56R7Nes7MPxNHewNP1sSSucVjz3iTLeA==" saltValue="qKZH3DnwaZHBzy3cBZo1qQ==" spinCount="100000" sqref="GF98:GF99" name="Rango2_31_28_33"/>
    <protectedRange algorithmName="SHA-512" hashValue="Umj9+5Ys20VQPxBFtc6qE5LtKKSgPKwit+B8dd4XnEUaLfBM2ozpkEC4YxwK0SbBiAHDDex+pY+LomQ0lyuamQ==" saltValue="N2/MCRws+mmA+NXw0axolg==" spinCount="100000" sqref="GJ98:GJ99 GH98:GH99 FY98:FY99 GL98:GL99 GE98:GE99" name="Rango2_31_2_59"/>
    <protectedRange algorithmName="SHA-512" hashValue="q2z5hEFmXS0v2chiPTC/VCoDWNlnhp+Xe6Ybfxe48vIsnB/KTJQxJv+pFUnCXfZ9T6vyJopuqFFNROfQTW/JUw==" saltValue="IctfdGJb5tOTpq+KPi9vww==" spinCount="100000" sqref="IA98:IA99 ID98:IJ99" name="Rango2_88_39_88"/>
    <protectedRange algorithmName="SHA-512" hashValue="YXHanhqXL0e4jPrzkCF8r/22WmlCviFUW909WKuG1JOcU0mp0/Huh0aP3EaGYxV2ep0WGu48HsShAy4Ka2uOiw==" saltValue="h/7U5iwJm7DLR4tRVfwZYw==" spinCount="100000" sqref="GI98:GI99 GC98:GC99" name="Rango2_33_41"/>
    <protectedRange algorithmName="SHA-512" hashValue="pL4tgTKqwEsWSIEGFTBd+4pvEhE7d5Q99Eijs+L/Y1rhA0saQGGRJw5Pv2HLOP0quglztFwB6WVnQ1YGxd4AiQ==" saltValue="IF5mhk2RcoEjrcYppes1VA==" spinCount="100000" sqref="FT98:FT99" name="Rango2_30_35"/>
    <protectedRange algorithmName="SHA-512" hashValue="EEHzbvEYwO1eufllBljOz0uf9BJ2ENtvOScQ7IsS321QhYbwKn7qhHKKP8cKj02rTDvVRMWvwQ1ZP0mZWsBprQ==" saltValue="CjXqBRFbKezlWOFV37MnDQ==" spinCount="100000" sqref="GQ100:GR101 GW100:GW101 GN100:GN101" name="Rango2_30_2_43"/>
    <protectedRange algorithmName="SHA-512" hashValue="Rgskw+AQdeJ5qbJdarzTa3SCkJfDGziy0Uan5N0F3IWn/H3Z/e+VcB56R7Nes7MPxNHewNP1sSSucVjz3iTLeA==" saltValue="qKZH3DnwaZHBzy3cBZo1qQ==" spinCount="100000" sqref="GF100:GF101" name="Rango2_31_28_34"/>
    <protectedRange algorithmName="SHA-512" hashValue="Umj9+5Ys20VQPxBFtc6qE5LtKKSgPKwit+B8dd4XnEUaLfBM2ozpkEC4YxwK0SbBiAHDDex+pY+LomQ0lyuamQ==" saltValue="N2/MCRws+mmA+NXw0axolg==" spinCount="100000" sqref="GJ100:GJ101 GH100:GH101 FY100:FY101 GL100:GL101 GE100:GE101" name="Rango2_31_2_65"/>
    <protectedRange algorithmName="SHA-512" hashValue="q2z5hEFmXS0v2chiPTC/VCoDWNlnhp+Xe6Ybfxe48vIsnB/KTJQxJv+pFUnCXfZ9T6vyJopuqFFNROfQTW/JUw==" saltValue="IctfdGJb5tOTpq+KPi9vww==" spinCount="100000" sqref="IA100:IA101 ID100:IJ101" name="Rango2_88_39_89"/>
    <protectedRange algorithmName="SHA-512" hashValue="YXHanhqXL0e4jPrzkCF8r/22WmlCviFUW909WKuG1JOcU0mp0/Huh0aP3EaGYxV2ep0WGu48HsShAy4Ka2uOiw==" saltValue="h/7U5iwJm7DLR4tRVfwZYw==" spinCount="100000" sqref="GI100:GI101 GC100:GC101" name="Rango2_33_42"/>
    <protectedRange algorithmName="SHA-512" hashValue="pL4tgTKqwEsWSIEGFTBd+4pvEhE7d5Q99Eijs+L/Y1rhA0saQGGRJw5Pv2HLOP0quglztFwB6WVnQ1YGxd4AiQ==" saltValue="IF5mhk2RcoEjrcYppes1VA==" spinCount="100000" sqref="FT100:FT101" name="Rango2_30_36"/>
    <protectedRange algorithmName="SHA-512" hashValue="EEHzbvEYwO1eufllBljOz0uf9BJ2ENtvOScQ7IsS321QhYbwKn7qhHKKP8cKj02rTDvVRMWvwQ1ZP0mZWsBprQ==" saltValue="CjXqBRFbKezlWOFV37MnDQ==" spinCount="100000" sqref="GQ102:GR103 GW102:GW103 GN102:GN103" name="Rango2_30_2_46"/>
    <protectedRange algorithmName="SHA-512" hashValue="Rgskw+AQdeJ5qbJdarzTa3SCkJfDGziy0Uan5N0F3IWn/H3Z/e+VcB56R7Nes7MPxNHewNP1sSSucVjz3iTLeA==" saltValue="qKZH3DnwaZHBzy3cBZo1qQ==" spinCount="100000" sqref="GF102:GF103" name="Rango2_31_28_35"/>
    <protectedRange algorithmName="SHA-512" hashValue="Umj9+5Ys20VQPxBFtc6qE5LtKKSgPKwit+B8dd4XnEUaLfBM2ozpkEC4YxwK0SbBiAHDDex+pY+LomQ0lyuamQ==" saltValue="N2/MCRws+mmA+NXw0axolg==" spinCount="100000" sqref="GJ102:GJ103 GH102:GH103 FY102:FY103 GL102:GL103 GE102:GE103" name="Rango2_31_2_67"/>
    <protectedRange algorithmName="SHA-512" hashValue="q2z5hEFmXS0v2chiPTC/VCoDWNlnhp+Xe6Ybfxe48vIsnB/KTJQxJv+pFUnCXfZ9T6vyJopuqFFNROfQTW/JUw==" saltValue="IctfdGJb5tOTpq+KPi9vww==" spinCount="100000" sqref="IA102:IA103 ID102:IJ103" name="Rango2_88_39_90"/>
    <protectedRange algorithmName="SHA-512" hashValue="YXHanhqXL0e4jPrzkCF8r/22WmlCviFUW909WKuG1JOcU0mp0/Huh0aP3EaGYxV2ep0WGu48HsShAy4Ka2uOiw==" saltValue="h/7U5iwJm7DLR4tRVfwZYw==" spinCount="100000" sqref="GI102:GI103 GC102:GC103" name="Rango2_33_43"/>
    <protectedRange algorithmName="SHA-512" hashValue="pL4tgTKqwEsWSIEGFTBd+4pvEhE7d5Q99Eijs+L/Y1rhA0saQGGRJw5Pv2HLOP0quglztFwB6WVnQ1YGxd4AiQ==" saltValue="IF5mhk2RcoEjrcYppes1VA==" spinCount="100000" sqref="FT102:FT103" name="Rango2_30_37"/>
    <protectedRange algorithmName="SHA-512" hashValue="EEHzbvEYwO1eufllBljOz0uf9BJ2ENtvOScQ7IsS321QhYbwKn7qhHKKP8cKj02rTDvVRMWvwQ1ZP0mZWsBprQ==" saltValue="CjXqBRFbKezlWOFV37MnDQ==" spinCount="100000" sqref="GQ104:GR113 GW104:GW113 GN104:GN113" name="Rango2_30_2_52"/>
    <protectedRange algorithmName="SHA-512" hashValue="Rgskw+AQdeJ5qbJdarzTa3SCkJfDGziy0Uan5N0F3IWn/H3Z/e+VcB56R7Nes7MPxNHewNP1sSSucVjz3iTLeA==" saltValue="qKZH3DnwaZHBzy3cBZo1qQ==" spinCount="100000" sqref="GF104:GF113" name="Rango2_31_28_36"/>
    <protectedRange algorithmName="SHA-512" hashValue="Umj9+5Ys20VQPxBFtc6qE5LtKKSgPKwit+B8dd4XnEUaLfBM2ozpkEC4YxwK0SbBiAHDDex+pY+LomQ0lyuamQ==" saltValue="N2/MCRws+mmA+NXw0axolg==" spinCount="100000" sqref="GJ104:GJ113 GH104:GH113 FY104:FY113 GB108:GB109 GL104:GL113 GE104:GE113 GB111 GB113" name="Rango2_31_2_68"/>
    <protectedRange algorithmName="SHA-512" hashValue="q2z5hEFmXS0v2chiPTC/VCoDWNlnhp+Xe6Ybfxe48vIsnB/KTJQxJv+pFUnCXfZ9T6vyJopuqFFNROfQTW/JUw==" saltValue="IctfdGJb5tOTpq+KPi9vww==" spinCount="100000" sqref="IA104:IA113 ID104:IJ113" name="Rango2_88_39_91"/>
    <protectedRange algorithmName="SHA-512" hashValue="YXHanhqXL0e4jPrzkCF8r/22WmlCviFUW909WKuG1JOcU0mp0/Huh0aP3EaGYxV2ep0WGu48HsShAy4Ka2uOiw==" saltValue="h/7U5iwJm7DLR4tRVfwZYw==" spinCount="100000" sqref="GI104:GI113 GC104:GC113" name="Rango2_33_44"/>
    <protectedRange algorithmName="SHA-512" hashValue="pL4tgTKqwEsWSIEGFTBd+4pvEhE7d5Q99Eijs+L/Y1rhA0saQGGRJw5Pv2HLOP0quglztFwB6WVnQ1YGxd4AiQ==" saltValue="IF5mhk2RcoEjrcYppes1VA==" spinCount="100000" sqref="FT104:FT113" name="Rango2_30_38"/>
    <protectedRange algorithmName="SHA-512" hashValue="EEHzbvEYwO1eufllBljOz0uf9BJ2ENtvOScQ7IsS321QhYbwKn7qhHKKP8cKj02rTDvVRMWvwQ1ZP0mZWsBprQ==" saltValue="CjXqBRFbKezlWOFV37MnDQ==" spinCount="100000" sqref="GQ114:GR117 GW114:GW117 GN114:GN117" name="Rango2_30_2_54"/>
    <protectedRange algorithmName="SHA-512" hashValue="Rgskw+AQdeJ5qbJdarzTa3SCkJfDGziy0Uan5N0F3IWn/H3Z/e+VcB56R7Nes7MPxNHewNP1sSSucVjz3iTLeA==" saltValue="qKZH3DnwaZHBzy3cBZo1qQ==" spinCount="100000" sqref="GF114:GF117" name="Rango2_31_28_37"/>
    <protectedRange algorithmName="SHA-512" hashValue="Umj9+5Ys20VQPxBFtc6qE5LtKKSgPKwit+B8dd4XnEUaLfBM2ozpkEC4YxwK0SbBiAHDDex+pY+LomQ0lyuamQ==" saltValue="N2/MCRws+mmA+NXw0axolg==" spinCount="100000" sqref="GJ114:GJ117 GH114:GH117 FY114:FY117 GB117 GL114:GL117 GE114:GE117" name="Rango2_31_2_69"/>
    <protectedRange algorithmName="SHA-512" hashValue="q2z5hEFmXS0v2chiPTC/VCoDWNlnhp+Xe6Ybfxe48vIsnB/KTJQxJv+pFUnCXfZ9T6vyJopuqFFNROfQTW/JUw==" saltValue="IctfdGJb5tOTpq+KPi9vww==" spinCount="100000" sqref="IA114:IA117 ID114:IJ117" name="Rango2_88_39_92"/>
    <protectedRange algorithmName="SHA-512" hashValue="YXHanhqXL0e4jPrzkCF8r/22WmlCviFUW909WKuG1JOcU0mp0/Huh0aP3EaGYxV2ep0WGu48HsShAy4Ka2uOiw==" saltValue="h/7U5iwJm7DLR4tRVfwZYw==" spinCount="100000" sqref="GI114:GI117 GC114:GC117" name="Rango2_33_45"/>
    <protectedRange algorithmName="SHA-512" hashValue="pL4tgTKqwEsWSIEGFTBd+4pvEhE7d5Q99Eijs+L/Y1rhA0saQGGRJw5Pv2HLOP0quglztFwB6WVnQ1YGxd4AiQ==" saltValue="IF5mhk2RcoEjrcYppes1VA==" spinCount="100000" sqref="FT114:FT117" name="Rango2_30_39"/>
    <protectedRange algorithmName="SHA-512" hashValue="EEHzbvEYwO1eufllBljOz0uf9BJ2ENtvOScQ7IsS321QhYbwKn7qhHKKP8cKj02rTDvVRMWvwQ1ZP0mZWsBprQ==" saltValue="CjXqBRFbKezlWOFV37MnDQ==" spinCount="100000" sqref="GQ118:GR125 GW118:GW125 GN118:GN125" name="Rango2_30_2_55"/>
    <protectedRange algorithmName="SHA-512" hashValue="Rgskw+AQdeJ5qbJdarzTa3SCkJfDGziy0Uan5N0F3IWn/H3Z/e+VcB56R7Nes7MPxNHewNP1sSSucVjz3iTLeA==" saltValue="qKZH3DnwaZHBzy3cBZo1qQ==" spinCount="100000" sqref="GF118:GF125" name="Rango2_31_28_38"/>
    <protectedRange algorithmName="SHA-512" hashValue="Umj9+5Ys20VQPxBFtc6qE5LtKKSgPKwit+B8dd4XnEUaLfBM2ozpkEC4YxwK0SbBiAHDDex+pY+LomQ0lyuamQ==" saltValue="N2/MCRws+mmA+NXw0axolg==" spinCount="100000" sqref="GJ118:GJ125 GH118:GH125 FY118:FY125 GB119 GL118:GL125 GE118:GE125 GB123:GB125" name="Rango2_31_2_70"/>
    <protectedRange algorithmName="SHA-512" hashValue="q2z5hEFmXS0v2chiPTC/VCoDWNlnhp+Xe6Ybfxe48vIsnB/KTJQxJv+pFUnCXfZ9T6vyJopuqFFNROfQTW/JUw==" saltValue="IctfdGJb5tOTpq+KPi9vww==" spinCount="100000" sqref="IA118:IA125 ID118:IJ125" name="Rango2_88_39_93"/>
    <protectedRange algorithmName="SHA-512" hashValue="YXHanhqXL0e4jPrzkCF8r/22WmlCviFUW909WKuG1JOcU0mp0/Huh0aP3EaGYxV2ep0WGu48HsShAy4Ka2uOiw==" saltValue="h/7U5iwJm7DLR4tRVfwZYw==" spinCount="100000" sqref="GI118:GI125 GC118:GC125" name="Rango2_33_46"/>
    <protectedRange algorithmName="SHA-512" hashValue="pL4tgTKqwEsWSIEGFTBd+4pvEhE7d5Q99Eijs+L/Y1rhA0saQGGRJw5Pv2HLOP0quglztFwB6WVnQ1YGxd4AiQ==" saltValue="IF5mhk2RcoEjrcYppes1VA==" spinCount="100000" sqref="FT118:FT125" name="Rango2_30_40"/>
    <protectedRange algorithmName="SHA-512" hashValue="Gqwr8n5jYbCESAqCFk8dpOzViQICBV+k0xoqBoQaZ5lHaRlvT9TZDB4yXtm+qC6OhD064ZDBOFWkwo+LHXu1sg==" saltValue="gEL9PCN2ekF2IxW9yqAGYA==" spinCount="100000" sqref="IS89:IS91" name="Rango2_40_2_28"/>
    <protectedRange algorithmName="SHA-512" hashValue="D8TacORwT7iz0mF9GEucchnMHfB5er2FFjQsxyeWWyeJkM6Bt3gYQ3LbcHPxZXFpVAYtFOuTrzYOCJrlZDx16g==" saltValue="QtCzIBktdS4NZkOEGcLTRQ==" spinCount="100000" sqref="IW89:IW91" name="Rango2_41_28"/>
    <protectedRange algorithmName="SHA-512" hashValue="Gqwr8n5jYbCESAqCFk8dpOzViQICBV+k0xoqBoQaZ5lHaRlvT9TZDB4yXtm+qC6OhD064ZDBOFWkwo+LHXu1sg==" saltValue="gEL9PCN2ekF2IxW9yqAGYA==" spinCount="100000" sqref="IS92" name="Rango2_40_2_29"/>
    <protectedRange algorithmName="SHA-512" hashValue="D8TacORwT7iz0mF9GEucchnMHfB5er2FFjQsxyeWWyeJkM6Bt3gYQ3LbcHPxZXFpVAYtFOuTrzYOCJrlZDx16g==" saltValue="QtCzIBktdS4NZkOEGcLTRQ==" spinCount="100000" sqref="IW92" name="Rango2_41_29"/>
    <protectedRange algorithmName="SHA-512" hashValue="Gqwr8n5jYbCESAqCFk8dpOzViQICBV+k0xoqBoQaZ5lHaRlvT9TZDB4yXtm+qC6OhD064ZDBOFWkwo+LHXu1sg==" saltValue="gEL9PCN2ekF2IxW9yqAGYA==" spinCount="100000" sqref="IS93:IS94" name="Rango2_40_2_30"/>
    <protectedRange algorithmName="SHA-512" hashValue="D8TacORwT7iz0mF9GEucchnMHfB5er2FFjQsxyeWWyeJkM6Bt3gYQ3LbcHPxZXFpVAYtFOuTrzYOCJrlZDx16g==" saltValue="QtCzIBktdS4NZkOEGcLTRQ==" spinCount="100000" sqref="IW93:IW94" name="Rango2_41_30"/>
    <protectedRange algorithmName="SHA-512" hashValue="Gqwr8n5jYbCESAqCFk8dpOzViQICBV+k0xoqBoQaZ5lHaRlvT9TZDB4yXtm+qC6OhD064ZDBOFWkwo+LHXu1sg==" saltValue="gEL9PCN2ekF2IxW9yqAGYA==" spinCount="100000" sqref="IS95" name="Rango2_40_2_31"/>
    <protectedRange algorithmName="SHA-512" hashValue="D8TacORwT7iz0mF9GEucchnMHfB5er2FFjQsxyeWWyeJkM6Bt3gYQ3LbcHPxZXFpVAYtFOuTrzYOCJrlZDx16g==" saltValue="QtCzIBktdS4NZkOEGcLTRQ==" spinCount="100000" sqref="IW95" name="Rango2_41_31"/>
    <protectedRange algorithmName="SHA-512" hashValue="Gqwr8n5jYbCESAqCFk8dpOzViQICBV+k0xoqBoQaZ5lHaRlvT9TZDB4yXtm+qC6OhD064ZDBOFWkwo+LHXu1sg==" saltValue="gEL9PCN2ekF2IxW9yqAGYA==" spinCount="100000" sqref="IS96" name="Rango2_40_2_32"/>
    <protectedRange algorithmName="SHA-512" hashValue="D8TacORwT7iz0mF9GEucchnMHfB5er2FFjQsxyeWWyeJkM6Bt3gYQ3LbcHPxZXFpVAYtFOuTrzYOCJrlZDx16g==" saltValue="QtCzIBktdS4NZkOEGcLTRQ==" spinCount="100000" sqref="IW96" name="Rango2_41_32"/>
    <protectedRange algorithmName="SHA-512" hashValue="Gqwr8n5jYbCESAqCFk8dpOzViQICBV+k0xoqBoQaZ5lHaRlvT9TZDB4yXtm+qC6OhD064ZDBOFWkwo+LHXu1sg==" saltValue="gEL9PCN2ekF2IxW9yqAGYA==" spinCount="100000" sqref="IS97" name="Rango2_40_2_33"/>
    <protectedRange algorithmName="SHA-512" hashValue="D8TacORwT7iz0mF9GEucchnMHfB5er2FFjQsxyeWWyeJkM6Bt3gYQ3LbcHPxZXFpVAYtFOuTrzYOCJrlZDx16g==" saltValue="QtCzIBktdS4NZkOEGcLTRQ==" spinCount="100000" sqref="IW97" name="Rango2_41_33"/>
    <protectedRange algorithmName="SHA-512" hashValue="Gqwr8n5jYbCESAqCFk8dpOzViQICBV+k0xoqBoQaZ5lHaRlvT9TZDB4yXtm+qC6OhD064ZDBOFWkwo+LHXu1sg==" saltValue="gEL9PCN2ekF2IxW9yqAGYA==" spinCount="100000" sqref="IS98:IS99" name="Rango2_40_2_34"/>
    <protectedRange algorithmName="SHA-512" hashValue="D8TacORwT7iz0mF9GEucchnMHfB5er2FFjQsxyeWWyeJkM6Bt3gYQ3LbcHPxZXFpVAYtFOuTrzYOCJrlZDx16g==" saltValue="QtCzIBktdS4NZkOEGcLTRQ==" spinCount="100000" sqref="IW98:IW99" name="Rango2_41_34"/>
    <protectedRange algorithmName="SHA-512" hashValue="Gqwr8n5jYbCESAqCFk8dpOzViQICBV+k0xoqBoQaZ5lHaRlvT9TZDB4yXtm+qC6OhD064ZDBOFWkwo+LHXu1sg==" saltValue="gEL9PCN2ekF2IxW9yqAGYA==" spinCount="100000" sqref="IS100:IS101" name="Rango2_40_2_35"/>
    <protectedRange algorithmName="SHA-512" hashValue="D8TacORwT7iz0mF9GEucchnMHfB5er2FFjQsxyeWWyeJkM6Bt3gYQ3LbcHPxZXFpVAYtFOuTrzYOCJrlZDx16g==" saltValue="QtCzIBktdS4NZkOEGcLTRQ==" spinCount="100000" sqref="IW100:IW101" name="Rango2_41_35"/>
    <protectedRange algorithmName="SHA-512" hashValue="Gqwr8n5jYbCESAqCFk8dpOzViQICBV+k0xoqBoQaZ5lHaRlvT9TZDB4yXtm+qC6OhD064ZDBOFWkwo+LHXu1sg==" saltValue="gEL9PCN2ekF2IxW9yqAGYA==" spinCount="100000" sqref="IS102:IS103" name="Rango2_40_2_36"/>
    <protectedRange algorithmName="SHA-512" hashValue="D8TacORwT7iz0mF9GEucchnMHfB5er2FFjQsxyeWWyeJkM6Bt3gYQ3LbcHPxZXFpVAYtFOuTrzYOCJrlZDx16g==" saltValue="QtCzIBktdS4NZkOEGcLTRQ==" spinCount="100000" sqref="IW102:IW103" name="Rango2_41_36"/>
    <protectedRange algorithmName="SHA-512" hashValue="Gqwr8n5jYbCESAqCFk8dpOzViQICBV+k0xoqBoQaZ5lHaRlvT9TZDB4yXtm+qC6OhD064ZDBOFWkwo+LHXu1sg==" saltValue="gEL9PCN2ekF2IxW9yqAGYA==" spinCount="100000" sqref="IS104:IS113" name="Rango2_40_2_37"/>
    <protectedRange algorithmName="SHA-512" hashValue="D8TacORwT7iz0mF9GEucchnMHfB5er2FFjQsxyeWWyeJkM6Bt3gYQ3LbcHPxZXFpVAYtFOuTrzYOCJrlZDx16g==" saltValue="QtCzIBktdS4NZkOEGcLTRQ==" spinCount="100000" sqref="IW104:IW113" name="Rango2_41_37"/>
    <protectedRange algorithmName="SHA-512" hashValue="Gqwr8n5jYbCESAqCFk8dpOzViQICBV+k0xoqBoQaZ5lHaRlvT9TZDB4yXtm+qC6OhD064ZDBOFWkwo+LHXu1sg==" saltValue="gEL9PCN2ekF2IxW9yqAGYA==" spinCount="100000" sqref="IS114:IS117" name="Rango2_40_2_38"/>
    <protectedRange algorithmName="SHA-512" hashValue="D8TacORwT7iz0mF9GEucchnMHfB5er2FFjQsxyeWWyeJkM6Bt3gYQ3LbcHPxZXFpVAYtFOuTrzYOCJrlZDx16g==" saltValue="QtCzIBktdS4NZkOEGcLTRQ==" spinCount="100000" sqref="IW114:IW117" name="Rango2_41_38"/>
    <protectedRange algorithmName="SHA-512" hashValue="Gqwr8n5jYbCESAqCFk8dpOzViQICBV+k0xoqBoQaZ5lHaRlvT9TZDB4yXtm+qC6OhD064ZDBOFWkwo+LHXu1sg==" saltValue="gEL9PCN2ekF2IxW9yqAGYA==" spinCount="100000" sqref="IS118:IS125" name="Rango2_40_2_39"/>
    <protectedRange algorithmName="SHA-512" hashValue="D8TacORwT7iz0mF9GEucchnMHfB5er2FFjQsxyeWWyeJkM6Bt3gYQ3LbcHPxZXFpVAYtFOuTrzYOCJrlZDx16g==" saltValue="QtCzIBktdS4NZkOEGcLTRQ==" spinCount="100000" sqref="IW118:IW125" name="Rango2_41_39"/>
    <protectedRange algorithmName="SHA-512" hashValue="RQ91b7oAw60DVtcgB2vRpial2kSdzJx5guGCTYUwXYkKrtrUHfiYnLf9R+SNpYXlJDYpyEJLhcWwP0EqNN86dQ==" saltValue="W3RbH3zrcY9sy39xNwXNxg==" spinCount="100000" sqref="BA126:BI126 BV126:BY126" name="Rango2_88_99_42"/>
    <protectedRange algorithmName="SHA-512" hashValue="fMbmUM1DQ7FuAPRNvFL5mPdHUYjQnlLFhkuaxvHguaqR7aWyDxcmJs0jLYQfQKY+oyhsMb4Lew4VL6i7um3/ew==" saltValue="ydaTm0CeH8+/cYqoL/AMaQ==" spinCount="100000" sqref="AU126 AW126:AZ126" name="Rango2_88_91_39"/>
    <protectedRange algorithmName="SHA-512" hashValue="CHipOQaT63FWw628cQcXXJRZlrbNZ7OgmnEbDx38UmmH7z19GRYEzXFiVOzHAy1OAaAbST7g2bHZHDKQp2qm3w==" saltValue="iRVuL+373yLHv0ZHzS9qog==" spinCount="100000" sqref="AG126:AH126 AJ126 AL126" name="Rango2_88_7_5_42"/>
    <protectedRange algorithmName="SHA-512" hashValue="NkG6oHuDGvGBEiLAAq8MEJHEfLQUMyjihfH+DBXhT+eQW0r1yri7tOJEFRM9nbOejjjXiviq9RFo7KB7wF+xJA==" saltValue="bpjB0AAANu2X/PeR3eiFkA==" spinCount="100000" sqref="AM126:AS126" name="Rango2_88_65_40"/>
    <protectedRange algorithmName="SHA-512" hashValue="fPHvtIAf3pQeZUoAI9C2/vdXMHBpqqEq+67P5Ypyu4+9IWqs3yc9TZcMWQ0THLxUwqseQPyVvakuYFtCwJHsxA==" saltValue="QHIogSs2PrwAfdqa9PAOFQ==" spinCount="100000" sqref="AC126" name="Rango2_88_5_5_40"/>
    <protectedRange algorithmName="SHA-512" hashValue="LEEeiU6pKqm7TAP46VGlz0q+evvFwpT/0iLpRuWuQ7MacbP0OGL1/FSmrIEOg2rb6M+Jla2bPbVWiGag27j87w==" saltValue="HEVt+pS5OloNDlqSnzGLLw==" spinCount="100000" sqref="AI126" name="Rango2_8_7_40"/>
    <protectedRange algorithmName="SHA-512" hashValue="q2z5hEFmXS0v2chiPTC/VCoDWNlnhp+Xe6Ybfxe48vIsnB/KTJQxJv+pFUnCXfZ9T6vyJopuqFFNROfQTW/JUw==" saltValue="IctfdGJb5tOTpq+KPi9vww==" spinCount="100000" sqref="AE126:AF126" name="Rango2_88_39_94"/>
    <protectedRange algorithmName="SHA-512" hashValue="AYYX88LSDB6RDNMvSqt0KPGWPjBqTk56tMxTOlv5QD61MGTKAAQnSnudvNDWPN0Bbllh2qRQC+P5uq7goxjdrw==" saltValue="i/iPMewnks1FoXYOjKMEVg==" spinCount="100000" sqref="AB126" name="Rango2_87_6_40"/>
    <protectedRange algorithmName="SHA-512" hashValue="NUll9P9xh7KbSfMYpMxsRZLfDw/y/AzW2LSWlpXVscBDqiAxmzo71xjs+a2lh+jRa7pceOC849slke4+ZKx8LA==" saltValue="8qbkKpQ+CiQuLnqgShNvXA==" spinCount="100000" sqref="T126" name="Rango2_88_6_40"/>
    <protectedRange algorithmName="SHA-512" hashValue="KHhv3JU/LRdRrRTxxkgFceEHPZ5UzadmpZRZR3zmQRnPvkUJZuanRafIJ+qde0IWwLZSvFIQDyUAHq6v6k7XIg==" saltValue="2GKG1kCzVNNcn+vbOPuhJA==" spinCount="100000" sqref="Q126" name="Rango2_2_5_40"/>
    <protectedRange algorithmName="SHA-512" hashValue="RQ91b7oAw60DVtcgB2vRpial2kSdzJx5guGCTYUwXYkKrtrUHfiYnLf9R+SNpYXlJDYpyEJLhcWwP0EqNN86dQ==" saltValue="W3RbH3zrcY9sy39xNwXNxg==" spinCount="100000" sqref="BA127:BI127 BV127:BY127" name="Rango2_88_99_43"/>
    <protectedRange algorithmName="SHA-512" hashValue="fMbmUM1DQ7FuAPRNvFL5mPdHUYjQnlLFhkuaxvHguaqR7aWyDxcmJs0jLYQfQKY+oyhsMb4Lew4VL6i7um3/ew==" saltValue="ydaTm0CeH8+/cYqoL/AMaQ==" spinCount="100000" sqref="AU127 AW127:AZ127" name="Rango2_88_91_40"/>
    <protectedRange algorithmName="SHA-512" hashValue="CHipOQaT63FWw628cQcXXJRZlrbNZ7OgmnEbDx38UmmH7z19GRYEzXFiVOzHAy1OAaAbST7g2bHZHDKQp2qm3w==" saltValue="iRVuL+373yLHv0ZHzS9qog==" spinCount="100000" sqref="AG127:AH127 AJ127 AL127" name="Rango2_88_7_5_43"/>
    <protectedRange algorithmName="SHA-512" hashValue="NkG6oHuDGvGBEiLAAq8MEJHEfLQUMyjihfH+DBXhT+eQW0r1yri7tOJEFRM9nbOejjjXiviq9RFo7KB7wF+xJA==" saltValue="bpjB0AAANu2X/PeR3eiFkA==" spinCount="100000" sqref="AM127:AS127" name="Rango2_88_65_41"/>
    <protectedRange algorithmName="SHA-512" hashValue="fPHvtIAf3pQeZUoAI9C2/vdXMHBpqqEq+67P5Ypyu4+9IWqs3yc9TZcMWQ0THLxUwqseQPyVvakuYFtCwJHsxA==" saltValue="QHIogSs2PrwAfdqa9PAOFQ==" spinCount="100000" sqref="AC127" name="Rango2_88_5_5_41"/>
    <protectedRange algorithmName="SHA-512" hashValue="LEEeiU6pKqm7TAP46VGlz0q+evvFwpT/0iLpRuWuQ7MacbP0OGL1/FSmrIEOg2rb6M+Jla2bPbVWiGag27j87w==" saltValue="HEVt+pS5OloNDlqSnzGLLw==" spinCount="100000" sqref="AI127" name="Rango2_8_7_41"/>
    <protectedRange algorithmName="SHA-512" hashValue="q2z5hEFmXS0v2chiPTC/VCoDWNlnhp+Xe6Ybfxe48vIsnB/KTJQxJv+pFUnCXfZ9T6vyJopuqFFNROfQTW/JUw==" saltValue="IctfdGJb5tOTpq+KPi9vww==" spinCount="100000" sqref="AE127:AF127" name="Rango2_88_39_95"/>
    <protectedRange algorithmName="SHA-512" hashValue="AYYX88LSDB6RDNMvSqt0KPGWPjBqTk56tMxTOlv5QD61MGTKAAQnSnudvNDWPN0Bbllh2qRQC+P5uq7goxjdrw==" saltValue="i/iPMewnks1FoXYOjKMEVg==" spinCount="100000" sqref="AB127" name="Rango2_87_6_41"/>
    <protectedRange algorithmName="SHA-512" hashValue="NUll9P9xh7KbSfMYpMxsRZLfDw/y/AzW2LSWlpXVscBDqiAxmzo71xjs+a2lh+jRa7pceOC849slke4+ZKx8LA==" saltValue="8qbkKpQ+CiQuLnqgShNvXA==" spinCount="100000" sqref="T127" name="Rango2_88_6_41"/>
    <protectedRange algorithmName="SHA-512" hashValue="KHhv3JU/LRdRrRTxxkgFceEHPZ5UzadmpZRZR3zmQRnPvkUJZuanRafIJ+qde0IWwLZSvFIQDyUAHq6v6k7XIg==" saltValue="2GKG1kCzVNNcn+vbOPuhJA==" spinCount="100000" sqref="Q127" name="Rango2_2_5_41"/>
    <protectedRange algorithmName="SHA-512" hashValue="RQ91b7oAw60DVtcgB2vRpial2kSdzJx5guGCTYUwXYkKrtrUHfiYnLf9R+SNpYXlJDYpyEJLhcWwP0EqNN86dQ==" saltValue="W3RbH3zrcY9sy39xNwXNxg==" spinCount="100000" sqref="BA128:BI128 BV128:BY128" name="Rango2_88_99_44"/>
    <protectedRange algorithmName="SHA-512" hashValue="fMbmUM1DQ7FuAPRNvFL5mPdHUYjQnlLFhkuaxvHguaqR7aWyDxcmJs0jLYQfQKY+oyhsMb4Lew4VL6i7um3/ew==" saltValue="ydaTm0CeH8+/cYqoL/AMaQ==" spinCount="100000" sqref="AU128 AW128:AZ128" name="Rango2_88_91_41"/>
    <protectedRange algorithmName="SHA-512" hashValue="CHipOQaT63FWw628cQcXXJRZlrbNZ7OgmnEbDx38UmmH7z19GRYEzXFiVOzHAy1OAaAbST7g2bHZHDKQp2qm3w==" saltValue="iRVuL+373yLHv0ZHzS9qog==" spinCount="100000" sqref="AG128:AH128 AJ128 AL128" name="Rango2_88_7_5_44"/>
    <protectedRange algorithmName="SHA-512" hashValue="NkG6oHuDGvGBEiLAAq8MEJHEfLQUMyjihfH+DBXhT+eQW0r1yri7tOJEFRM9nbOejjjXiviq9RFo7KB7wF+xJA==" saltValue="bpjB0AAANu2X/PeR3eiFkA==" spinCount="100000" sqref="AM128:AS128" name="Rango2_88_65_42"/>
    <protectedRange algorithmName="SHA-512" hashValue="fPHvtIAf3pQeZUoAI9C2/vdXMHBpqqEq+67P5Ypyu4+9IWqs3yc9TZcMWQ0THLxUwqseQPyVvakuYFtCwJHsxA==" saltValue="QHIogSs2PrwAfdqa9PAOFQ==" spinCount="100000" sqref="AC128" name="Rango2_88_5_5_42"/>
    <protectedRange algorithmName="SHA-512" hashValue="LEEeiU6pKqm7TAP46VGlz0q+evvFwpT/0iLpRuWuQ7MacbP0OGL1/FSmrIEOg2rb6M+Jla2bPbVWiGag27j87w==" saltValue="HEVt+pS5OloNDlqSnzGLLw==" spinCount="100000" sqref="AI128" name="Rango2_8_7_42"/>
    <protectedRange algorithmName="SHA-512" hashValue="q2z5hEFmXS0v2chiPTC/VCoDWNlnhp+Xe6Ybfxe48vIsnB/KTJQxJv+pFUnCXfZ9T6vyJopuqFFNROfQTW/JUw==" saltValue="IctfdGJb5tOTpq+KPi9vww==" spinCount="100000" sqref="AE128:AF128" name="Rango2_88_39_96"/>
    <protectedRange algorithmName="SHA-512" hashValue="AYYX88LSDB6RDNMvSqt0KPGWPjBqTk56tMxTOlv5QD61MGTKAAQnSnudvNDWPN0Bbllh2qRQC+P5uq7goxjdrw==" saltValue="i/iPMewnks1FoXYOjKMEVg==" spinCount="100000" sqref="AB128" name="Rango2_87_6_42"/>
    <protectedRange algorithmName="SHA-512" hashValue="NUll9P9xh7KbSfMYpMxsRZLfDw/y/AzW2LSWlpXVscBDqiAxmzo71xjs+a2lh+jRa7pceOC849slke4+ZKx8LA==" saltValue="8qbkKpQ+CiQuLnqgShNvXA==" spinCount="100000" sqref="T128" name="Rango2_88_6_42"/>
    <protectedRange algorithmName="SHA-512" hashValue="KHhv3JU/LRdRrRTxxkgFceEHPZ5UzadmpZRZR3zmQRnPvkUJZuanRafIJ+qde0IWwLZSvFIQDyUAHq6v6k7XIg==" saltValue="2GKG1kCzVNNcn+vbOPuhJA==" spinCount="100000" sqref="Q128" name="Rango2_2_5_42"/>
    <protectedRange algorithmName="SHA-512" hashValue="RQ91b7oAw60DVtcgB2vRpial2kSdzJx5guGCTYUwXYkKrtrUHfiYnLf9R+SNpYXlJDYpyEJLhcWwP0EqNN86dQ==" saltValue="W3RbH3zrcY9sy39xNwXNxg==" spinCount="100000" sqref="BA129:BI130 BV129:BY130" name="Rango2_88_99_45"/>
    <protectedRange algorithmName="SHA-512" hashValue="fMbmUM1DQ7FuAPRNvFL5mPdHUYjQnlLFhkuaxvHguaqR7aWyDxcmJs0jLYQfQKY+oyhsMb4Lew4VL6i7um3/ew==" saltValue="ydaTm0CeH8+/cYqoL/AMaQ==" spinCount="100000" sqref="AU129:AU130 AW129:AZ130" name="Rango2_88_91_42"/>
    <protectedRange algorithmName="SHA-512" hashValue="CHipOQaT63FWw628cQcXXJRZlrbNZ7OgmnEbDx38UmmH7z19GRYEzXFiVOzHAy1OAaAbST7g2bHZHDKQp2qm3w==" saltValue="iRVuL+373yLHv0ZHzS9qog==" spinCount="100000" sqref="AG129:AH130 AJ129:AJ130 AL129:AL130" name="Rango2_88_7_5_45"/>
    <protectedRange algorithmName="SHA-512" hashValue="NkG6oHuDGvGBEiLAAq8MEJHEfLQUMyjihfH+DBXhT+eQW0r1yri7tOJEFRM9nbOejjjXiviq9RFo7KB7wF+xJA==" saltValue="bpjB0AAANu2X/PeR3eiFkA==" spinCount="100000" sqref="AM129:AS130" name="Rango2_88_65_43"/>
    <protectedRange algorithmName="SHA-512" hashValue="fPHvtIAf3pQeZUoAI9C2/vdXMHBpqqEq+67P5Ypyu4+9IWqs3yc9TZcMWQ0THLxUwqseQPyVvakuYFtCwJHsxA==" saltValue="QHIogSs2PrwAfdqa9PAOFQ==" spinCount="100000" sqref="AC129:AC130" name="Rango2_88_5_5_43"/>
    <protectedRange algorithmName="SHA-512" hashValue="LEEeiU6pKqm7TAP46VGlz0q+evvFwpT/0iLpRuWuQ7MacbP0OGL1/FSmrIEOg2rb6M+Jla2bPbVWiGag27j87w==" saltValue="HEVt+pS5OloNDlqSnzGLLw==" spinCount="100000" sqref="AI129:AI130" name="Rango2_8_7_43"/>
    <protectedRange algorithmName="SHA-512" hashValue="q2z5hEFmXS0v2chiPTC/VCoDWNlnhp+Xe6Ybfxe48vIsnB/KTJQxJv+pFUnCXfZ9T6vyJopuqFFNROfQTW/JUw==" saltValue="IctfdGJb5tOTpq+KPi9vww==" spinCount="100000" sqref="AE129:AF130" name="Rango2_88_39_97"/>
    <protectedRange algorithmName="SHA-512" hashValue="AYYX88LSDB6RDNMvSqt0KPGWPjBqTk56tMxTOlv5QD61MGTKAAQnSnudvNDWPN0Bbllh2qRQC+P5uq7goxjdrw==" saltValue="i/iPMewnks1FoXYOjKMEVg==" spinCount="100000" sqref="AB129:AB130" name="Rango2_87_6_43"/>
    <protectedRange algorithmName="SHA-512" hashValue="NUll9P9xh7KbSfMYpMxsRZLfDw/y/AzW2LSWlpXVscBDqiAxmzo71xjs+a2lh+jRa7pceOC849slke4+ZKx8LA==" saltValue="8qbkKpQ+CiQuLnqgShNvXA==" spinCount="100000" sqref="T129:T130" name="Rango2_88_6_43"/>
    <protectedRange algorithmName="SHA-512" hashValue="KHhv3JU/LRdRrRTxxkgFceEHPZ5UzadmpZRZR3zmQRnPvkUJZuanRafIJ+qde0IWwLZSvFIQDyUAHq6v6k7XIg==" saltValue="2GKG1kCzVNNcn+vbOPuhJA==" spinCount="100000" sqref="Q129:Q130" name="Rango2_2_5_43"/>
    <protectedRange algorithmName="SHA-512" hashValue="RQ91b7oAw60DVtcgB2vRpial2kSdzJx5guGCTYUwXYkKrtrUHfiYnLf9R+SNpYXlJDYpyEJLhcWwP0EqNN86dQ==" saltValue="W3RbH3zrcY9sy39xNwXNxg==" spinCount="100000" sqref="BA131:BI131 BV131:BY131" name="Rango2_88_99_47"/>
    <protectedRange algorithmName="SHA-512" hashValue="fMbmUM1DQ7FuAPRNvFL5mPdHUYjQnlLFhkuaxvHguaqR7aWyDxcmJs0jLYQfQKY+oyhsMb4Lew4VL6i7um3/ew==" saltValue="ydaTm0CeH8+/cYqoL/AMaQ==" spinCount="100000" sqref="AU131 AW131:AZ131" name="Rango2_88_91_43"/>
    <protectedRange algorithmName="SHA-512" hashValue="CHipOQaT63FWw628cQcXXJRZlrbNZ7OgmnEbDx38UmmH7z19GRYEzXFiVOzHAy1OAaAbST7g2bHZHDKQp2qm3w==" saltValue="iRVuL+373yLHv0ZHzS9qog==" spinCount="100000" sqref="AG131:AH131 AJ131 AL131" name="Rango2_88_7_5_47"/>
    <protectedRange algorithmName="SHA-512" hashValue="NkG6oHuDGvGBEiLAAq8MEJHEfLQUMyjihfH+DBXhT+eQW0r1yri7tOJEFRM9nbOejjjXiviq9RFo7KB7wF+xJA==" saltValue="bpjB0AAANu2X/PeR3eiFkA==" spinCount="100000" sqref="AM131:AS131" name="Rango2_88_65_44"/>
    <protectedRange algorithmName="SHA-512" hashValue="fPHvtIAf3pQeZUoAI9C2/vdXMHBpqqEq+67P5Ypyu4+9IWqs3yc9TZcMWQ0THLxUwqseQPyVvakuYFtCwJHsxA==" saltValue="QHIogSs2PrwAfdqa9PAOFQ==" spinCount="100000" sqref="AC131" name="Rango2_88_5_5_44"/>
    <protectedRange algorithmName="SHA-512" hashValue="LEEeiU6pKqm7TAP46VGlz0q+evvFwpT/0iLpRuWuQ7MacbP0OGL1/FSmrIEOg2rb6M+Jla2bPbVWiGag27j87w==" saltValue="HEVt+pS5OloNDlqSnzGLLw==" spinCount="100000" sqref="AI131" name="Rango2_8_7_44"/>
    <protectedRange algorithmName="SHA-512" hashValue="q2z5hEFmXS0v2chiPTC/VCoDWNlnhp+Xe6Ybfxe48vIsnB/KTJQxJv+pFUnCXfZ9T6vyJopuqFFNROfQTW/JUw==" saltValue="IctfdGJb5tOTpq+KPi9vww==" spinCount="100000" sqref="AE131:AF131" name="Rango2_88_39_98"/>
    <protectedRange algorithmName="SHA-512" hashValue="AYYX88LSDB6RDNMvSqt0KPGWPjBqTk56tMxTOlv5QD61MGTKAAQnSnudvNDWPN0Bbllh2qRQC+P5uq7goxjdrw==" saltValue="i/iPMewnks1FoXYOjKMEVg==" spinCount="100000" sqref="AB131" name="Rango2_87_6_44"/>
    <protectedRange algorithmName="SHA-512" hashValue="NUll9P9xh7KbSfMYpMxsRZLfDw/y/AzW2LSWlpXVscBDqiAxmzo71xjs+a2lh+jRa7pceOC849slke4+ZKx8LA==" saltValue="8qbkKpQ+CiQuLnqgShNvXA==" spinCount="100000" sqref="T131" name="Rango2_88_6_44"/>
    <protectedRange algorithmName="SHA-512" hashValue="KHhv3JU/LRdRrRTxxkgFceEHPZ5UzadmpZRZR3zmQRnPvkUJZuanRafIJ+qde0IWwLZSvFIQDyUAHq6v6k7XIg==" saltValue="2GKG1kCzVNNcn+vbOPuhJA==" spinCount="100000" sqref="Q131" name="Rango2_2_5_44"/>
    <protectedRange algorithmName="SHA-512" hashValue="RQ91b7oAw60DVtcgB2vRpial2kSdzJx5guGCTYUwXYkKrtrUHfiYnLf9R+SNpYXlJDYpyEJLhcWwP0EqNN86dQ==" saltValue="W3RbH3zrcY9sy39xNwXNxg==" spinCount="100000" sqref="BA132:BI132 BV132:BY132" name="Rango2_88_99_48"/>
    <protectedRange algorithmName="SHA-512" hashValue="fMbmUM1DQ7FuAPRNvFL5mPdHUYjQnlLFhkuaxvHguaqR7aWyDxcmJs0jLYQfQKY+oyhsMb4Lew4VL6i7um3/ew==" saltValue="ydaTm0CeH8+/cYqoL/AMaQ==" spinCount="100000" sqref="AU132 AW132:AZ132" name="Rango2_88_91_44"/>
    <protectedRange algorithmName="SHA-512" hashValue="CHipOQaT63FWw628cQcXXJRZlrbNZ7OgmnEbDx38UmmH7z19GRYEzXFiVOzHAy1OAaAbST7g2bHZHDKQp2qm3w==" saltValue="iRVuL+373yLHv0ZHzS9qog==" spinCount="100000" sqref="AG132:AH132 AJ132 AL132" name="Rango2_88_7_5_48"/>
    <protectedRange algorithmName="SHA-512" hashValue="NkG6oHuDGvGBEiLAAq8MEJHEfLQUMyjihfH+DBXhT+eQW0r1yri7tOJEFRM9nbOejjjXiviq9RFo7KB7wF+xJA==" saltValue="bpjB0AAANu2X/PeR3eiFkA==" spinCount="100000" sqref="AM132:AS132" name="Rango2_88_65_45"/>
    <protectedRange algorithmName="SHA-512" hashValue="fPHvtIAf3pQeZUoAI9C2/vdXMHBpqqEq+67P5Ypyu4+9IWqs3yc9TZcMWQ0THLxUwqseQPyVvakuYFtCwJHsxA==" saltValue="QHIogSs2PrwAfdqa9PAOFQ==" spinCount="100000" sqref="AC132" name="Rango2_88_5_5_45"/>
    <protectedRange algorithmName="SHA-512" hashValue="LEEeiU6pKqm7TAP46VGlz0q+evvFwpT/0iLpRuWuQ7MacbP0OGL1/FSmrIEOg2rb6M+Jla2bPbVWiGag27j87w==" saltValue="HEVt+pS5OloNDlqSnzGLLw==" spinCount="100000" sqref="AI132" name="Rango2_8_7_45"/>
    <protectedRange algorithmName="SHA-512" hashValue="q2z5hEFmXS0v2chiPTC/VCoDWNlnhp+Xe6Ybfxe48vIsnB/KTJQxJv+pFUnCXfZ9T6vyJopuqFFNROfQTW/JUw==" saltValue="IctfdGJb5tOTpq+KPi9vww==" spinCount="100000" sqref="AE132:AF132" name="Rango2_88_39_99"/>
    <protectedRange algorithmName="SHA-512" hashValue="AYYX88LSDB6RDNMvSqt0KPGWPjBqTk56tMxTOlv5QD61MGTKAAQnSnudvNDWPN0Bbllh2qRQC+P5uq7goxjdrw==" saltValue="i/iPMewnks1FoXYOjKMEVg==" spinCount="100000" sqref="AB132" name="Rango2_87_6_45"/>
    <protectedRange algorithmName="SHA-512" hashValue="NUll9P9xh7KbSfMYpMxsRZLfDw/y/AzW2LSWlpXVscBDqiAxmzo71xjs+a2lh+jRa7pceOC849slke4+ZKx8LA==" saltValue="8qbkKpQ+CiQuLnqgShNvXA==" spinCount="100000" sqref="T132" name="Rango2_88_6_45"/>
    <protectedRange algorithmName="SHA-512" hashValue="KHhv3JU/LRdRrRTxxkgFceEHPZ5UzadmpZRZR3zmQRnPvkUJZuanRafIJ+qde0IWwLZSvFIQDyUAHq6v6k7XIg==" saltValue="2GKG1kCzVNNcn+vbOPuhJA==" spinCount="100000" sqref="Q132" name="Rango2_2_5_45"/>
    <protectedRange algorithmName="SHA-512" hashValue="RQ91b7oAw60DVtcgB2vRpial2kSdzJx5guGCTYUwXYkKrtrUHfiYnLf9R+SNpYXlJDYpyEJLhcWwP0EqNN86dQ==" saltValue="W3RbH3zrcY9sy39xNwXNxg==" spinCount="100000" sqref="BA133:BI133 BV133:BY133" name="Rango2_88_99_49"/>
    <protectedRange algorithmName="SHA-512" hashValue="fMbmUM1DQ7FuAPRNvFL5mPdHUYjQnlLFhkuaxvHguaqR7aWyDxcmJs0jLYQfQKY+oyhsMb4Lew4VL6i7um3/ew==" saltValue="ydaTm0CeH8+/cYqoL/AMaQ==" spinCount="100000" sqref="AU133 AW133:AZ133" name="Rango2_88_91_45"/>
    <protectedRange algorithmName="SHA-512" hashValue="CHipOQaT63FWw628cQcXXJRZlrbNZ7OgmnEbDx38UmmH7z19GRYEzXFiVOzHAy1OAaAbST7g2bHZHDKQp2qm3w==" saltValue="iRVuL+373yLHv0ZHzS9qog==" spinCount="100000" sqref="AG133:AH133 AJ133 AL133" name="Rango2_88_7_5_49"/>
    <protectedRange algorithmName="SHA-512" hashValue="NkG6oHuDGvGBEiLAAq8MEJHEfLQUMyjihfH+DBXhT+eQW0r1yri7tOJEFRM9nbOejjjXiviq9RFo7KB7wF+xJA==" saltValue="bpjB0AAANu2X/PeR3eiFkA==" spinCount="100000" sqref="AM133:AS133" name="Rango2_88_65_46"/>
    <protectedRange algorithmName="SHA-512" hashValue="fPHvtIAf3pQeZUoAI9C2/vdXMHBpqqEq+67P5Ypyu4+9IWqs3yc9TZcMWQ0THLxUwqseQPyVvakuYFtCwJHsxA==" saltValue="QHIogSs2PrwAfdqa9PAOFQ==" spinCount="100000" sqref="AC133" name="Rango2_88_5_5_46"/>
    <protectedRange algorithmName="SHA-512" hashValue="LEEeiU6pKqm7TAP46VGlz0q+evvFwpT/0iLpRuWuQ7MacbP0OGL1/FSmrIEOg2rb6M+Jla2bPbVWiGag27j87w==" saltValue="HEVt+pS5OloNDlqSnzGLLw==" spinCount="100000" sqref="AI133" name="Rango2_8_7_46"/>
    <protectedRange algorithmName="SHA-512" hashValue="AYYX88LSDB6RDNMvSqt0KPGWPjBqTk56tMxTOlv5QD61MGTKAAQnSnudvNDWPN0Bbllh2qRQC+P5uq7goxjdrw==" saltValue="i/iPMewnks1FoXYOjKMEVg==" spinCount="100000" sqref="AB133" name="Rango2_87_6_46"/>
    <protectedRange algorithmName="SHA-512" hashValue="NUll9P9xh7KbSfMYpMxsRZLfDw/y/AzW2LSWlpXVscBDqiAxmzo71xjs+a2lh+jRa7pceOC849slke4+ZKx8LA==" saltValue="8qbkKpQ+CiQuLnqgShNvXA==" spinCount="100000" sqref="T133" name="Rango2_88_6_46"/>
    <protectedRange algorithmName="SHA-512" hashValue="KHhv3JU/LRdRrRTxxkgFceEHPZ5UzadmpZRZR3zmQRnPvkUJZuanRafIJ+qde0IWwLZSvFIQDyUAHq6v6k7XIg==" saltValue="2GKG1kCzVNNcn+vbOPuhJA==" spinCount="100000" sqref="Q133" name="Rango2_2_5_46"/>
    <protectedRange algorithmName="SHA-512" hashValue="RQ91b7oAw60DVtcgB2vRpial2kSdzJx5guGCTYUwXYkKrtrUHfiYnLf9R+SNpYXlJDYpyEJLhcWwP0EqNN86dQ==" saltValue="W3RbH3zrcY9sy39xNwXNxg==" spinCount="100000" sqref="BA134:BI134 BV134:BY134" name="Rango2_88_99_50"/>
    <protectedRange algorithmName="SHA-512" hashValue="fMbmUM1DQ7FuAPRNvFL5mPdHUYjQnlLFhkuaxvHguaqR7aWyDxcmJs0jLYQfQKY+oyhsMb4Lew4VL6i7um3/ew==" saltValue="ydaTm0CeH8+/cYqoL/AMaQ==" spinCount="100000" sqref="AU134 AW134:AZ134" name="Rango2_88_91_46"/>
    <protectedRange algorithmName="SHA-512" hashValue="CHipOQaT63FWw628cQcXXJRZlrbNZ7OgmnEbDx38UmmH7z19GRYEzXFiVOzHAy1OAaAbST7g2bHZHDKQp2qm3w==" saltValue="iRVuL+373yLHv0ZHzS9qog==" spinCount="100000" sqref="AG134:AH134 AJ134 AL134" name="Rango2_88_7_5_50"/>
    <protectedRange algorithmName="SHA-512" hashValue="NkG6oHuDGvGBEiLAAq8MEJHEfLQUMyjihfH+DBXhT+eQW0r1yri7tOJEFRM9nbOejjjXiviq9RFo7KB7wF+xJA==" saltValue="bpjB0AAANu2X/PeR3eiFkA==" spinCount="100000" sqref="AM134:AS134" name="Rango2_88_65_47"/>
    <protectedRange algorithmName="SHA-512" hashValue="fPHvtIAf3pQeZUoAI9C2/vdXMHBpqqEq+67P5Ypyu4+9IWqs3yc9TZcMWQ0THLxUwqseQPyVvakuYFtCwJHsxA==" saltValue="QHIogSs2PrwAfdqa9PAOFQ==" spinCount="100000" sqref="AC134" name="Rango2_88_5_5_47"/>
    <protectedRange algorithmName="SHA-512" hashValue="LEEeiU6pKqm7TAP46VGlz0q+evvFwpT/0iLpRuWuQ7MacbP0OGL1/FSmrIEOg2rb6M+Jla2bPbVWiGag27j87w==" saltValue="HEVt+pS5OloNDlqSnzGLLw==" spinCount="100000" sqref="AI134" name="Rango2_8_7_47"/>
    <protectedRange algorithmName="SHA-512" hashValue="AYYX88LSDB6RDNMvSqt0KPGWPjBqTk56tMxTOlv5QD61MGTKAAQnSnudvNDWPN0Bbllh2qRQC+P5uq7goxjdrw==" saltValue="i/iPMewnks1FoXYOjKMEVg==" spinCount="100000" sqref="AB134" name="Rango2_87_6_47"/>
    <protectedRange algorithmName="SHA-512" hashValue="NUll9P9xh7KbSfMYpMxsRZLfDw/y/AzW2LSWlpXVscBDqiAxmzo71xjs+a2lh+jRa7pceOC849slke4+ZKx8LA==" saltValue="8qbkKpQ+CiQuLnqgShNvXA==" spinCount="100000" sqref="T134" name="Rango2_88_6_47"/>
    <protectedRange algorithmName="SHA-512" hashValue="KHhv3JU/LRdRrRTxxkgFceEHPZ5UzadmpZRZR3zmQRnPvkUJZuanRafIJ+qde0IWwLZSvFIQDyUAHq6v6k7XIg==" saltValue="2GKG1kCzVNNcn+vbOPuhJA==" spinCount="100000" sqref="Q134" name="Rango2_2_5_47"/>
    <protectedRange algorithmName="SHA-512" hashValue="RQ91b7oAw60DVtcgB2vRpial2kSdzJx5guGCTYUwXYkKrtrUHfiYnLf9R+SNpYXlJDYpyEJLhcWwP0EqNN86dQ==" saltValue="W3RbH3zrcY9sy39xNwXNxg==" spinCount="100000" sqref="BA135:BI135 BV135:BY135" name="Rango2_88_99_51"/>
    <protectedRange algorithmName="SHA-512" hashValue="fMbmUM1DQ7FuAPRNvFL5mPdHUYjQnlLFhkuaxvHguaqR7aWyDxcmJs0jLYQfQKY+oyhsMb4Lew4VL6i7um3/ew==" saltValue="ydaTm0CeH8+/cYqoL/AMaQ==" spinCount="100000" sqref="AU135 AW135:AZ135" name="Rango2_88_91_47"/>
    <protectedRange algorithmName="SHA-512" hashValue="CHipOQaT63FWw628cQcXXJRZlrbNZ7OgmnEbDx38UmmH7z19GRYEzXFiVOzHAy1OAaAbST7g2bHZHDKQp2qm3w==" saltValue="iRVuL+373yLHv0ZHzS9qog==" spinCount="100000" sqref="AG135:AH135 AJ135 AL135" name="Rango2_88_7_5_51"/>
    <protectedRange algorithmName="SHA-512" hashValue="NkG6oHuDGvGBEiLAAq8MEJHEfLQUMyjihfH+DBXhT+eQW0r1yri7tOJEFRM9nbOejjjXiviq9RFo7KB7wF+xJA==" saltValue="bpjB0AAANu2X/PeR3eiFkA==" spinCount="100000" sqref="AM135:AS135" name="Rango2_88_65_48"/>
    <protectedRange algorithmName="SHA-512" hashValue="fPHvtIAf3pQeZUoAI9C2/vdXMHBpqqEq+67P5Ypyu4+9IWqs3yc9TZcMWQ0THLxUwqseQPyVvakuYFtCwJHsxA==" saltValue="QHIogSs2PrwAfdqa9PAOFQ==" spinCount="100000" sqref="AC135" name="Rango2_88_5_5_48"/>
    <protectedRange algorithmName="SHA-512" hashValue="LEEeiU6pKqm7TAP46VGlz0q+evvFwpT/0iLpRuWuQ7MacbP0OGL1/FSmrIEOg2rb6M+Jla2bPbVWiGag27j87w==" saltValue="HEVt+pS5OloNDlqSnzGLLw==" spinCount="100000" sqref="AI135" name="Rango2_8_7_48"/>
    <protectedRange algorithmName="SHA-512" hashValue="AYYX88LSDB6RDNMvSqt0KPGWPjBqTk56tMxTOlv5QD61MGTKAAQnSnudvNDWPN0Bbllh2qRQC+P5uq7goxjdrw==" saltValue="i/iPMewnks1FoXYOjKMEVg==" spinCount="100000" sqref="AB135" name="Rango2_87_6_48"/>
    <protectedRange algorithmName="SHA-512" hashValue="NUll9P9xh7KbSfMYpMxsRZLfDw/y/AzW2LSWlpXVscBDqiAxmzo71xjs+a2lh+jRa7pceOC849slke4+ZKx8LA==" saltValue="8qbkKpQ+CiQuLnqgShNvXA==" spinCount="100000" sqref="T135" name="Rango2_88_6_48"/>
    <protectedRange algorithmName="SHA-512" hashValue="KHhv3JU/LRdRrRTxxkgFceEHPZ5UzadmpZRZR3zmQRnPvkUJZuanRafIJ+qde0IWwLZSvFIQDyUAHq6v6k7XIg==" saltValue="2GKG1kCzVNNcn+vbOPuhJA==" spinCount="100000" sqref="Q135" name="Rango2_2_5_48"/>
    <protectedRange algorithmName="SHA-512" hashValue="RQ91b7oAw60DVtcgB2vRpial2kSdzJx5guGCTYUwXYkKrtrUHfiYnLf9R+SNpYXlJDYpyEJLhcWwP0EqNN86dQ==" saltValue="W3RbH3zrcY9sy39xNwXNxg==" spinCount="100000" sqref="BA136:BI136 BV136:BY136" name="Rango2_88_99_52"/>
    <protectedRange algorithmName="SHA-512" hashValue="fMbmUM1DQ7FuAPRNvFL5mPdHUYjQnlLFhkuaxvHguaqR7aWyDxcmJs0jLYQfQKY+oyhsMb4Lew4VL6i7um3/ew==" saltValue="ydaTm0CeH8+/cYqoL/AMaQ==" spinCount="100000" sqref="AU136 AW136:AZ136" name="Rango2_88_91_48"/>
    <protectedRange algorithmName="SHA-512" hashValue="CHipOQaT63FWw628cQcXXJRZlrbNZ7OgmnEbDx38UmmH7z19GRYEzXFiVOzHAy1OAaAbST7g2bHZHDKQp2qm3w==" saltValue="iRVuL+373yLHv0ZHzS9qog==" spinCount="100000" sqref="AG136:AH136 AJ136 AL136" name="Rango2_88_7_5_52"/>
    <protectedRange algorithmName="SHA-512" hashValue="NkG6oHuDGvGBEiLAAq8MEJHEfLQUMyjihfH+DBXhT+eQW0r1yri7tOJEFRM9nbOejjjXiviq9RFo7KB7wF+xJA==" saltValue="bpjB0AAANu2X/PeR3eiFkA==" spinCount="100000" sqref="AM136:AS136" name="Rango2_88_65_49"/>
    <protectedRange algorithmName="SHA-512" hashValue="fPHvtIAf3pQeZUoAI9C2/vdXMHBpqqEq+67P5Ypyu4+9IWqs3yc9TZcMWQ0THLxUwqseQPyVvakuYFtCwJHsxA==" saltValue="QHIogSs2PrwAfdqa9PAOFQ==" spinCount="100000" sqref="AC136" name="Rango2_88_5_5_49"/>
    <protectedRange algorithmName="SHA-512" hashValue="LEEeiU6pKqm7TAP46VGlz0q+evvFwpT/0iLpRuWuQ7MacbP0OGL1/FSmrIEOg2rb6M+Jla2bPbVWiGag27j87w==" saltValue="HEVt+pS5OloNDlqSnzGLLw==" spinCount="100000" sqref="AI136" name="Rango2_8_7_49"/>
    <protectedRange algorithmName="SHA-512" hashValue="AYYX88LSDB6RDNMvSqt0KPGWPjBqTk56tMxTOlv5QD61MGTKAAQnSnudvNDWPN0Bbllh2qRQC+P5uq7goxjdrw==" saltValue="i/iPMewnks1FoXYOjKMEVg==" spinCount="100000" sqref="AB136" name="Rango2_87_6_49"/>
    <protectedRange algorithmName="SHA-512" hashValue="NUll9P9xh7KbSfMYpMxsRZLfDw/y/AzW2LSWlpXVscBDqiAxmzo71xjs+a2lh+jRa7pceOC849slke4+ZKx8LA==" saltValue="8qbkKpQ+CiQuLnqgShNvXA==" spinCount="100000" sqref="T136" name="Rango2_88_6_49"/>
    <protectedRange algorithmName="SHA-512" hashValue="KHhv3JU/LRdRrRTxxkgFceEHPZ5UzadmpZRZR3zmQRnPvkUJZuanRafIJ+qde0IWwLZSvFIQDyUAHq6v6k7XIg==" saltValue="2GKG1kCzVNNcn+vbOPuhJA==" spinCount="100000" sqref="Q136" name="Rango2_2_5_49"/>
    <protectedRange algorithmName="SHA-512" hashValue="RQ91b7oAw60DVtcgB2vRpial2kSdzJx5guGCTYUwXYkKrtrUHfiYnLf9R+SNpYXlJDYpyEJLhcWwP0EqNN86dQ==" saltValue="W3RbH3zrcY9sy39xNwXNxg==" spinCount="100000" sqref="BA137:BI139 BV137:BY139" name="Rango2_88_99_53"/>
    <protectedRange algorithmName="SHA-512" hashValue="fMbmUM1DQ7FuAPRNvFL5mPdHUYjQnlLFhkuaxvHguaqR7aWyDxcmJs0jLYQfQKY+oyhsMb4Lew4VL6i7um3/ew==" saltValue="ydaTm0CeH8+/cYqoL/AMaQ==" spinCount="100000" sqref="AU137:AU139 AW137:AZ139" name="Rango2_88_91_49"/>
    <protectedRange algorithmName="SHA-512" hashValue="CHipOQaT63FWw628cQcXXJRZlrbNZ7OgmnEbDx38UmmH7z19GRYEzXFiVOzHAy1OAaAbST7g2bHZHDKQp2qm3w==" saltValue="iRVuL+373yLHv0ZHzS9qog==" spinCount="100000" sqref="AG137:AH139 AJ137:AJ139 AL137:AL139" name="Rango2_88_7_5_53"/>
    <protectedRange algorithmName="SHA-512" hashValue="NkG6oHuDGvGBEiLAAq8MEJHEfLQUMyjihfH+DBXhT+eQW0r1yri7tOJEFRM9nbOejjjXiviq9RFo7KB7wF+xJA==" saltValue="bpjB0AAANu2X/PeR3eiFkA==" spinCount="100000" sqref="AM137:AS139" name="Rango2_88_65_50"/>
    <protectedRange algorithmName="SHA-512" hashValue="fPHvtIAf3pQeZUoAI9C2/vdXMHBpqqEq+67P5Ypyu4+9IWqs3yc9TZcMWQ0THLxUwqseQPyVvakuYFtCwJHsxA==" saltValue="QHIogSs2PrwAfdqa9PAOFQ==" spinCount="100000" sqref="AC137:AC139" name="Rango2_88_5_5_50"/>
    <protectedRange algorithmName="SHA-512" hashValue="LEEeiU6pKqm7TAP46VGlz0q+evvFwpT/0iLpRuWuQ7MacbP0OGL1/FSmrIEOg2rb6M+Jla2bPbVWiGag27j87w==" saltValue="HEVt+pS5OloNDlqSnzGLLw==" spinCount="100000" sqref="AI137:AI139" name="Rango2_8_7_50"/>
    <protectedRange algorithmName="SHA-512" hashValue="AYYX88LSDB6RDNMvSqt0KPGWPjBqTk56tMxTOlv5QD61MGTKAAQnSnudvNDWPN0Bbllh2qRQC+P5uq7goxjdrw==" saltValue="i/iPMewnks1FoXYOjKMEVg==" spinCount="100000" sqref="AB137:AB139" name="Rango2_87_6_50"/>
    <protectedRange algorithmName="SHA-512" hashValue="NUll9P9xh7KbSfMYpMxsRZLfDw/y/AzW2LSWlpXVscBDqiAxmzo71xjs+a2lh+jRa7pceOC849slke4+ZKx8LA==" saltValue="8qbkKpQ+CiQuLnqgShNvXA==" spinCount="100000" sqref="T137:T139" name="Rango2_88_6_50"/>
    <protectedRange algorithmName="SHA-512" hashValue="KHhv3JU/LRdRrRTxxkgFceEHPZ5UzadmpZRZR3zmQRnPvkUJZuanRafIJ+qde0IWwLZSvFIQDyUAHq6v6k7XIg==" saltValue="2GKG1kCzVNNcn+vbOPuhJA==" spinCount="100000" sqref="Q137:Q139" name="Rango2_2_5_50"/>
    <protectedRange algorithmName="SHA-512" hashValue="RQ91b7oAw60DVtcgB2vRpial2kSdzJx5guGCTYUwXYkKrtrUHfiYnLf9R+SNpYXlJDYpyEJLhcWwP0EqNN86dQ==" saltValue="W3RbH3zrcY9sy39xNwXNxg==" spinCount="100000" sqref="BA140:BI140 BV140:BY140" name="Rango2_88_99_54"/>
    <protectedRange algorithmName="SHA-512" hashValue="fMbmUM1DQ7FuAPRNvFL5mPdHUYjQnlLFhkuaxvHguaqR7aWyDxcmJs0jLYQfQKY+oyhsMb4Lew4VL6i7um3/ew==" saltValue="ydaTm0CeH8+/cYqoL/AMaQ==" spinCount="100000" sqref="AU140 AW140:AZ140" name="Rango2_88_91_50"/>
    <protectedRange algorithmName="SHA-512" hashValue="CHipOQaT63FWw628cQcXXJRZlrbNZ7OgmnEbDx38UmmH7z19GRYEzXFiVOzHAy1OAaAbST7g2bHZHDKQp2qm3w==" saltValue="iRVuL+373yLHv0ZHzS9qog==" spinCount="100000" sqref="AG140:AH140 AJ140 AL140" name="Rango2_88_7_5_54"/>
    <protectedRange algorithmName="SHA-512" hashValue="NkG6oHuDGvGBEiLAAq8MEJHEfLQUMyjihfH+DBXhT+eQW0r1yri7tOJEFRM9nbOejjjXiviq9RFo7KB7wF+xJA==" saltValue="bpjB0AAANu2X/PeR3eiFkA==" spinCount="100000" sqref="AM140:AS140" name="Rango2_88_65_51"/>
    <protectedRange algorithmName="SHA-512" hashValue="fPHvtIAf3pQeZUoAI9C2/vdXMHBpqqEq+67P5Ypyu4+9IWqs3yc9TZcMWQ0THLxUwqseQPyVvakuYFtCwJHsxA==" saltValue="QHIogSs2PrwAfdqa9PAOFQ==" spinCount="100000" sqref="AC140" name="Rango2_88_5_5_51"/>
    <protectedRange algorithmName="SHA-512" hashValue="LEEeiU6pKqm7TAP46VGlz0q+evvFwpT/0iLpRuWuQ7MacbP0OGL1/FSmrIEOg2rb6M+Jla2bPbVWiGag27j87w==" saltValue="HEVt+pS5OloNDlqSnzGLLw==" spinCount="100000" sqref="AI140" name="Rango2_8_7_51"/>
    <protectedRange algorithmName="SHA-512" hashValue="AYYX88LSDB6RDNMvSqt0KPGWPjBqTk56tMxTOlv5QD61MGTKAAQnSnudvNDWPN0Bbllh2qRQC+P5uq7goxjdrw==" saltValue="i/iPMewnks1FoXYOjKMEVg==" spinCount="100000" sqref="AB140" name="Rango2_87_6_51"/>
    <protectedRange algorithmName="SHA-512" hashValue="NUll9P9xh7KbSfMYpMxsRZLfDw/y/AzW2LSWlpXVscBDqiAxmzo71xjs+a2lh+jRa7pceOC849slke4+ZKx8LA==" saltValue="8qbkKpQ+CiQuLnqgShNvXA==" spinCount="100000" sqref="T140" name="Rango2_88_6_51"/>
    <protectedRange algorithmName="SHA-512" hashValue="KHhv3JU/LRdRrRTxxkgFceEHPZ5UzadmpZRZR3zmQRnPvkUJZuanRafIJ+qde0IWwLZSvFIQDyUAHq6v6k7XIg==" saltValue="2GKG1kCzVNNcn+vbOPuhJA==" spinCount="100000" sqref="Q140" name="Rango2_2_5_51"/>
    <protectedRange algorithmName="SHA-512" hashValue="RQ91b7oAw60DVtcgB2vRpial2kSdzJx5guGCTYUwXYkKrtrUHfiYnLf9R+SNpYXlJDYpyEJLhcWwP0EqNN86dQ==" saltValue="W3RbH3zrcY9sy39xNwXNxg==" spinCount="100000" sqref="BA141:BI141 BV141:BY141" name="Rango2_88_99_55"/>
    <protectedRange algorithmName="SHA-512" hashValue="fMbmUM1DQ7FuAPRNvFL5mPdHUYjQnlLFhkuaxvHguaqR7aWyDxcmJs0jLYQfQKY+oyhsMb4Lew4VL6i7um3/ew==" saltValue="ydaTm0CeH8+/cYqoL/AMaQ==" spinCount="100000" sqref="AU141 AW141:AZ141" name="Rango2_88_91_51"/>
    <protectedRange algorithmName="SHA-512" hashValue="CHipOQaT63FWw628cQcXXJRZlrbNZ7OgmnEbDx38UmmH7z19GRYEzXFiVOzHAy1OAaAbST7g2bHZHDKQp2qm3w==" saltValue="iRVuL+373yLHv0ZHzS9qog==" spinCount="100000" sqref="AG141:AH141 AJ141 AL141" name="Rango2_88_7_5_55"/>
    <protectedRange algorithmName="SHA-512" hashValue="NkG6oHuDGvGBEiLAAq8MEJHEfLQUMyjihfH+DBXhT+eQW0r1yri7tOJEFRM9nbOejjjXiviq9RFo7KB7wF+xJA==" saltValue="bpjB0AAANu2X/PeR3eiFkA==" spinCount="100000" sqref="AM141:AS141" name="Rango2_88_65_52"/>
    <protectedRange algorithmName="SHA-512" hashValue="fPHvtIAf3pQeZUoAI9C2/vdXMHBpqqEq+67P5Ypyu4+9IWqs3yc9TZcMWQ0THLxUwqseQPyVvakuYFtCwJHsxA==" saltValue="QHIogSs2PrwAfdqa9PAOFQ==" spinCount="100000" sqref="AC141" name="Rango2_88_5_5_52"/>
    <protectedRange algorithmName="SHA-512" hashValue="LEEeiU6pKqm7TAP46VGlz0q+evvFwpT/0iLpRuWuQ7MacbP0OGL1/FSmrIEOg2rb6M+Jla2bPbVWiGag27j87w==" saltValue="HEVt+pS5OloNDlqSnzGLLw==" spinCount="100000" sqref="AI141" name="Rango2_8_7_52"/>
    <protectedRange algorithmName="SHA-512" hashValue="AYYX88LSDB6RDNMvSqt0KPGWPjBqTk56tMxTOlv5QD61MGTKAAQnSnudvNDWPN0Bbllh2qRQC+P5uq7goxjdrw==" saltValue="i/iPMewnks1FoXYOjKMEVg==" spinCount="100000" sqref="AB141" name="Rango2_87_6_52"/>
    <protectedRange algorithmName="SHA-512" hashValue="NUll9P9xh7KbSfMYpMxsRZLfDw/y/AzW2LSWlpXVscBDqiAxmzo71xjs+a2lh+jRa7pceOC849slke4+ZKx8LA==" saltValue="8qbkKpQ+CiQuLnqgShNvXA==" spinCount="100000" sqref="T141" name="Rango2_88_6_52"/>
    <protectedRange algorithmName="SHA-512" hashValue="KHhv3JU/LRdRrRTxxkgFceEHPZ5UzadmpZRZR3zmQRnPvkUJZuanRafIJ+qde0IWwLZSvFIQDyUAHq6v6k7XIg==" saltValue="2GKG1kCzVNNcn+vbOPuhJA==" spinCount="100000" sqref="Q141" name="Rango2_2_5_52"/>
    <protectedRange algorithmName="SHA-512" hashValue="RQ91b7oAw60DVtcgB2vRpial2kSdzJx5guGCTYUwXYkKrtrUHfiYnLf9R+SNpYXlJDYpyEJLhcWwP0EqNN86dQ==" saltValue="W3RbH3zrcY9sy39xNwXNxg==" spinCount="100000" sqref="BA142:BI142 BV142:BY142" name="Rango2_88_99_56"/>
    <protectedRange algorithmName="SHA-512" hashValue="fMbmUM1DQ7FuAPRNvFL5mPdHUYjQnlLFhkuaxvHguaqR7aWyDxcmJs0jLYQfQKY+oyhsMb4Lew4VL6i7um3/ew==" saltValue="ydaTm0CeH8+/cYqoL/AMaQ==" spinCount="100000" sqref="AU142 AW142:AZ142" name="Rango2_88_91_52"/>
    <protectedRange algorithmName="SHA-512" hashValue="CHipOQaT63FWw628cQcXXJRZlrbNZ7OgmnEbDx38UmmH7z19GRYEzXFiVOzHAy1OAaAbST7g2bHZHDKQp2qm3w==" saltValue="iRVuL+373yLHv0ZHzS9qog==" spinCount="100000" sqref="AG142:AH142 AJ142 AL142" name="Rango2_88_7_5_56"/>
    <protectedRange algorithmName="SHA-512" hashValue="NkG6oHuDGvGBEiLAAq8MEJHEfLQUMyjihfH+DBXhT+eQW0r1yri7tOJEFRM9nbOejjjXiviq9RFo7KB7wF+xJA==" saltValue="bpjB0AAANu2X/PeR3eiFkA==" spinCount="100000" sqref="AM142:AS142" name="Rango2_88_65_53"/>
    <protectedRange algorithmName="SHA-512" hashValue="fPHvtIAf3pQeZUoAI9C2/vdXMHBpqqEq+67P5Ypyu4+9IWqs3yc9TZcMWQ0THLxUwqseQPyVvakuYFtCwJHsxA==" saltValue="QHIogSs2PrwAfdqa9PAOFQ==" spinCount="100000" sqref="AC142" name="Rango2_88_5_5_53"/>
    <protectedRange algorithmName="SHA-512" hashValue="LEEeiU6pKqm7TAP46VGlz0q+evvFwpT/0iLpRuWuQ7MacbP0OGL1/FSmrIEOg2rb6M+Jla2bPbVWiGag27j87w==" saltValue="HEVt+pS5OloNDlqSnzGLLw==" spinCount="100000" sqref="AI142" name="Rango2_8_7_53"/>
    <protectedRange algorithmName="SHA-512" hashValue="AYYX88LSDB6RDNMvSqt0KPGWPjBqTk56tMxTOlv5QD61MGTKAAQnSnudvNDWPN0Bbllh2qRQC+P5uq7goxjdrw==" saltValue="i/iPMewnks1FoXYOjKMEVg==" spinCount="100000" sqref="AB142" name="Rango2_87_6_53"/>
    <protectedRange algorithmName="SHA-512" hashValue="NUll9P9xh7KbSfMYpMxsRZLfDw/y/AzW2LSWlpXVscBDqiAxmzo71xjs+a2lh+jRa7pceOC849slke4+ZKx8LA==" saltValue="8qbkKpQ+CiQuLnqgShNvXA==" spinCount="100000" sqref="T142" name="Rango2_88_6_53"/>
    <protectedRange algorithmName="SHA-512" hashValue="KHhv3JU/LRdRrRTxxkgFceEHPZ5UzadmpZRZR3zmQRnPvkUJZuanRafIJ+qde0IWwLZSvFIQDyUAHq6v6k7XIg==" saltValue="2GKG1kCzVNNcn+vbOPuhJA==" spinCount="100000" sqref="Q142" name="Rango2_2_5_53"/>
    <protectedRange algorithmName="SHA-512" hashValue="EEHzbvEYwO1eufllBljOz0uf9BJ2ENtvOScQ7IsS321QhYbwKn7qhHKKP8cKj02rTDvVRMWvwQ1ZP0mZWsBprQ==" saltValue="CjXqBRFbKezlWOFV37MnDQ==" spinCount="100000" sqref="GQ126:GR126 GW126 GN126" name="Rango2_30_2_56"/>
    <protectedRange algorithmName="SHA-512" hashValue="Rgskw+AQdeJ5qbJdarzTa3SCkJfDGziy0Uan5N0F3IWn/H3Z/e+VcB56R7Nes7MPxNHewNP1sSSucVjz3iTLeA==" saltValue="qKZH3DnwaZHBzy3cBZo1qQ==" spinCount="100000" sqref="GF126" name="Rango2_31_28_39"/>
    <protectedRange algorithmName="SHA-512" hashValue="Umj9+5Ys20VQPxBFtc6qE5LtKKSgPKwit+B8dd4XnEUaLfBM2ozpkEC4YxwK0SbBiAHDDex+pY+LomQ0lyuamQ==" saltValue="N2/MCRws+mmA+NXw0axolg==" spinCount="100000" sqref="GJ126 GH126 GE126 GB126 GL126 FY126" name="Rango2_31_2_71"/>
    <protectedRange algorithmName="SHA-512" hashValue="YXHanhqXL0e4jPrzkCF8r/22WmlCviFUW909WKuG1JOcU0mp0/Huh0aP3EaGYxV2ep0WGu48HsShAy4Ka2uOiw==" saltValue="h/7U5iwJm7DLR4tRVfwZYw==" spinCount="100000" sqref="GI126 GC126" name="Rango2_33_47"/>
    <protectedRange algorithmName="SHA-512" hashValue="pL4tgTKqwEsWSIEGFTBd+4pvEhE7d5Q99Eijs+L/Y1rhA0saQGGRJw5Pv2HLOP0quglztFwB6WVnQ1YGxd4AiQ==" saltValue="IF5mhk2RcoEjrcYppes1VA==" spinCount="100000" sqref="FT126" name="Rango2_30_41"/>
    <protectedRange algorithmName="SHA-512" hashValue="EEHzbvEYwO1eufllBljOz0uf9BJ2ENtvOScQ7IsS321QhYbwKn7qhHKKP8cKj02rTDvVRMWvwQ1ZP0mZWsBprQ==" saltValue="CjXqBRFbKezlWOFV37MnDQ==" spinCount="100000" sqref="GQ127:GR127 GW127 GN127" name="Rango2_30_2_59"/>
    <protectedRange algorithmName="SHA-512" hashValue="Rgskw+AQdeJ5qbJdarzTa3SCkJfDGziy0Uan5N0F3IWn/H3Z/e+VcB56R7Nes7MPxNHewNP1sSSucVjz3iTLeA==" saltValue="qKZH3DnwaZHBzy3cBZo1qQ==" spinCount="100000" sqref="GF127" name="Rango2_31_28_40"/>
    <protectedRange algorithmName="SHA-512" hashValue="Umj9+5Ys20VQPxBFtc6qE5LtKKSgPKwit+B8dd4XnEUaLfBM2ozpkEC4YxwK0SbBiAHDDex+pY+LomQ0lyuamQ==" saltValue="N2/MCRws+mmA+NXw0axolg==" spinCount="100000" sqref="GJ127 GH127 GE127 GL127 FY127" name="Rango2_31_2_72"/>
    <protectedRange algorithmName="SHA-512" hashValue="YXHanhqXL0e4jPrzkCF8r/22WmlCviFUW909WKuG1JOcU0mp0/Huh0aP3EaGYxV2ep0WGu48HsShAy4Ka2uOiw==" saltValue="h/7U5iwJm7DLR4tRVfwZYw==" spinCount="100000" sqref="GI127 GC127" name="Rango2_33_48"/>
    <protectedRange algorithmName="SHA-512" hashValue="pL4tgTKqwEsWSIEGFTBd+4pvEhE7d5Q99Eijs+L/Y1rhA0saQGGRJw5Pv2HLOP0quglztFwB6WVnQ1YGxd4AiQ==" saltValue="IF5mhk2RcoEjrcYppes1VA==" spinCount="100000" sqref="FT127" name="Rango2_30_42"/>
    <protectedRange algorithmName="SHA-512" hashValue="EEHzbvEYwO1eufllBljOz0uf9BJ2ENtvOScQ7IsS321QhYbwKn7qhHKKP8cKj02rTDvVRMWvwQ1ZP0mZWsBprQ==" saltValue="CjXqBRFbKezlWOFV37MnDQ==" spinCount="100000" sqref="GQ128:GR128 GW128 GN128" name="Rango2_30_2_65"/>
    <protectedRange algorithmName="SHA-512" hashValue="Rgskw+AQdeJ5qbJdarzTa3SCkJfDGziy0Uan5N0F3IWn/H3Z/e+VcB56R7Nes7MPxNHewNP1sSSucVjz3iTLeA==" saltValue="qKZH3DnwaZHBzy3cBZo1qQ==" spinCount="100000" sqref="GF128" name="Rango2_31_28_41"/>
    <protectedRange algorithmName="SHA-512" hashValue="Umj9+5Ys20VQPxBFtc6qE5LtKKSgPKwit+B8dd4XnEUaLfBM2ozpkEC4YxwK0SbBiAHDDex+pY+LomQ0lyuamQ==" saltValue="N2/MCRws+mmA+NXw0axolg==" spinCount="100000" sqref="GJ128 GH128 GE128 GL128 FY128" name="Rango2_31_2_73"/>
    <protectedRange algorithmName="SHA-512" hashValue="YXHanhqXL0e4jPrzkCF8r/22WmlCviFUW909WKuG1JOcU0mp0/Huh0aP3EaGYxV2ep0WGu48HsShAy4Ka2uOiw==" saltValue="h/7U5iwJm7DLR4tRVfwZYw==" spinCount="100000" sqref="GI128 GC128" name="Rango2_33_49"/>
    <protectedRange algorithmName="SHA-512" hashValue="pL4tgTKqwEsWSIEGFTBd+4pvEhE7d5Q99Eijs+L/Y1rhA0saQGGRJw5Pv2HLOP0quglztFwB6WVnQ1YGxd4AiQ==" saltValue="IF5mhk2RcoEjrcYppes1VA==" spinCount="100000" sqref="FT128" name="Rango2_30_43"/>
    <protectedRange algorithmName="SHA-512" hashValue="EEHzbvEYwO1eufllBljOz0uf9BJ2ENtvOScQ7IsS321QhYbwKn7qhHKKP8cKj02rTDvVRMWvwQ1ZP0mZWsBprQ==" saltValue="CjXqBRFbKezlWOFV37MnDQ==" spinCount="100000" sqref="GQ129:GR130 GW129:GW130 GN129:GN130" name="Rango2_30_2_67"/>
    <protectedRange algorithmName="SHA-512" hashValue="Rgskw+AQdeJ5qbJdarzTa3SCkJfDGziy0Uan5N0F3IWn/H3Z/e+VcB56R7Nes7MPxNHewNP1sSSucVjz3iTLeA==" saltValue="qKZH3DnwaZHBzy3cBZo1qQ==" spinCount="100000" sqref="GF129:GF130" name="Rango2_31_28_42"/>
    <protectedRange algorithmName="SHA-512" hashValue="Umj9+5Ys20VQPxBFtc6qE5LtKKSgPKwit+B8dd4XnEUaLfBM2ozpkEC4YxwK0SbBiAHDDex+pY+LomQ0lyuamQ==" saltValue="N2/MCRws+mmA+NXw0axolg==" spinCount="100000" sqref="GJ129:GJ130 GH129:GH130 GE129:GE130 GB130 GL129:GL130 FY129:FY130" name="Rango2_31_2_74"/>
    <protectedRange algorithmName="SHA-512" hashValue="YXHanhqXL0e4jPrzkCF8r/22WmlCviFUW909WKuG1JOcU0mp0/Huh0aP3EaGYxV2ep0WGu48HsShAy4Ka2uOiw==" saltValue="h/7U5iwJm7DLR4tRVfwZYw==" spinCount="100000" sqref="GI129:GI130 GC129:GC130" name="Rango2_33_50"/>
    <protectedRange algorithmName="SHA-512" hashValue="pL4tgTKqwEsWSIEGFTBd+4pvEhE7d5Q99Eijs+L/Y1rhA0saQGGRJw5Pv2HLOP0quglztFwB6WVnQ1YGxd4AiQ==" saltValue="IF5mhk2RcoEjrcYppes1VA==" spinCount="100000" sqref="FT129:FT130" name="Rango2_30_44"/>
    <protectedRange algorithmName="SHA-512" hashValue="EEHzbvEYwO1eufllBljOz0uf9BJ2ENtvOScQ7IsS321QhYbwKn7qhHKKP8cKj02rTDvVRMWvwQ1ZP0mZWsBprQ==" saltValue="CjXqBRFbKezlWOFV37MnDQ==" spinCount="100000" sqref="GQ131:GR131 GW131 GN131" name="Rango2_30_2_68"/>
    <protectedRange algorithmName="SHA-512" hashValue="Rgskw+AQdeJ5qbJdarzTa3SCkJfDGziy0Uan5N0F3IWn/H3Z/e+VcB56R7Nes7MPxNHewNP1sSSucVjz3iTLeA==" saltValue="qKZH3DnwaZHBzy3cBZo1qQ==" spinCount="100000" sqref="GF131" name="Rango2_31_28_43"/>
    <protectedRange algorithmName="SHA-512" hashValue="Umj9+5Ys20VQPxBFtc6qE5LtKKSgPKwit+B8dd4XnEUaLfBM2ozpkEC4YxwK0SbBiAHDDex+pY+LomQ0lyuamQ==" saltValue="N2/MCRws+mmA+NXw0axolg==" spinCount="100000" sqref="GJ131 GH131 GE131 GB131 GL131 FY131" name="Rango2_31_2_75"/>
    <protectedRange algorithmName="SHA-512" hashValue="YXHanhqXL0e4jPrzkCF8r/22WmlCviFUW909WKuG1JOcU0mp0/Huh0aP3EaGYxV2ep0WGu48HsShAy4Ka2uOiw==" saltValue="h/7U5iwJm7DLR4tRVfwZYw==" spinCount="100000" sqref="GI131 GC131" name="Rango2_33_51"/>
    <protectedRange algorithmName="SHA-512" hashValue="pL4tgTKqwEsWSIEGFTBd+4pvEhE7d5Q99Eijs+L/Y1rhA0saQGGRJw5Pv2HLOP0quglztFwB6WVnQ1YGxd4AiQ==" saltValue="IF5mhk2RcoEjrcYppes1VA==" spinCount="100000" sqref="FT131" name="Rango2_30_45"/>
    <protectedRange algorithmName="SHA-512" hashValue="EEHzbvEYwO1eufllBljOz0uf9BJ2ENtvOScQ7IsS321QhYbwKn7qhHKKP8cKj02rTDvVRMWvwQ1ZP0mZWsBprQ==" saltValue="CjXqBRFbKezlWOFV37MnDQ==" spinCount="100000" sqref="GQ132:GR132 GW132 GN132" name="Rango2_30_2_69"/>
    <protectedRange algorithmName="SHA-512" hashValue="Rgskw+AQdeJ5qbJdarzTa3SCkJfDGziy0Uan5N0F3IWn/H3Z/e+VcB56R7Nes7MPxNHewNP1sSSucVjz3iTLeA==" saltValue="qKZH3DnwaZHBzy3cBZo1qQ==" spinCount="100000" sqref="GF132" name="Rango2_31_28_44"/>
    <protectedRange algorithmName="SHA-512" hashValue="Umj9+5Ys20VQPxBFtc6qE5LtKKSgPKwit+B8dd4XnEUaLfBM2ozpkEC4YxwK0SbBiAHDDex+pY+LomQ0lyuamQ==" saltValue="N2/MCRws+mmA+NXw0axolg==" spinCount="100000" sqref="GJ132 GH132 GE132 GB132 GL132 FY132" name="Rango2_31_2_76"/>
    <protectedRange algorithmName="SHA-512" hashValue="YXHanhqXL0e4jPrzkCF8r/22WmlCviFUW909WKuG1JOcU0mp0/Huh0aP3EaGYxV2ep0WGu48HsShAy4Ka2uOiw==" saltValue="h/7U5iwJm7DLR4tRVfwZYw==" spinCount="100000" sqref="GI132 GC132" name="Rango2_33_52"/>
    <protectedRange algorithmName="SHA-512" hashValue="pL4tgTKqwEsWSIEGFTBd+4pvEhE7d5Q99Eijs+L/Y1rhA0saQGGRJw5Pv2HLOP0quglztFwB6WVnQ1YGxd4AiQ==" saltValue="IF5mhk2RcoEjrcYppes1VA==" spinCount="100000" sqref="FT132" name="Rango2_30_46"/>
    <protectedRange algorithmName="SHA-512" hashValue="EEHzbvEYwO1eufllBljOz0uf9BJ2ENtvOScQ7IsS321QhYbwKn7qhHKKP8cKj02rTDvVRMWvwQ1ZP0mZWsBprQ==" saltValue="CjXqBRFbKezlWOFV37MnDQ==" spinCount="100000" sqref="GQ133:GR133 GW133 GN133" name="Rango2_30_2_70"/>
    <protectedRange algorithmName="SHA-512" hashValue="Rgskw+AQdeJ5qbJdarzTa3SCkJfDGziy0Uan5N0F3IWn/H3Z/e+VcB56R7Nes7MPxNHewNP1sSSucVjz3iTLeA==" saltValue="qKZH3DnwaZHBzy3cBZo1qQ==" spinCount="100000" sqref="GF133" name="Rango2_31_28_45"/>
    <protectedRange algorithmName="SHA-512" hashValue="Umj9+5Ys20VQPxBFtc6qE5LtKKSgPKwit+B8dd4XnEUaLfBM2ozpkEC4YxwK0SbBiAHDDex+pY+LomQ0lyuamQ==" saltValue="N2/MCRws+mmA+NXw0axolg==" spinCount="100000" sqref="GJ133 GH133 GE133 GB133 GL133 FY133" name="Rango2_31_2_77"/>
    <protectedRange algorithmName="SHA-512" hashValue="YXHanhqXL0e4jPrzkCF8r/22WmlCviFUW909WKuG1JOcU0mp0/Huh0aP3EaGYxV2ep0WGu48HsShAy4Ka2uOiw==" saltValue="h/7U5iwJm7DLR4tRVfwZYw==" spinCount="100000" sqref="GI133 GC133" name="Rango2_33_53"/>
    <protectedRange algorithmName="SHA-512" hashValue="pL4tgTKqwEsWSIEGFTBd+4pvEhE7d5Q99Eijs+L/Y1rhA0saQGGRJw5Pv2HLOP0quglztFwB6WVnQ1YGxd4AiQ==" saltValue="IF5mhk2RcoEjrcYppes1VA==" spinCount="100000" sqref="FT133" name="Rango2_30_47"/>
    <protectedRange algorithmName="SHA-512" hashValue="EEHzbvEYwO1eufllBljOz0uf9BJ2ENtvOScQ7IsS321QhYbwKn7qhHKKP8cKj02rTDvVRMWvwQ1ZP0mZWsBprQ==" saltValue="CjXqBRFbKezlWOFV37MnDQ==" spinCount="100000" sqref="GQ134:GR134 GW134 GN134" name="Rango2_30_2_71"/>
    <protectedRange algorithmName="SHA-512" hashValue="Rgskw+AQdeJ5qbJdarzTa3SCkJfDGziy0Uan5N0F3IWn/H3Z/e+VcB56R7Nes7MPxNHewNP1sSSucVjz3iTLeA==" saltValue="qKZH3DnwaZHBzy3cBZo1qQ==" spinCount="100000" sqref="GF134" name="Rango2_31_28_46"/>
    <protectedRange algorithmName="SHA-512" hashValue="Umj9+5Ys20VQPxBFtc6qE5LtKKSgPKwit+B8dd4XnEUaLfBM2ozpkEC4YxwK0SbBiAHDDex+pY+LomQ0lyuamQ==" saltValue="N2/MCRws+mmA+NXw0axolg==" spinCount="100000" sqref="GJ134 GH134 GE134 GL134 FY134" name="Rango2_31_2_78"/>
    <protectedRange algorithmName="SHA-512" hashValue="YXHanhqXL0e4jPrzkCF8r/22WmlCviFUW909WKuG1JOcU0mp0/Huh0aP3EaGYxV2ep0WGu48HsShAy4Ka2uOiw==" saltValue="h/7U5iwJm7DLR4tRVfwZYw==" spinCount="100000" sqref="GI134 GC134" name="Rango2_33_54"/>
    <protectedRange algorithmName="SHA-512" hashValue="pL4tgTKqwEsWSIEGFTBd+4pvEhE7d5Q99Eijs+L/Y1rhA0saQGGRJw5Pv2HLOP0quglztFwB6WVnQ1YGxd4AiQ==" saltValue="IF5mhk2RcoEjrcYppes1VA==" spinCount="100000" sqref="FT134" name="Rango2_30_48"/>
    <protectedRange algorithmName="SHA-512" hashValue="EEHzbvEYwO1eufllBljOz0uf9BJ2ENtvOScQ7IsS321QhYbwKn7qhHKKP8cKj02rTDvVRMWvwQ1ZP0mZWsBprQ==" saltValue="CjXqBRFbKezlWOFV37MnDQ==" spinCount="100000" sqref="GQ135:GR135 GW135 GN135" name="Rango2_30_2_72"/>
    <protectedRange algorithmName="SHA-512" hashValue="Rgskw+AQdeJ5qbJdarzTa3SCkJfDGziy0Uan5N0F3IWn/H3Z/e+VcB56R7Nes7MPxNHewNP1sSSucVjz3iTLeA==" saltValue="qKZH3DnwaZHBzy3cBZo1qQ==" spinCount="100000" sqref="GF135" name="Rango2_31_28_47"/>
    <protectedRange algorithmName="SHA-512" hashValue="Umj9+5Ys20VQPxBFtc6qE5LtKKSgPKwit+B8dd4XnEUaLfBM2ozpkEC4YxwK0SbBiAHDDex+pY+LomQ0lyuamQ==" saltValue="N2/MCRws+mmA+NXw0axolg==" spinCount="100000" sqref="GJ135 GH135 GE135 GL135 FY135" name="Rango2_31_2_79"/>
    <protectedRange algorithmName="SHA-512" hashValue="YXHanhqXL0e4jPrzkCF8r/22WmlCviFUW909WKuG1JOcU0mp0/Huh0aP3EaGYxV2ep0WGu48HsShAy4Ka2uOiw==" saltValue="h/7U5iwJm7DLR4tRVfwZYw==" spinCount="100000" sqref="GI135 GC135" name="Rango2_33_55"/>
    <protectedRange algorithmName="SHA-512" hashValue="pL4tgTKqwEsWSIEGFTBd+4pvEhE7d5Q99Eijs+L/Y1rhA0saQGGRJw5Pv2HLOP0quglztFwB6WVnQ1YGxd4AiQ==" saltValue="IF5mhk2RcoEjrcYppes1VA==" spinCount="100000" sqref="FT135" name="Rango2_30_49"/>
    <protectedRange algorithmName="SHA-512" hashValue="EEHzbvEYwO1eufllBljOz0uf9BJ2ENtvOScQ7IsS321QhYbwKn7qhHKKP8cKj02rTDvVRMWvwQ1ZP0mZWsBprQ==" saltValue="CjXqBRFbKezlWOFV37MnDQ==" spinCount="100000" sqref="GQ136:GR136 GW136 GN136" name="Rango2_30_2_73"/>
    <protectedRange algorithmName="SHA-512" hashValue="Rgskw+AQdeJ5qbJdarzTa3SCkJfDGziy0Uan5N0F3IWn/H3Z/e+VcB56R7Nes7MPxNHewNP1sSSucVjz3iTLeA==" saltValue="qKZH3DnwaZHBzy3cBZo1qQ==" spinCount="100000" sqref="GF136" name="Rango2_31_28_48"/>
    <protectedRange algorithmName="SHA-512" hashValue="Umj9+5Ys20VQPxBFtc6qE5LtKKSgPKwit+B8dd4XnEUaLfBM2ozpkEC4YxwK0SbBiAHDDex+pY+LomQ0lyuamQ==" saltValue="N2/MCRws+mmA+NXw0axolg==" spinCount="100000" sqref="GJ136 GH136 GE136 GL136 FY136" name="Rango2_31_2_80"/>
    <protectedRange algorithmName="SHA-512" hashValue="YXHanhqXL0e4jPrzkCF8r/22WmlCviFUW909WKuG1JOcU0mp0/Huh0aP3EaGYxV2ep0WGu48HsShAy4Ka2uOiw==" saltValue="h/7U5iwJm7DLR4tRVfwZYw==" spinCount="100000" sqref="GI136 GC136" name="Rango2_33_56"/>
    <protectedRange algorithmName="SHA-512" hashValue="pL4tgTKqwEsWSIEGFTBd+4pvEhE7d5Q99Eijs+L/Y1rhA0saQGGRJw5Pv2HLOP0quglztFwB6WVnQ1YGxd4AiQ==" saltValue="IF5mhk2RcoEjrcYppes1VA==" spinCount="100000" sqref="FT136" name="Rango2_30_50"/>
    <protectedRange algorithmName="SHA-512" hashValue="EEHzbvEYwO1eufllBljOz0uf9BJ2ENtvOScQ7IsS321QhYbwKn7qhHKKP8cKj02rTDvVRMWvwQ1ZP0mZWsBprQ==" saltValue="CjXqBRFbKezlWOFV37MnDQ==" spinCount="100000" sqref="GQ137:GR139 GW137:GW139 GN137:GN139" name="Rango2_30_2_74"/>
    <protectedRange algorithmName="SHA-512" hashValue="Rgskw+AQdeJ5qbJdarzTa3SCkJfDGziy0Uan5N0F3IWn/H3Z/e+VcB56R7Nes7MPxNHewNP1sSSucVjz3iTLeA==" saltValue="qKZH3DnwaZHBzy3cBZo1qQ==" spinCount="100000" sqref="GF137:GF139" name="Rango2_31_28_49"/>
    <protectedRange algorithmName="SHA-512" hashValue="Umj9+5Ys20VQPxBFtc6qE5LtKKSgPKwit+B8dd4XnEUaLfBM2ozpkEC4YxwK0SbBiAHDDex+pY+LomQ0lyuamQ==" saltValue="N2/MCRws+mmA+NXw0axolg==" spinCount="100000" sqref="GJ137:GJ139 GH137:GH139 GE137:GE139 GB137 GL137:GL139 FY137:FY139" name="Rango2_31_2_81"/>
    <protectedRange algorithmName="SHA-512" hashValue="YXHanhqXL0e4jPrzkCF8r/22WmlCviFUW909WKuG1JOcU0mp0/Huh0aP3EaGYxV2ep0WGu48HsShAy4Ka2uOiw==" saltValue="h/7U5iwJm7DLR4tRVfwZYw==" spinCount="100000" sqref="GI137:GI139 GC137:GC139" name="Rango2_33_57"/>
    <protectedRange algorithmName="SHA-512" hashValue="pL4tgTKqwEsWSIEGFTBd+4pvEhE7d5Q99Eijs+L/Y1rhA0saQGGRJw5Pv2HLOP0quglztFwB6WVnQ1YGxd4AiQ==" saltValue="IF5mhk2RcoEjrcYppes1VA==" spinCount="100000" sqref="FT137:FT139" name="Rango2_30_51"/>
    <protectedRange algorithmName="SHA-512" hashValue="EEHzbvEYwO1eufllBljOz0uf9BJ2ENtvOScQ7IsS321QhYbwKn7qhHKKP8cKj02rTDvVRMWvwQ1ZP0mZWsBprQ==" saltValue="CjXqBRFbKezlWOFV37MnDQ==" spinCount="100000" sqref="GQ140:GR140 GW140 GN140" name="Rango2_30_2_75"/>
    <protectedRange algorithmName="SHA-512" hashValue="Rgskw+AQdeJ5qbJdarzTa3SCkJfDGziy0Uan5N0F3IWn/H3Z/e+VcB56R7Nes7MPxNHewNP1sSSucVjz3iTLeA==" saltValue="qKZH3DnwaZHBzy3cBZo1qQ==" spinCount="100000" sqref="GF140" name="Rango2_31_28_50"/>
    <protectedRange algorithmName="SHA-512" hashValue="Umj9+5Ys20VQPxBFtc6qE5LtKKSgPKwit+B8dd4XnEUaLfBM2ozpkEC4YxwK0SbBiAHDDex+pY+LomQ0lyuamQ==" saltValue="N2/MCRws+mmA+NXw0axolg==" spinCount="100000" sqref="GJ140 GH140 GE140 GB140 GL140 FY140" name="Rango2_31_2_82"/>
    <protectedRange algorithmName="SHA-512" hashValue="YXHanhqXL0e4jPrzkCF8r/22WmlCviFUW909WKuG1JOcU0mp0/Huh0aP3EaGYxV2ep0WGu48HsShAy4Ka2uOiw==" saltValue="h/7U5iwJm7DLR4tRVfwZYw==" spinCount="100000" sqref="GI140 GC140" name="Rango2_33_58"/>
    <protectedRange algorithmName="SHA-512" hashValue="pL4tgTKqwEsWSIEGFTBd+4pvEhE7d5Q99Eijs+L/Y1rhA0saQGGRJw5Pv2HLOP0quglztFwB6WVnQ1YGxd4AiQ==" saltValue="IF5mhk2RcoEjrcYppes1VA==" spinCount="100000" sqref="FT140" name="Rango2_30_52"/>
    <protectedRange algorithmName="SHA-512" hashValue="EEHzbvEYwO1eufllBljOz0uf9BJ2ENtvOScQ7IsS321QhYbwKn7qhHKKP8cKj02rTDvVRMWvwQ1ZP0mZWsBprQ==" saltValue="CjXqBRFbKezlWOFV37MnDQ==" spinCount="100000" sqref="GQ141:GR141 GW141 GN141" name="Rango2_30_2_76"/>
    <protectedRange algorithmName="SHA-512" hashValue="Rgskw+AQdeJ5qbJdarzTa3SCkJfDGziy0Uan5N0F3IWn/H3Z/e+VcB56R7Nes7MPxNHewNP1sSSucVjz3iTLeA==" saltValue="qKZH3DnwaZHBzy3cBZo1qQ==" spinCount="100000" sqref="GF141" name="Rango2_31_28_51"/>
    <protectedRange algorithmName="SHA-512" hashValue="Umj9+5Ys20VQPxBFtc6qE5LtKKSgPKwit+B8dd4XnEUaLfBM2ozpkEC4YxwK0SbBiAHDDex+pY+LomQ0lyuamQ==" saltValue="N2/MCRws+mmA+NXw0axolg==" spinCount="100000" sqref="GJ141 GH141 GE141 GB141 GL141 FY141" name="Rango2_31_2_83"/>
    <protectedRange algorithmName="SHA-512" hashValue="YXHanhqXL0e4jPrzkCF8r/22WmlCviFUW909WKuG1JOcU0mp0/Huh0aP3EaGYxV2ep0WGu48HsShAy4Ka2uOiw==" saltValue="h/7U5iwJm7DLR4tRVfwZYw==" spinCount="100000" sqref="GI141 GC141" name="Rango2_33_59"/>
    <protectedRange algorithmName="SHA-512" hashValue="pL4tgTKqwEsWSIEGFTBd+4pvEhE7d5Q99Eijs+L/Y1rhA0saQGGRJw5Pv2HLOP0quglztFwB6WVnQ1YGxd4AiQ==" saltValue="IF5mhk2RcoEjrcYppes1VA==" spinCount="100000" sqref="FT141" name="Rango2_30_53"/>
    <protectedRange algorithmName="SHA-512" hashValue="EEHzbvEYwO1eufllBljOz0uf9BJ2ENtvOScQ7IsS321QhYbwKn7qhHKKP8cKj02rTDvVRMWvwQ1ZP0mZWsBprQ==" saltValue="CjXqBRFbKezlWOFV37MnDQ==" spinCount="100000" sqref="GQ142:GR142 GW142 GN142" name="Rango2_30_2_77"/>
    <protectedRange algorithmName="SHA-512" hashValue="Rgskw+AQdeJ5qbJdarzTa3SCkJfDGziy0Uan5N0F3IWn/H3Z/e+VcB56R7Nes7MPxNHewNP1sSSucVjz3iTLeA==" saltValue="qKZH3DnwaZHBzy3cBZo1qQ==" spinCount="100000" sqref="GF142" name="Rango2_31_28_52"/>
    <protectedRange algorithmName="SHA-512" hashValue="Umj9+5Ys20VQPxBFtc6qE5LtKKSgPKwit+B8dd4XnEUaLfBM2ozpkEC4YxwK0SbBiAHDDex+pY+LomQ0lyuamQ==" saltValue="N2/MCRws+mmA+NXw0axolg==" spinCount="100000" sqref="GJ142 GH142 GE142 GB142 GL142 FY142" name="Rango2_31_2_84"/>
    <protectedRange algorithmName="SHA-512" hashValue="YXHanhqXL0e4jPrzkCF8r/22WmlCviFUW909WKuG1JOcU0mp0/Huh0aP3EaGYxV2ep0WGu48HsShAy4Ka2uOiw==" saltValue="h/7U5iwJm7DLR4tRVfwZYw==" spinCount="100000" sqref="GI142 GC142" name="Rango2_33_60"/>
    <protectedRange algorithmName="SHA-512" hashValue="pL4tgTKqwEsWSIEGFTBd+4pvEhE7d5Q99Eijs+L/Y1rhA0saQGGRJw5Pv2HLOP0quglztFwB6WVnQ1YGxd4AiQ==" saltValue="IF5mhk2RcoEjrcYppes1VA==" spinCount="100000" sqref="FT142" name="Rango2_30_54"/>
    <protectedRange algorithmName="SHA-512" hashValue="Gqwr8n5jYbCESAqCFk8dpOzViQICBV+k0xoqBoQaZ5lHaRlvT9TZDB4yXtm+qC6OhD064ZDBOFWkwo+LHXu1sg==" saltValue="gEL9PCN2ekF2IxW9yqAGYA==" spinCount="100000" sqref="IS126" name="Rango2_40_2_40"/>
    <protectedRange algorithmName="SHA-512" hashValue="D8TacORwT7iz0mF9GEucchnMHfB5er2FFjQsxyeWWyeJkM6Bt3gYQ3LbcHPxZXFpVAYtFOuTrzYOCJrlZDx16g==" saltValue="QtCzIBktdS4NZkOEGcLTRQ==" spinCount="100000" sqref="IW126" name="Rango2_41_40"/>
    <protectedRange algorithmName="SHA-512" hashValue="Gqwr8n5jYbCESAqCFk8dpOzViQICBV+k0xoqBoQaZ5lHaRlvT9TZDB4yXtm+qC6OhD064ZDBOFWkwo+LHXu1sg==" saltValue="gEL9PCN2ekF2IxW9yqAGYA==" spinCount="100000" sqref="IS127" name="Rango2_40_2_41"/>
    <protectedRange algorithmName="SHA-512" hashValue="D8TacORwT7iz0mF9GEucchnMHfB5er2FFjQsxyeWWyeJkM6Bt3gYQ3LbcHPxZXFpVAYtFOuTrzYOCJrlZDx16g==" saltValue="QtCzIBktdS4NZkOEGcLTRQ==" spinCount="100000" sqref="IW127" name="Rango2_41_41"/>
    <protectedRange algorithmName="SHA-512" hashValue="Gqwr8n5jYbCESAqCFk8dpOzViQICBV+k0xoqBoQaZ5lHaRlvT9TZDB4yXtm+qC6OhD064ZDBOFWkwo+LHXu1sg==" saltValue="gEL9PCN2ekF2IxW9yqAGYA==" spinCount="100000" sqref="IS128" name="Rango2_40_2_42"/>
    <protectedRange algorithmName="SHA-512" hashValue="D8TacORwT7iz0mF9GEucchnMHfB5er2FFjQsxyeWWyeJkM6Bt3gYQ3LbcHPxZXFpVAYtFOuTrzYOCJrlZDx16g==" saltValue="QtCzIBktdS4NZkOEGcLTRQ==" spinCount="100000" sqref="IW128" name="Rango2_41_42"/>
    <protectedRange algorithmName="SHA-512" hashValue="Gqwr8n5jYbCESAqCFk8dpOzViQICBV+k0xoqBoQaZ5lHaRlvT9TZDB4yXtm+qC6OhD064ZDBOFWkwo+LHXu1sg==" saltValue="gEL9PCN2ekF2IxW9yqAGYA==" spinCount="100000" sqref="IS129:IS130" name="Rango2_40_2_43"/>
    <protectedRange algorithmName="SHA-512" hashValue="D8TacORwT7iz0mF9GEucchnMHfB5er2FFjQsxyeWWyeJkM6Bt3gYQ3LbcHPxZXFpVAYtFOuTrzYOCJrlZDx16g==" saltValue="QtCzIBktdS4NZkOEGcLTRQ==" spinCount="100000" sqref="IW129:IW130" name="Rango2_41_43"/>
    <protectedRange algorithmName="SHA-512" hashValue="Gqwr8n5jYbCESAqCFk8dpOzViQICBV+k0xoqBoQaZ5lHaRlvT9TZDB4yXtm+qC6OhD064ZDBOFWkwo+LHXu1sg==" saltValue="gEL9PCN2ekF2IxW9yqAGYA==" spinCount="100000" sqref="IS131" name="Rango2_40_2_44"/>
    <protectedRange algorithmName="SHA-512" hashValue="D8TacORwT7iz0mF9GEucchnMHfB5er2FFjQsxyeWWyeJkM6Bt3gYQ3LbcHPxZXFpVAYtFOuTrzYOCJrlZDx16g==" saltValue="QtCzIBktdS4NZkOEGcLTRQ==" spinCount="100000" sqref="IW131" name="Rango2_41_44"/>
    <protectedRange algorithmName="SHA-512" hashValue="Gqwr8n5jYbCESAqCFk8dpOzViQICBV+k0xoqBoQaZ5lHaRlvT9TZDB4yXtm+qC6OhD064ZDBOFWkwo+LHXu1sg==" saltValue="gEL9PCN2ekF2IxW9yqAGYA==" spinCount="100000" sqref="IS132" name="Rango2_40_2_45"/>
    <protectedRange algorithmName="SHA-512" hashValue="D8TacORwT7iz0mF9GEucchnMHfB5er2FFjQsxyeWWyeJkM6Bt3gYQ3LbcHPxZXFpVAYtFOuTrzYOCJrlZDx16g==" saltValue="QtCzIBktdS4NZkOEGcLTRQ==" spinCount="100000" sqref="IW132" name="Rango2_41_45"/>
    <protectedRange algorithmName="SHA-512" hashValue="Gqwr8n5jYbCESAqCFk8dpOzViQICBV+k0xoqBoQaZ5lHaRlvT9TZDB4yXtm+qC6OhD064ZDBOFWkwo+LHXu1sg==" saltValue="gEL9PCN2ekF2IxW9yqAGYA==" spinCount="100000" sqref="IS133" name="Rango2_40_2_46"/>
    <protectedRange algorithmName="SHA-512" hashValue="D8TacORwT7iz0mF9GEucchnMHfB5er2FFjQsxyeWWyeJkM6Bt3gYQ3LbcHPxZXFpVAYtFOuTrzYOCJrlZDx16g==" saltValue="QtCzIBktdS4NZkOEGcLTRQ==" spinCount="100000" sqref="IW133" name="Rango2_41_46"/>
    <protectedRange algorithmName="SHA-512" hashValue="Gqwr8n5jYbCESAqCFk8dpOzViQICBV+k0xoqBoQaZ5lHaRlvT9TZDB4yXtm+qC6OhD064ZDBOFWkwo+LHXu1sg==" saltValue="gEL9PCN2ekF2IxW9yqAGYA==" spinCount="100000" sqref="IS134" name="Rango2_40_2_47"/>
    <protectedRange algorithmName="SHA-512" hashValue="D8TacORwT7iz0mF9GEucchnMHfB5er2FFjQsxyeWWyeJkM6Bt3gYQ3LbcHPxZXFpVAYtFOuTrzYOCJrlZDx16g==" saltValue="QtCzIBktdS4NZkOEGcLTRQ==" spinCount="100000" sqref="IW134" name="Rango2_41_47"/>
    <protectedRange algorithmName="SHA-512" hashValue="Gqwr8n5jYbCESAqCFk8dpOzViQICBV+k0xoqBoQaZ5lHaRlvT9TZDB4yXtm+qC6OhD064ZDBOFWkwo+LHXu1sg==" saltValue="gEL9PCN2ekF2IxW9yqAGYA==" spinCount="100000" sqref="IS135" name="Rango2_40_2_48"/>
    <protectedRange algorithmName="SHA-512" hashValue="D8TacORwT7iz0mF9GEucchnMHfB5er2FFjQsxyeWWyeJkM6Bt3gYQ3LbcHPxZXFpVAYtFOuTrzYOCJrlZDx16g==" saltValue="QtCzIBktdS4NZkOEGcLTRQ==" spinCount="100000" sqref="IW135" name="Rango2_41_48"/>
    <protectedRange algorithmName="SHA-512" hashValue="Gqwr8n5jYbCESAqCFk8dpOzViQICBV+k0xoqBoQaZ5lHaRlvT9TZDB4yXtm+qC6OhD064ZDBOFWkwo+LHXu1sg==" saltValue="gEL9PCN2ekF2IxW9yqAGYA==" spinCount="100000" sqref="IS136" name="Rango2_40_2_49"/>
    <protectedRange algorithmName="SHA-512" hashValue="D8TacORwT7iz0mF9GEucchnMHfB5er2FFjQsxyeWWyeJkM6Bt3gYQ3LbcHPxZXFpVAYtFOuTrzYOCJrlZDx16g==" saltValue="QtCzIBktdS4NZkOEGcLTRQ==" spinCount="100000" sqref="IW136" name="Rango2_41_49"/>
    <protectedRange algorithmName="SHA-512" hashValue="Gqwr8n5jYbCESAqCFk8dpOzViQICBV+k0xoqBoQaZ5lHaRlvT9TZDB4yXtm+qC6OhD064ZDBOFWkwo+LHXu1sg==" saltValue="gEL9PCN2ekF2IxW9yqAGYA==" spinCount="100000" sqref="IS137:IS139" name="Rango2_40_2_50"/>
    <protectedRange algorithmName="SHA-512" hashValue="D8TacORwT7iz0mF9GEucchnMHfB5er2FFjQsxyeWWyeJkM6Bt3gYQ3LbcHPxZXFpVAYtFOuTrzYOCJrlZDx16g==" saltValue="QtCzIBktdS4NZkOEGcLTRQ==" spinCount="100000" sqref="IW137:IW139" name="Rango2_41_50"/>
    <protectedRange algorithmName="SHA-512" hashValue="Gqwr8n5jYbCESAqCFk8dpOzViQICBV+k0xoqBoQaZ5lHaRlvT9TZDB4yXtm+qC6OhD064ZDBOFWkwo+LHXu1sg==" saltValue="gEL9PCN2ekF2IxW9yqAGYA==" spinCount="100000" sqref="IS140" name="Rango2_40_2_51"/>
    <protectedRange algorithmName="SHA-512" hashValue="D8TacORwT7iz0mF9GEucchnMHfB5er2FFjQsxyeWWyeJkM6Bt3gYQ3LbcHPxZXFpVAYtFOuTrzYOCJrlZDx16g==" saltValue="QtCzIBktdS4NZkOEGcLTRQ==" spinCount="100000" sqref="IW140" name="Rango2_41_51"/>
    <protectedRange algorithmName="SHA-512" hashValue="Gqwr8n5jYbCESAqCFk8dpOzViQICBV+k0xoqBoQaZ5lHaRlvT9TZDB4yXtm+qC6OhD064ZDBOFWkwo+LHXu1sg==" saltValue="gEL9PCN2ekF2IxW9yqAGYA==" spinCount="100000" sqref="IS141" name="Rango2_40_2_52"/>
    <protectedRange algorithmName="SHA-512" hashValue="D8TacORwT7iz0mF9GEucchnMHfB5er2FFjQsxyeWWyeJkM6Bt3gYQ3LbcHPxZXFpVAYtFOuTrzYOCJrlZDx16g==" saltValue="QtCzIBktdS4NZkOEGcLTRQ==" spinCount="100000" sqref="IW141" name="Rango2_41_52"/>
    <protectedRange algorithmName="SHA-512" hashValue="Gqwr8n5jYbCESAqCFk8dpOzViQICBV+k0xoqBoQaZ5lHaRlvT9TZDB4yXtm+qC6OhD064ZDBOFWkwo+LHXu1sg==" saltValue="gEL9PCN2ekF2IxW9yqAGYA==" spinCount="100000" sqref="IS142" name="Rango2_40_2_53"/>
    <protectedRange algorithmName="SHA-512" hashValue="D8TacORwT7iz0mF9GEucchnMHfB5er2FFjQsxyeWWyeJkM6Bt3gYQ3LbcHPxZXFpVAYtFOuTrzYOCJrlZDx16g==" saltValue="QtCzIBktdS4NZkOEGcLTRQ==" spinCount="100000" sqref="IW142" name="Rango2_41_53"/>
    <protectedRange algorithmName="SHA-512" hashValue="6a5oYwZw9WJcgjqXpleUXH8uaqNEuymPPpeOb7lKBc1WoM6IG/DNyDLWmj2lYwxnZO2yhl+B61kwrxD9m9AdhQ==" saltValue="tdNQPzLQd+n9Ww064QJIaQ==" spinCount="100000" sqref="I143:I144" name="Rango2_61_29"/>
    <protectedRange algorithmName="SHA-512" hashValue="XM8+0Jh5zLWw02PI0Lt8dLqjTcW5ulySion19FAnruDN6QRp4UwcVqdfQxnOQAItgpWG7rNsELzjwy0iXOonxw==" saltValue="Sd4WFUedDfLKoMQTDrxJuQ==" spinCount="100000" sqref="K143:K144" name="Rango2_88_4_4_29"/>
    <protectedRange algorithmName="SHA-512" hashValue="EMMPgE8t/az1rHHzaZAQIhz+GQV0k2O/tQGA96sJqEEMzz1efIRa4CcLzC7iY9CCscto3g7dwz41haOE28iXYg==" saltValue="CVzFsG4X4LXUMo7796PiDQ==" spinCount="100000" sqref="L143:M144 J143:J144 B143:H143 B144 D144:H144 C144:C188" name="Rango2_10_29"/>
    <protectedRange algorithmName="SHA-512" hashValue="6a5oYwZw9WJcgjqXpleUXH8uaqNEuymPPpeOb7lKBc1WoM6IG/DNyDLWmj2lYwxnZO2yhl+B61kwrxD9m9AdhQ==" saltValue="tdNQPzLQd+n9Ww064QJIaQ==" spinCount="100000" sqref="I145" name="Rango2_61_30"/>
    <protectedRange algorithmName="SHA-512" hashValue="XM8+0Jh5zLWw02PI0Lt8dLqjTcW5ulySion19FAnruDN6QRp4UwcVqdfQxnOQAItgpWG7rNsELzjwy0iXOonxw==" saltValue="Sd4WFUedDfLKoMQTDrxJuQ==" spinCount="100000" sqref="K145" name="Rango2_88_4_4_30"/>
    <protectedRange algorithmName="SHA-512" hashValue="EMMPgE8t/az1rHHzaZAQIhz+GQV0k2O/tQGA96sJqEEMzz1efIRa4CcLzC7iY9CCscto3g7dwz41haOE28iXYg==" saltValue="CVzFsG4X4LXUMo7796PiDQ==" spinCount="100000" sqref="L145:M145 J145 B145 D145:H145" name="Rango2_10_30"/>
    <protectedRange algorithmName="SHA-512" hashValue="6a5oYwZw9WJcgjqXpleUXH8uaqNEuymPPpeOb7lKBc1WoM6IG/DNyDLWmj2lYwxnZO2yhl+B61kwrxD9m9AdhQ==" saltValue="tdNQPzLQd+n9Ww064QJIaQ==" spinCount="100000" sqref="I146" name="Rango2_61_31"/>
    <protectedRange algorithmName="SHA-512" hashValue="XM8+0Jh5zLWw02PI0Lt8dLqjTcW5ulySion19FAnruDN6QRp4UwcVqdfQxnOQAItgpWG7rNsELzjwy0iXOonxw==" saltValue="Sd4WFUedDfLKoMQTDrxJuQ==" spinCount="100000" sqref="K146" name="Rango2_88_4_4_31"/>
    <protectedRange algorithmName="SHA-512" hashValue="EMMPgE8t/az1rHHzaZAQIhz+GQV0k2O/tQGA96sJqEEMzz1efIRa4CcLzC7iY9CCscto3g7dwz41haOE28iXYg==" saltValue="CVzFsG4X4LXUMo7796PiDQ==" spinCount="100000" sqref="L146:M146 J146 B146 D146:H146" name="Rango2_10_31"/>
    <protectedRange algorithmName="SHA-512" hashValue="6a5oYwZw9WJcgjqXpleUXH8uaqNEuymPPpeOb7lKBc1WoM6IG/DNyDLWmj2lYwxnZO2yhl+B61kwrxD9m9AdhQ==" saltValue="tdNQPzLQd+n9Ww064QJIaQ==" spinCount="100000" sqref="I147:I148" name="Rango2_61_32"/>
    <protectedRange algorithmName="SHA-512" hashValue="XM8+0Jh5zLWw02PI0Lt8dLqjTcW5ulySion19FAnruDN6QRp4UwcVqdfQxnOQAItgpWG7rNsELzjwy0iXOonxw==" saltValue="Sd4WFUedDfLKoMQTDrxJuQ==" spinCount="100000" sqref="K147:K148" name="Rango2_88_4_4_32"/>
    <protectedRange algorithmName="SHA-512" hashValue="EMMPgE8t/az1rHHzaZAQIhz+GQV0k2O/tQGA96sJqEEMzz1efIRa4CcLzC7iY9CCscto3g7dwz41haOE28iXYg==" saltValue="CVzFsG4X4LXUMo7796PiDQ==" spinCount="100000" sqref="L147:M148 J147:J148 B147:B148 D147:H148" name="Rango2_10_32"/>
    <protectedRange algorithmName="SHA-512" hashValue="6a5oYwZw9WJcgjqXpleUXH8uaqNEuymPPpeOb7lKBc1WoM6IG/DNyDLWmj2lYwxnZO2yhl+B61kwrxD9m9AdhQ==" saltValue="tdNQPzLQd+n9Ww064QJIaQ==" spinCount="100000" sqref="I149:I150" name="Rango2_61_33"/>
    <protectedRange algorithmName="SHA-512" hashValue="XM8+0Jh5zLWw02PI0Lt8dLqjTcW5ulySion19FAnruDN6QRp4UwcVqdfQxnOQAItgpWG7rNsELzjwy0iXOonxw==" saltValue="Sd4WFUedDfLKoMQTDrxJuQ==" spinCount="100000" sqref="K149:K150" name="Rango2_88_4_4_33"/>
    <protectedRange algorithmName="SHA-512" hashValue="EMMPgE8t/az1rHHzaZAQIhz+GQV0k2O/tQGA96sJqEEMzz1efIRa4CcLzC7iY9CCscto3g7dwz41haOE28iXYg==" saltValue="CVzFsG4X4LXUMo7796PiDQ==" spinCount="100000" sqref="L149:M150 J149:J150 B149:B150 D149:H150" name="Rango2_10_33"/>
    <protectedRange algorithmName="SHA-512" hashValue="6a5oYwZw9WJcgjqXpleUXH8uaqNEuymPPpeOb7lKBc1WoM6IG/DNyDLWmj2lYwxnZO2yhl+B61kwrxD9m9AdhQ==" saltValue="tdNQPzLQd+n9Ww064QJIaQ==" spinCount="100000" sqref="I151" name="Rango2_61_34"/>
    <protectedRange algorithmName="SHA-512" hashValue="XM8+0Jh5zLWw02PI0Lt8dLqjTcW5ulySion19FAnruDN6QRp4UwcVqdfQxnOQAItgpWG7rNsELzjwy0iXOonxw==" saltValue="Sd4WFUedDfLKoMQTDrxJuQ==" spinCount="100000" sqref="K151" name="Rango2_88_4_4_34"/>
    <protectedRange algorithmName="SHA-512" hashValue="EMMPgE8t/az1rHHzaZAQIhz+GQV0k2O/tQGA96sJqEEMzz1efIRa4CcLzC7iY9CCscto3g7dwz41haOE28iXYg==" saltValue="CVzFsG4X4LXUMo7796PiDQ==" spinCount="100000" sqref="L151:M151 J151 B151 D151:H151" name="Rango2_10_34"/>
    <protectedRange algorithmName="SHA-512" hashValue="6a5oYwZw9WJcgjqXpleUXH8uaqNEuymPPpeOb7lKBc1WoM6IG/DNyDLWmj2lYwxnZO2yhl+B61kwrxD9m9AdhQ==" saltValue="tdNQPzLQd+n9Ww064QJIaQ==" spinCount="100000" sqref="I152" name="Rango2_61_35"/>
    <protectedRange algorithmName="SHA-512" hashValue="XM8+0Jh5zLWw02PI0Lt8dLqjTcW5ulySion19FAnruDN6QRp4UwcVqdfQxnOQAItgpWG7rNsELzjwy0iXOonxw==" saltValue="Sd4WFUedDfLKoMQTDrxJuQ==" spinCount="100000" sqref="K152" name="Rango2_88_4_4_35"/>
    <protectedRange algorithmName="SHA-512" hashValue="EMMPgE8t/az1rHHzaZAQIhz+GQV0k2O/tQGA96sJqEEMzz1efIRa4CcLzC7iY9CCscto3g7dwz41haOE28iXYg==" saltValue="CVzFsG4X4LXUMo7796PiDQ==" spinCount="100000" sqref="L152:M152 J152 B152 D152:H152" name="Rango2_10_35"/>
    <protectedRange algorithmName="SHA-512" hashValue="6a5oYwZw9WJcgjqXpleUXH8uaqNEuymPPpeOb7lKBc1WoM6IG/DNyDLWmj2lYwxnZO2yhl+B61kwrxD9m9AdhQ==" saltValue="tdNQPzLQd+n9Ww064QJIaQ==" spinCount="100000" sqref="I153" name="Rango2_61_36"/>
    <protectedRange algorithmName="SHA-512" hashValue="XM8+0Jh5zLWw02PI0Lt8dLqjTcW5ulySion19FAnruDN6QRp4UwcVqdfQxnOQAItgpWG7rNsELzjwy0iXOonxw==" saltValue="Sd4WFUedDfLKoMQTDrxJuQ==" spinCount="100000" sqref="K153" name="Rango2_88_4_4_36"/>
    <protectedRange algorithmName="SHA-512" hashValue="EMMPgE8t/az1rHHzaZAQIhz+GQV0k2O/tQGA96sJqEEMzz1efIRa4CcLzC7iY9CCscto3g7dwz41haOE28iXYg==" saltValue="CVzFsG4X4LXUMo7796PiDQ==" spinCount="100000" sqref="L153:M153 J153 B153 D153:H153" name="Rango2_10_36"/>
    <protectedRange algorithmName="SHA-512" hashValue="6a5oYwZw9WJcgjqXpleUXH8uaqNEuymPPpeOb7lKBc1WoM6IG/DNyDLWmj2lYwxnZO2yhl+B61kwrxD9m9AdhQ==" saltValue="tdNQPzLQd+n9Ww064QJIaQ==" spinCount="100000" sqref="I154" name="Rango2_61_37"/>
    <protectedRange algorithmName="SHA-512" hashValue="XM8+0Jh5zLWw02PI0Lt8dLqjTcW5ulySion19FAnruDN6QRp4UwcVqdfQxnOQAItgpWG7rNsELzjwy0iXOonxw==" saltValue="Sd4WFUedDfLKoMQTDrxJuQ==" spinCount="100000" sqref="K154" name="Rango2_88_4_4_37"/>
    <protectedRange algorithmName="SHA-512" hashValue="EMMPgE8t/az1rHHzaZAQIhz+GQV0k2O/tQGA96sJqEEMzz1efIRa4CcLzC7iY9CCscto3g7dwz41haOE28iXYg==" saltValue="CVzFsG4X4LXUMo7796PiDQ==" spinCount="100000" sqref="L154:M154 J154 B154 D154:H154" name="Rango2_10_37"/>
    <protectedRange algorithmName="SHA-512" hashValue="6a5oYwZw9WJcgjqXpleUXH8uaqNEuymPPpeOb7lKBc1WoM6IG/DNyDLWmj2lYwxnZO2yhl+B61kwrxD9m9AdhQ==" saltValue="tdNQPzLQd+n9Ww064QJIaQ==" spinCount="100000" sqref="I155" name="Rango2_61_38"/>
    <protectedRange algorithmName="SHA-512" hashValue="XM8+0Jh5zLWw02PI0Lt8dLqjTcW5ulySion19FAnruDN6QRp4UwcVqdfQxnOQAItgpWG7rNsELzjwy0iXOonxw==" saltValue="Sd4WFUedDfLKoMQTDrxJuQ==" spinCount="100000" sqref="K155" name="Rango2_88_4_4_38"/>
    <protectedRange algorithmName="SHA-512" hashValue="EMMPgE8t/az1rHHzaZAQIhz+GQV0k2O/tQGA96sJqEEMzz1efIRa4CcLzC7iY9CCscto3g7dwz41haOE28iXYg==" saltValue="CVzFsG4X4LXUMo7796PiDQ==" spinCount="100000" sqref="L155:M155 J155 B155 D155:H155" name="Rango2_10_38"/>
    <protectedRange algorithmName="SHA-512" hashValue="6a5oYwZw9WJcgjqXpleUXH8uaqNEuymPPpeOb7lKBc1WoM6IG/DNyDLWmj2lYwxnZO2yhl+B61kwrxD9m9AdhQ==" saltValue="tdNQPzLQd+n9Ww064QJIaQ==" spinCount="100000" sqref="I156:I157" name="Rango2_61_39"/>
    <protectedRange algorithmName="SHA-512" hashValue="XM8+0Jh5zLWw02PI0Lt8dLqjTcW5ulySion19FAnruDN6QRp4UwcVqdfQxnOQAItgpWG7rNsELzjwy0iXOonxw==" saltValue="Sd4WFUedDfLKoMQTDrxJuQ==" spinCount="100000" sqref="K156:K157" name="Rango2_88_4_4_39"/>
    <protectedRange algorithmName="SHA-512" hashValue="EMMPgE8t/az1rHHzaZAQIhz+GQV0k2O/tQGA96sJqEEMzz1efIRa4CcLzC7iY9CCscto3g7dwz41haOE28iXYg==" saltValue="CVzFsG4X4LXUMo7796PiDQ==" spinCount="100000" sqref="L156:M157 J156:J157 B156:B157 D156:H157" name="Rango2_10_39"/>
    <protectedRange algorithmName="SHA-512" hashValue="6a5oYwZw9WJcgjqXpleUXH8uaqNEuymPPpeOb7lKBc1WoM6IG/DNyDLWmj2lYwxnZO2yhl+B61kwrxD9m9AdhQ==" saltValue="tdNQPzLQd+n9Ww064QJIaQ==" spinCount="100000" sqref="I158" name="Rango2_61_40"/>
    <protectedRange algorithmName="SHA-512" hashValue="XM8+0Jh5zLWw02PI0Lt8dLqjTcW5ulySion19FAnruDN6QRp4UwcVqdfQxnOQAItgpWG7rNsELzjwy0iXOonxw==" saltValue="Sd4WFUedDfLKoMQTDrxJuQ==" spinCount="100000" sqref="K158" name="Rango2_88_4_4_40"/>
    <protectedRange algorithmName="SHA-512" hashValue="EMMPgE8t/az1rHHzaZAQIhz+GQV0k2O/tQGA96sJqEEMzz1efIRa4CcLzC7iY9CCscto3g7dwz41haOE28iXYg==" saltValue="CVzFsG4X4LXUMo7796PiDQ==" spinCount="100000" sqref="L158:M158 J158 B158 D158:H158" name="Rango2_10_40"/>
    <protectedRange algorithmName="SHA-512" hashValue="6a5oYwZw9WJcgjqXpleUXH8uaqNEuymPPpeOb7lKBc1WoM6IG/DNyDLWmj2lYwxnZO2yhl+B61kwrxD9m9AdhQ==" saltValue="tdNQPzLQd+n9Ww064QJIaQ==" spinCount="100000" sqref="I159:I162" name="Rango2_61_41"/>
    <protectedRange algorithmName="SHA-512" hashValue="XM8+0Jh5zLWw02PI0Lt8dLqjTcW5ulySion19FAnruDN6QRp4UwcVqdfQxnOQAItgpWG7rNsELzjwy0iXOonxw==" saltValue="Sd4WFUedDfLKoMQTDrxJuQ==" spinCount="100000" sqref="K159:K162" name="Rango2_88_4_4_41"/>
    <protectedRange algorithmName="SHA-512" hashValue="EMMPgE8t/az1rHHzaZAQIhz+GQV0k2O/tQGA96sJqEEMzz1efIRa4CcLzC7iY9CCscto3g7dwz41haOE28iXYg==" saltValue="CVzFsG4X4LXUMo7796PiDQ==" spinCount="100000" sqref="L159:M162 J159:J162 B159:B162 D159:H162" name="Rango2_10_41"/>
    <protectedRange algorithmName="SHA-512" hashValue="6a5oYwZw9WJcgjqXpleUXH8uaqNEuymPPpeOb7lKBc1WoM6IG/DNyDLWmj2lYwxnZO2yhl+B61kwrxD9m9AdhQ==" saltValue="tdNQPzLQd+n9Ww064QJIaQ==" spinCount="100000" sqref="I163" name="Rango2_61_42"/>
    <protectedRange algorithmName="SHA-512" hashValue="XM8+0Jh5zLWw02PI0Lt8dLqjTcW5ulySion19FAnruDN6QRp4UwcVqdfQxnOQAItgpWG7rNsELzjwy0iXOonxw==" saltValue="Sd4WFUedDfLKoMQTDrxJuQ==" spinCount="100000" sqref="K163" name="Rango2_88_4_4_42"/>
    <protectedRange algorithmName="SHA-512" hashValue="EMMPgE8t/az1rHHzaZAQIhz+GQV0k2O/tQGA96sJqEEMzz1efIRa4CcLzC7iY9CCscto3g7dwz41haOE28iXYg==" saltValue="CVzFsG4X4LXUMo7796PiDQ==" spinCount="100000" sqref="L163:M163 J163 B163 D163:H163" name="Rango2_10_42"/>
    <protectedRange algorithmName="SHA-512" hashValue="6a5oYwZw9WJcgjqXpleUXH8uaqNEuymPPpeOb7lKBc1WoM6IG/DNyDLWmj2lYwxnZO2yhl+B61kwrxD9m9AdhQ==" saltValue="tdNQPzLQd+n9Ww064QJIaQ==" spinCount="100000" sqref="I164" name="Rango2_61_43"/>
    <protectedRange algorithmName="SHA-512" hashValue="XM8+0Jh5zLWw02PI0Lt8dLqjTcW5ulySion19FAnruDN6QRp4UwcVqdfQxnOQAItgpWG7rNsELzjwy0iXOonxw==" saltValue="Sd4WFUedDfLKoMQTDrxJuQ==" spinCount="100000" sqref="K164" name="Rango2_88_4_4_43"/>
    <protectedRange algorithmName="SHA-512" hashValue="EMMPgE8t/az1rHHzaZAQIhz+GQV0k2O/tQGA96sJqEEMzz1efIRa4CcLzC7iY9CCscto3g7dwz41haOE28iXYg==" saltValue="CVzFsG4X4LXUMo7796PiDQ==" spinCount="100000" sqref="L164:M164 J164 B164 D164:H164" name="Rango2_10_43"/>
    <protectedRange algorithmName="SHA-512" hashValue="6a5oYwZw9WJcgjqXpleUXH8uaqNEuymPPpeOb7lKBc1WoM6IG/DNyDLWmj2lYwxnZO2yhl+B61kwrxD9m9AdhQ==" saltValue="tdNQPzLQd+n9Ww064QJIaQ==" spinCount="100000" sqref="I165:I166" name="Rango2_61_44"/>
    <protectedRange algorithmName="SHA-512" hashValue="XM8+0Jh5zLWw02PI0Lt8dLqjTcW5ulySion19FAnruDN6QRp4UwcVqdfQxnOQAItgpWG7rNsELzjwy0iXOonxw==" saltValue="Sd4WFUedDfLKoMQTDrxJuQ==" spinCount="100000" sqref="K165:K166" name="Rango2_88_4_4_44"/>
    <protectedRange algorithmName="SHA-512" hashValue="EMMPgE8t/az1rHHzaZAQIhz+GQV0k2O/tQGA96sJqEEMzz1efIRa4CcLzC7iY9CCscto3g7dwz41haOE28iXYg==" saltValue="CVzFsG4X4LXUMo7796PiDQ==" spinCount="100000" sqref="L165:M166 J165:J166 B165:B166 D165:H166" name="Rango2_10_44"/>
    <protectedRange algorithmName="SHA-512" hashValue="6a5oYwZw9WJcgjqXpleUXH8uaqNEuymPPpeOb7lKBc1WoM6IG/DNyDLWmj2lYwxnZO2yhl+B61kwrxD9m9AdhQ==" saltValue="tdNQPzLQd+n9Ww064QJIaQ==" spinCount="100000" sqref="I167" name="Rango2_61_45"/>
    <protectedRange algorithmName="SHA-512" hashValue="XM8+0Jh5zLWw02PI0Lt8dLqjTcW5ulySion19FAnruDN6QRp4UwcVqdfQxnOQAItgpWG7rNsELzjwy0iXOonxw==" saltValue="Sd4WFUedDfLKoMQTDrxJuQ==" spinCount="100000" sqref="K167" name="Rango2_88_4_4_45"/>
    <protectedRange algorithmName="SHA-512" hashValue="EMMPgE8t/az1rHHzaZAQIhz+GQV0k2O/tQGA96sJqEEMzz1efIRa4CcLzC7iY9CCscto3g7dwz41haOE28iXYg==" saltValue="CVzFsG4X4LXUMo7796PiDQ==" spinCount="100000" sqref="L167:M167 J167 B167 D167:H167" name="Rango2_10_45"/>
    <protectedRange algorithmName="SHA-512" hashValue="6a5oYwZw9WJcgjqXpleUXH8uaqNEuymPPpeOb7lKBc1WoM6IG/DNyDLWmj2lYwxnZO2yhl+B61kwrxD9m9AdhQ==" saltValue="tdNQPzLQd+n9Ww064QJIaQ==" spinCount="100000" sqref="I168" name="Rango2_61_46"/>
    <protectedRange algorithmName="SHA-512" hashValue="XM8+0Jh5zLWw02PI0Lt8dLqjTcW5ulySion19FAnruDN6QRp4UwcVqdfQxnOQAItgpWG7rNsELzjwy0iXOonxw==" saltValue="Sd4WFUedDfLKoMQTDrxJuQ==" spinCount="100000" sqref="K168" name="Rango2_88_4_4_46"/>
    <protectedRange algorithmName="SHA-512" hashValue="EMMPgE8t/az1rHHzaZAQIhz+GQV0k2O/tQGA96sJqEEMzz1efIRa4CcLzC7iY9CCscto3g7dwz41haOE28iXYg==" saltValue="CVzFsG4X4LXUMo7796PiDQ==" spinCount="100000" sqref="L168:M168 J168 B168 D168:H168" name="Rango2_10_46"/>
    <protectedRange algorithmName="SHA-512" hashValue="6a5oYwZw9WJcgjqXpleUXH8uaqNEuymPPpeOb7lKBc1WoM6IG/DNyDLWmj2lYwxnZO2yhl+B61kwrxD9m9AdhQ==" saltValue="tdNQPzLQd+n9Ww064QJIaQ==" spinCount="100000" sqref="I169" name="Rango2_61_47"/>
    <protectedRange algorithmName="SHA-512" hashValue="XM8+0Jh5zLWw02PI0Lt8dLqjTcW5ulySion19FAnruDN6QRp4UwcVqdfQxnOQAItgpWG7rNsELzjwy0iXOonxw==" saltValue="Sd4WFUedDfLKoMQTDrxJuQ==" spinCount="100000" sqref="K169" name="Rango2_88_4_4_47"/>
    <protectedRange algorithmName="SHA-512" hashValue="EMMPgE8t/az1rHHzaZAQIhz+GQV0k2O/tQGA96sJqEEMzz1efIRa4CcLzC7iY9CCscto3g7dwz41haOE28iXYg==" saltValue="CVzFsG4X4LXUMo7796PiDQ==" spinCount="100000" sqref="L169:M169 J169 B169 D169:H169" name="Rango2_10_47"/>
    <protectedRange algorithmName="SHA-512" hashValue="6a5oYwZw9WJcgjqXpleUXH8uaqNEuymPPpeOb7lKBc1WoM6IG/DNyDLWmj2lYwxnZO2yhl+B61kwrxD9m9AdhQ==" saltValue="tdNQPzLQd+n9Ww064QJIaQ==" spinCount="100000" sqref="I170" name="Rango2_61_48"/>
    <protectedRange algorithmName="SHA-512" hashValue="XM8+0Jh5zLWw02PI0Lt8dLqjTcW5ulySion19FAnruDN6QRp4UwcVqdfQxnOQAItgpWG7rNsELzjwy0iXOonxw==" saltValue="Sd4WFUedDfLKoMQTDrxJuQ==" spinCount="100000" sqref="K170" name="Rango2_88_4_4_48"/>
    <protectedRange algorithmName="SHA-512" hashValue="EMMPgE8t/az1rHHzaZAQIhz+GQV0k2O/tQGA96sJqEEMzz1efIRa4CcLzC7iY9CCscto3g7dwz41haOE28iXYg==" saltValue="CVzFsG4X4LXUMo7796PiDQ==" spinCount="100000" sqref="L170:M170 J170 B170 D170:H170" name="Rango2_10_48"/>
    <protectedRange algorithmName="SHA-512" hashValue="6a5oYwZw9WJcgjqXpleUXH8uaqNEuymPPpeOb7lKBc1WoM6IG/DNyDLWmj2lYwxnZO2yhl+B61kwrxD9m9AdhQ==" saltValue="tdNQPzLQd+n9Ww064QJIaQ==" spinCount="100000" sqref="I171" name="Rango2_61_49"/>
    <protectedRange algorithmName="SHA-512" hashValue="XM8+0Jh5zLWw02PI0Lt8dLqjTcW5ulySion19FAnruDN6QRp4UwcVqdfQxnOQAItgpWG7rNsELzjwy0iXOonxw==" saltValue="Sd4WFUedDfLKoMQTDrxJuQ==" spinCount="100000" sqref="K171" name="Rango2_88_4_4_49"/>
    <protectedRange algorithmName="SHA-512" hashValue="EMMPgE8t/az1rHHzaZAQIhz+GQV0k2O/tQGA96sJqEEMzz1efIRa4CcLzC7iY9CCscto3g7dwz41haOE28iXYg==" saltValue="CVzFsG4X4LXUMo7796PiDQ==" spinCount="100000" sqref="L171:M171 J171 B171 D171:H171" name="Rango2_10_49"/>
    <protectedRange algorithmName="SHA-512" hashValue="6a5oYwZw9WJcgjqXpleUXH8uaqNEuymPPpeOb7lKBc1WoM6IG/DNyDLWmj2lYwxnZO2yhl+B61kwrxD9m9AdhQ==" saltValue="tdNQPzLQd+n9Ww064QJIaQ==" spinCount="100000" sqref="I172:I173" name="Rango2_61_50"/>
    <protectedRange algorithmName="SHA-512" hashValue="XM8+0Jh5zLWw02PI0Lt8dLqjTcW5ulySion19FAnruDN6QRp4UwcVqdfQxnOQAItgpWG7rNsELzjwy0iXOonxw==" saltValue="Sd4WFUedDfLKoMQTDrxJuQ==" spinCount="100000" sqref="K172:K173" name="Rango2_88_4_4_50"/>
    <protectedRange algorithmName="SHA-512" hashValue="EMMPgE8t/az1rHHzaZAQIhz+GQV0k2O/tQGA96sJqEEMzz1efIRa4CcLzC7iY9CCscto3g7dwz41haOE28iXYg==" saltValue="CVzFsG4X4LXUMo7796PiDQ==" spinCount="100000" sqref="L172:M173 J172:J173 B172:B173 D172:H173" name="Rango2_10_50"/>
    <protectedRange algorithmName="SHA-512" hashValue="6a5oYwZw9WJcgjqXpleUXH8uaqNEuymPPpeOb7lKBc1WoM6IG/DNyDLWmj2lYwxnZO2yhl+B61kwrxD9m9AdhQ==" saltValue="tdNQPzLQd+n9Ww064QJIaQ==" spinCount="100000" sqref="I174:I176" name="Rango2_61_51"/>
    <protectedRange algorithmName="SHA-512" hashValue="XM8+0Jh5zLWw02PI0Lt8dLqjTcW5ulySion19FAnruDN6QRp4UwcVqdfQxnOQAItgpWG7rNsELzjwy0iXOonxw==" saltValue="Sd4WFUedDfLKoMQTDrxJuQ==" spinCount="100000" sqref="K174:K176" name="Rango2_88_4_4_51"/>
    <protectedRange algorithmName="SHA-512" hashValue="EMMPgE8t/az1rHHzaZAQIhz+GQV0k2O/tQGA96sJqEEMzz1efIRa4CcLzC7iY9CCscto3g7dwz41haOE28iXYg==" saltValue="CVzFsG4X4LXUMo7796PiDQ==" spinCount="100000" sqref="L174:M176 J174:J176 B174:B176 D174:H176" name="Rango2_10_51"/>
    <protectedRange algorithmName="SHA-512" hashValue="6a5oYwZw9WJcgjqXpleUXH8uaqNEuymPPpeOb7lKBc1WoM6IG/DNyDLWmj2lYwxnZO2yhl+B61kwrxD9m9AdhQ==" saltValue="tdNQPzLQd+n9Ww064QJIaQ==" spinCount="100000" sqref="I177" name="Rango2_61_52"/>
    <protectedRange algorithmName="SHA-512" hashValue="XM8+0Jh5zLWw02PI0Lt8dLqjTcW5ulySion19FAnruDN6QRp4UwcVqdfQxnOQAItgpWG7rNsELzjwy0iXOonxw==" saltValue="Sd4WFUedDfLKoMQTDrxJuQ==" spinCount="100000" sqref="K177" name="Rango2_88_4_4_52"/>
    <protectedRange algorithmName="SHA-512" hashValue="EMMPgE8t/az1rHHzaZAQIhz+GQV0k2O/tQGA96sJqEEMzz1efIRa4CcLzC7iY9CCscto3g7dwz41haOE28iXYg==" saltValue="CVzFsG4X4LXUMo7796PiDQ==" spinCount="100000" sqref="L177:M177 J177 B177 D177:H177" name="Rango2_10_52"/>
    <protectedRange algorithmName="SHA-512" hashValue="6a5oYwZw9WJcgjqXpleUXH8uaqNEuymPPpeOb7lKBc1WoM6IG/DNyDLWmj2lYwxnZO2yhl+B61kwrxD9m9AdhQ==" saltValue="tdNQPzLQd+n9Ww064QJIaQ==" spinCount="100000" sqref="I178:I179" name="Rango2_61_53"/>
    <protectedRange algorithmName="SHA-512" hashValue="XM8+0Jh5zLWw02PI0Lt8dLqjTcW5ulySion19FAnruDN6QRp4UwcVqdfQxnOQAItgpWG7rNsELzjwy0iXOonxw==" saltValue="Sd4WFUedDfLKoMQTDrxJuQ==" spinCount="100000" sqref="K178:K179" name="Rango2_88_4_4_53"/>
    <protectedRange algorithmName="SHA-512" hashValue="EMMPgE8t/az1rHHzaZAQIhz+GQV0k2O/tQGA96sJqEEMzz1efIRa4CcLzC7iY9CCscto3g7dwz41haOE28iXYg==" saltValue="CVzFsG4X4LXUMo7796PiDQ==" spinCount="100000" sqref="L178:M179 J178:J179 B178:B179 D178:H179" name="Rango2_10_53"/>
    <protectedRange algorithmName="SHA-512" hashValue="6a5oYwZw9WJcgjqXpleUXH8uaqNEuymPPpeOb7lKBc1WoM6IG/DNyDLWmj2lYwxnZO2yhl+B61kwrxD9m9AdhQ==" saltValue="tdNQPzLQd+n9Ww064QJIaQ==" spinCount="100000" sqref="I180" name="Rango2_61_54"/>
    <protectedRange algorithmName="SHA-512" hashValue="XM8+0Jh5zLWw02PI0Lt8dLqjTcW5ulySion19FAnruDN6QRp4UwcVqdfQxnOQAItgpWG7rNsELzjwy0iXOonxw==" saltValue="Sd4WFUedDfLKoMQTDrxJuQ==" spinCount="100000" sqref="K180" name="Rango2_88_4_4_54"/>
    <protectedRange algorithmName="SHA-512" hashValue="EMMPgE8t/az1rHHzaZAQIhz+GQV0k2O/tQGA96sJqEEMzz1efIRa4CcLzC7iY9CCscto3g7dwz41haOE28iXYg==" saltValue="CVzFsG4X4LXUMo7796PiDQ==" spinCount="100000" sqref="L180:M180 J180 B180 D180:H180" name="Rango2_10_54"/>
    <protectedRange algorithmName="SHA-512" hashValue="6a5oYwZw9WJcgjqXpleUXH8uaqNEuymPPpeOb7lKBc1WoM6IG/DNyDLWmj2lYwxnZO2yhl+B61kwrxD9m9AdhQ==" saltValue="tdNQPzLQd+n9Ww064QJIaQ==" spinCount="100000" sqref="I181" name="Rango2_61_55"/>
    <protectedRange algorithmName="SHA-512" hashValue="XM8+0Jh5zLWw02PI0Lt8dLqjTcW5ulySion19FAnruDN6QRp4UwcVqdfQxnOQAItgpWG7rNsELzjwy0iXOonxw==" saltValue="Sd4WFUedDfLKoMQTDrxJuQ==" spinCount="100000" sqref="K181" name="Rango2_88_4_4_55"/>
    <protectedRange algorithmName="SHA-512" hashValue="EMMPgE8t/az1rHHzaZAQIhz+GQV0k2O/tQGA96sJqEEMzz1efIRa4CcLzC7iY9CCscto3g7dwz41haOE28iXYg==" saltValue="CVzFsG4X4LXUMo7796PiDQ==" spinCount="100000" sqref="L181:M181 J181 B181 D181:H181" name="Rango2_10_55"/>
    <protectedRange algorithmName="SHA-512" hashValue="6a5oYwZw9WJcgjqXpleUXH8uaqNEuymPPpeOb7lKBc1WoM6IG/DNyDLWmj2lYwxnZO2yhl+B61kwrxD9m9AdhQ==" saltValue="tdNQPzLQd+n9Ww064QJIaQ==" spinCount="100000" sqref="I182" name="Rango2_61_56"/>
    <protectedRange algorithmName="SHA-512" hashValue="XM8+0Jh5zLWw02PI0Lt8dLqjTcW5ulySion19FAnruDN6QRp4UwcVqdfQxnOQAItgpWG7rNsELzjwy0iXOonxw==" saltValue="Sd4WFUedDfLKoMQTDrxJuQ==" spinCount="100000" sqref="K182" name="Rango2_88_4_4_56"/>
    <protectedRange algorithmName="SHA-512" hashValue="EMMPgE8t/az1rHHzaZAQIhz+GQV0k2O/tQGA96sJqEEMzz1efIRa4CcLzC7iY9CCscto3g7dwz41haOE28iXYg==" saltValue="CVzFsG4X4LXUMo7796PiDQ==" spinCount="100000" sqref="L182:M182 J182 B182 D182:H182" name="Rango2_10_56"/>
    <protectedRange algorithmName="SHA-512" hashValue="6a5oYwZw9WJcgjqXpleUXH8uaqNEuymPPpeOb7lKBc1WoM6IG/DNyDLWmj2lYwxnZO2yhl+B61kwrxD9m9AdhQ==" saltValue="tdNQPzLQd+n9Ww064QJIaQ==" spinCount="100000" sqref="I183" name="Rango2_61_57"/>
    <protectedRange algorithmName="SHA-512" hashValue="XM8+0Jh5zLWw02PI0Lt8dLqjTcW5ulySion19FAnruDN6QRp4UwcVqdfQxnOQAItgpWG7rNsELzjwy0iXOonxw==" saltValue="Sd4WFUedDfLKoMQTDrxJuQ==" spinCount="100000" sqref="K183" name="Rango2_88_4_4_57"/>
    <protectedRange algorithmName="SHA-512" hashValue="EMMPgE8t/az1rHHzaZAQIhz+GQV0k2O/tQGA96sJqEEMzz1efIRa4CcLzC7iY9CCscto3g7dwz41haOE28iXYg==" saltValue="CVzFsG4X4LXUMo7796PiDQ==" spinCount="100000" sqref="L183:M183 J183 B183 D183:H183" name="Rango2_10_57"/>
    <protectedRange algorithmName="SHA-512" hashValue="6a5oYwZw9WJcgjqXpleUXH8uaqNEuymPPpeOb7lKBc1WoM6IG/DNyDLWmj2lYwxnZO2yhl+B61kwrxD9m9AdhQ==" saltValue="tdNQPzLQd+n9Ww064QJIaQ==" spinCount="100000" sqref="I184" name="Rango2_61_58"/>
    <protectedRange algorithmName="SHA-512" hashValue="XM8+0Jh5zLWw02PI0Lt8dLqjTcW5ulySion19FAnruDN6QRp4UwcVqdfQxnOQAItgpWG7rNsELzjwy0iXOonxw==" saltValue="Sd4WFUedDfLKoMQTDrxJuQ==" spinCount="100000" sqref="K184" name="Rango2_88_4_4_58"/>
    <protectedRange algorithmName="SHA-512" hashValue="EMMPgE8t/az1rHHzaZAQIhz+GQV0k2O/tQGA96sJqEEMzz1efIRa4CcLzC7iY9CCscto3g7dwz41haOE28iXYg==" saltValue="CVzFsG4X4LXUMo7796PiDQ==" spinCount="100000" sqref="L184:M184 J184 B184 D184:H184" name="Rango2_10_58"/>
    <protectedRange algorithmName="SHA-512" hashValue="6a5oYwZw9WJcgjqXpleUXH8uaqNEuymPPpeOb7lKBc1WoM6IG/DNyDLWmj2lYwxnZO2yhl+B61kwrxD9m9AdhQ==" saltValue="tdNQPzLQd+n9Ww064QJIaQ==" spinCount="100000" sqref="I185:I188" name="Rango2_61_59"/>
    <protectedRange algorithmName="SHA-512" hashValue="XM8+0Jh5zLWw02PI0Lt8dLqjTcW5ulySion19FAnruDN6QRp4UwcVqdfQxnOQAItgpWG7rNsELzjwy0iXOonxw==" saltValue="Sd4WFUedDfLKoMQTDrxJuQ==" spinCount="100000" sqref="K185:K188" name="Rango2_88_4_4_59"/>
    <protectedRange algorithmName="SHA-512" hashValue="EMMPgE8t/az1rHHzaZAQIhz+GQV0k2O/tQGA96sJqEEMzz1efIRa4CcLzC7iY9CCscto3g7dwz41haOE28iXYg==" saltValue="CVzFsG4X4LXUMo7796PiDQ==" spinCount="100000" sqref="L185:M188 J185:J188 B185:B188 D185:H188" name="Rango2_10_59"/>
    <protectedRange algorithmName="SHA-512" hashValue="RQ91b7oAw60DVtcgB2vRpial2kSdzJx5guGCTYUwXYkKrtrUHfiYnLf9R+SNpYXlJDYpyEJLhcWwP0EqNN86dQ==" saltValue="W3RbH3zrcY9sy39xNwXNxg==" spinCount="100000" sqref="BA143:BI144 BV143:BY144" name="Rango2_88_99_57"/>
    <protectedRange algorithmName="SHA-512" hashValue="fMbmUM1DQ7FuAPRNvFL5mPdHUYjQnlLFhkuaxvHguaqR7aWyDxcmJs0jLYQfQKY+oyhsMb4Lew4VL6i7um3/ew==" saltValue="ydaTm0CeH8+/cYqoL/AMaQ==" spinCount="100000" sqref="AU143:AU144 AW143:AZ144" name="Rango2_88_91_53"/>
    <protectedRange algorithmName="SHA-512" hashValue="CHipOQaT63FWw628cQcXXJRZlrbNZ7OgmnEbDx38UmmH7z19GRYEzXFiVOzHAy1OAaAbST7g2bHZHDKQp2qm3w==" saltValue="iRVuL+373yLHv0ZHzS9qog==" spinCount="100000" sqref="AJ143:AJ144 AG143:AH144 AL143:AL144" name="Rango2_88_7_5_57"/>
    <protectedRange algorithmName="SHA-512" hashValue="NkG6oHuDGvGBEiLAAq8MEJHEfLQUMyjihfH+DBXhT+eQW0r1yri7tOJEFRM9nbOejjjXiviq9RFo7KB7wF+xJA==" saltValue="bpjB0AAANu2X/PeR3eiFkA==" spinCount="100000" sqref="AM143:AS144" name="Rango2_88_65_54"/>
    <protectedRange algorithmName="SHA-512" hashValue="fPHvtIAf3pQeZUoAI9C2/vdXMHBpqqEq+67P5Ypyu4+9IWqs3yc9TZcMWQ0THLxUwqseQPyVvakuYFtCwJHsxA==" saltValue="QHIogSs2PrwAfdqa9PAOFQ==" spinCount="100000" sqref="AC143:AC144" name="Rango2_88_5_5_54"/>
    <protectedRange algorithmName="SHA-512" hashValue="LEEeiU6pKqm7TAP46VGlz0q+evvFwpT/0iLpRuWuQ7MacbP0OGL1/FSmrIEOg2rb6M+Jla2bPbVWiGag27j87w==" saltValue="HEVt+pS5OloNDlqSnzGLLw==" spinCount="100000" sqref="AI143:AI144" name="Rango2_8_7_54"/>
    <protectedRange algorithmName="SHA-512" hashValue="AYYX88LSDB6RDNMvSqt0KPGWPjBqTk56tMxTOlv5QD61MGTKAAQnSnudvNDWPN0Bbllh2qRQC+P5uq7goxjdrw==" saltValue="i/iPMewnks1FoXYOjKMEVg==" spinCount="100000" sqref="AB143:AB144" name="Rango2_87_6_54"/>
    <protectedRange algorithmName="SHA-512" hashValue="NUll9P9xh7KbSfMYpMxsRZLfDw/y/AzW2LSWlpXVscBDqiAxmzo71xjs+a2lh+jRa7pceOC849slke4+ZKx8LA==" saltValue="8qbkKpQ+CiQuLnqgShNvXA==" spinCount="100000" sqref="T143:T144" name="Rango2_88_6_54"/>
    <protectedRange algorithmName="SHA-512" hashValue="KHhv3JU/LRdRrRTxxkgFceEHPZ5UzadmpZRZR3zmQRnPvkUJZuanRafIJ+qde0IWwLZSvFIQDyUAHq6v6k7XIg==" saltValue="2GKG1kCzVNNcn+vbOPuhJA==" spinCount="100000" sqref="Q143:Q144" name="Rango2_2_5_54"/>
    <protectedRange algorithmName="SHA-512" hashValue="RQ91b7oAw60DVtcgB2vRpial2kSdzJx5guGCTYUwXYkKrtrUHfiYnLf9R+SNpYXlJDYpyEJLhcWwP0EqNN86dQ==" saltValue="W3RbH3zrcY9sy39xNwXNxg==" spinCount="100000" sqref="BA145:BI145 BV145:BY145" name="Rango2_88_99_58"/>
    <protectedRange algorithmName="SHA-512" hashValue="fMbmUM1DQ7FuAPRNvFL5mPdHUYjQnlLFhkuaxvHguaqR7aWyDxcmJs0jLYQfQKY+oyhsMb4Lew4VL6i7um3/ew==" saltValue="ydaTm0CeH8+/cYqoL/AMaQ==" spinCount="100000" sqref="AU145 AW145:AZ145" name="Rango2_88_91_54"/>
    <protectedRange algorithmName="SHA-512" hashValue="CHipOQaT63FWw628cQcXXJRZlrbNZ7OgmnEbDx38UmmH7z19GRYEzXFiVOzHAy1OAaAbST7g2bHZHDKQp2qm3w==" saltValue="iRVuL+373yLHv0ZHzS9qog==" spinCount="100000" sqref="AJ145 AG145:AH145 AL145" name="Rango2_88_7_5_58"/>
    <protectedRange algorithmName="SHA-512" hashValue="NkG6oHuDGvGBEiLAAq8MEJHEfLQUMyjihfH+DBXhT+eQW0r1yri7tOJEFRM9nbOejjjXiviq9RFo7KB7wF+xJA==" saltValue="bpjB0AAANu2X/PeR3eiFkA==" spinCount="100000" sqref="AM145:AS145" name="Rango2_88_65_55"/>
    <protectedRange algorithmName="SHA-512" hashValue="fPHvtIAf3pQeZUoAI9C2/vdXMHBpqqEq+67P5Ypyu4+9IWqs3yc9TZcMWQ0THLxUwqseQPyVvakuYFtCwJHsxA==" saltValue="QHIogSs2PrwAfdqa9PAOFQ==" spinCount="100000" sqref="AC145" name="Rango2_88_5_5_55"/>
    <protectedRange algorithmName="SHA-512" hashValue="LEEeiU6pKqm7TAP46VGlz0q+evvFwpT/0iLpRuWuQ7MacbP0OGL1/FSmrIEOg2rb6M+Jla2bPbVWiGag27j87w==" saltValue="HEVt+pS5OloNDlqSnzGLLw==" spinCount="100000" sqref="AI145" name="Rango2_8_7_55"/>
    <protectedRange algorithmName="SHA-512" hashValue="AYYX88LSDB6RDNMvSqt0KPGWPjBqTk56tMxTOlv5QD61MGTKAAQnSnudvNDWPN0Bbllh2qRQC+P5uq7goxjdrw==" saltValue="i/iPMewnks1FoXYOjKMEVg==" spinCount="100000" sqref="AB145" name="Rango2_87_6_55"/>
    <protectedRange algorithmName="SHA-512" hashValue="NUll9P9xh7KbSfMYpMxsRZLfDw/y/AzW2LSWlpXVscBDqiAxmzo71xjs+a2lh+jRa7pceOC849slke4+ZKx8LA==" saltValue="8qbkKpQ+CiQuLnqgShNvXA==" spinCount="100000" sqref="T145" name="Rango2_88_6_55"/>
    <protectedRange algorithmName="SHA-512" hashValue="KHhv3JU/LRdRrRTxxkgFceEHPZ5UzadmpZRZR3zmQRnPvkUJZuanRafIJ+qde0IWwLZSvFIQDyUAHq6v6k7XIg==" saltValue="2GKG1kCzVNNcn+vbOPuhJA==" spinCount="100000" sqref="Q145" name="Rango2_2_5_55"/>
    <protectedRange algorithmName="SHA-512" hashValue="RQ91b7oAw60DVtcgB2vRpial2kSdzJx5guGCTYUwXYkKrtrUHfiYnLf9R+SNpYXlJDYpyEJLhcWwP0EqNN86dQ==" saltValue="W3RbH3zrcY9sy39xNwXNxg==" spinCount="100000" sqref="BA146:BI146 BV146:BY146" name="Rango2_88_99_59"/>
    <protectedRange algorithmName="SHA-512" hashValue="fMbmUM1DQ7FuAPRNvFL5mPdHUYjQnlLFhkuaxvHguaqR7aWyDxcmJs0jLYQfQKY+oyhsMb4Lew4VL6i7um3/ew==" saltValue="ydaTm0CeH8+/cYqoL/AMaQ==" spinCount="100000" sqref="AU146 AW146:AZ146" name="Rango2_88_91_55"/>
    <protectedRange algorithmName="SHA-512" hashValue="CHipOQaT63FWw628cQcXXJRZlrbNZ7OgmnEbDx38UmmH7z19GRYEzXFiVOzHAy1OAaAbST7g2bHZHDKQp2qm3w==" saltValue="iRVuL+373yLHv0ZHzS9qog==" spinCount="100000" sqref="AJ146 AG146:AH146 AL146" name="Rango2_88_7_5_59"/>
    <protectedRange algorithmName="SHA-512" hashValue="NkG6oHuDGvGBEiLAAq8MEJHEfLQUMyjihfH+DBXhT+eQW0r1yri7tOJEFRM9nbOejjjXiviq9RFo7KB7wF+xJA==" saltValue="bpjB0AAANu2X/PeR3eiFkA==" spinCount="100000" sqref="AM146:AS146" name="Rango2_88_65_56"/>
    <protectedRange algorithmName="SHA-512" hashValue="fPHvtIAf3pQeZUoAI9C2/vdXMHBpqqEq+67P5Ypyu4+9IWqs3yc9TZcMWQ0THLxUwqseQPyVvakuYFtCwJHsxA==" saltValue="QHIogSs2PrwAfdqa9PAOFQ==" spinCount="100000" sqref="AC146" name="Rango2_88_5_5_56"/>
    <protectedRange algorithmName="SHA-512" hashValue="LEEeiU6pKqm7TAP46VGlz0q+evvFwpT/0iLpRuWuQ7MacbP0OGL1/FSmrIEOg2rb6M+Jla2bPbVWiGag27j87w==" saltValue="HEVt+pS5OloNDlqSnzGLLw==" spinCount="100000" sqref="AI146" name="Rango2_8_7_56"/>
    <protectedRange algorithmName="SHA-512" hashValue="AYYX88LSDB6RDNMvSqt0KPGWPjBqTk56tMxTOlv5QD61MGTKAAQnSnudvNDWPN0Bbllh2qRQC+P5uq7goxjdrw==" saltValue="i/iPMewnks1FoXYOjKMEVg==" spinCount="100000" sqref="AB146" name="Rango2_87_6_56"/>
    <protectedRange algorithmName="SHA-512" hashValue="NUll9P9xh7KbSfMYpMxsRZLfDw/y/AzW2LSWlpXVscBDqiAxmzo71xjs+a2lh+jRa7pceOC849slke4+ZKx8LA==" saltValue="8qbkKpQ+CiQuLnqgShNvXA==" spinCount="100000" sqref="T146" name="Rango2_88_6_56"/>
    <protectedRange algorithmName="SHA-512" hashValue="KHhv3JU/LRdRrRTxxkgFceEHPZ5UzadmpZRZR3zmQRnPvkUJZuanRafIJ+qde0IWwLZSvFIQDyUAHq6v6k7XIg==" saltValue="2GKG1kCzVNNcn+vbOPuhJA==" spinCount="100000" sqref="Q146" name="Rango2_2_5_56"/>
    <protectedRange algorithmName="SHA-512" hashValue="RQ91b7oAw60DVtcgB2vRpial2kSdzJx5guGCTYUwXYkKrtrUHfiYnLf9R+SNpYXlJDYpyEJLhcWwP0EqNN86dQ==" saltValue="W3RbH3zrcY9sy39xNwXNxg==" spinCount="100000" sqref="BA147:BI148 BV147:BY148" name="Rango2_88_99_60"/>
    <protectedRange algorithmName="SHA-512" hashValue="fMbmUM1DQ7FuAPRNvFL5mPdHUYjQnlLFhkuaxvHguaqR7aWyDxcmJs0jLYQfQKY+oyhsMb4Lew4VL6i7um3/ew==" saltValue="ydaTm0CeH8+/cYqoL/AMaQ==" spinCount="100000" sqref="AU147:AU148 AW147:AZ148" name="Rango2_88_91_56"/>
    <protectedRange algorithmName="SHA-512" hashValue="CHipOQaT63FWw628cQcXXJRZlrbNZ7OgmnEbDx38UmmH7z19GRYEzXFiVOzHAy1OAaAbST7g2bHZHDKQp2qm3w==" saltValue="iRVuL+373yLHv0ZHzS9qog==" spinCount="100000" sqref="AJ147:AJ148 AG147:AH148 AL147:AL148" name="Rango2_88_7_5_60"/>
    <protectedRange algorithmName="SHA-512" hashValue="NkG6oHuDGvGBEiLAAq8MEJHEfLQUMyjihfH+DBXhT+eQW0r1yri7tOJEFRM9nbOejjjXiviq9RFo7KB7wF+xJA==" saltValue="bpjB0AAANu2X/PeR3eiFkA==" spinCount="100000" sqref="AM147:AS148" name="Rango2_88_65_57"/>
    <protectedRange algorithmName="SHA-512" hashValue="fPHvtIAf3pQeZUoAI9C2/vdXMHBpqqEq+67P5Ypyu4+9IWqs3yc9TZcMWQ0THLxUwqseQPyVvakuYFtCwJHsxA==" saltValue="QHIogSs2PrwAfdqa9PAOFQ==" spinCount="100000" sqref="AC147:AC148" name="Rango2_88_5_5_57"/>
    <protectedRange algorithmName="SHA-512" hashValue="LEEeiU6pKqm7TAP46VGlz0q+evvFwpT/0iLpRuWuQ7MacbP0OGL1/FSmrIEOg2rb6M+Jla2bPbVWiGag27j87w==" saltValue="HEVt+pS5OloNDlqSnzGLLw==" spinCount="100000" sqref="AI147:AI148" name="Rango2_8_7_57"/>
    <protectedRange algorithmName="SHA-512" hashValue="AYYX88LSDB6RDNMvSqt0KPGWPjBqTk56tMxTOlv5QD61MGTKAAQnSnudvNDWPN0Bbllh2qRQC+P5uq7goxjdrw==" saltValue="i/iPMewnks1FoXYOjKMEVg==" spinCount="100000" sqref="AB147:AB148" name="Rango2_87_6_57"/>
    <protectedRange algorithmName="SHA-512" hashValue="NUll9P9xh7KbSfMYpMxsRZLfDw/y/AzW2LSWlpXVscBDqiAxmzo71xjs+a2lh+jRa7pceOC849slke4+ZKx8LA==" saltValue="8qbkKpQ+CiQuLnqgShNvXA==" spinCount="100000" sqref="T147:T148" name="Rango2_88_6_57"/>
    <protectedRange algorithmName="SHA-512" hashValue="KHhv3JU/LRdRrRTxxkgFceEHPZ5UzadmpZRZR3zmQRnPvkUJZuanRafIJ+qde0IWwLZSvFIQDyUAHq6v6k7XIg==" saltValue="2GKG1kCzVNNcn+vbOPuhJA==" spinCount="100000" sqref="Q147:Q148" name="Rango2_2_5_57"/>
    <protectedRange algorithmName="SHA-512" hashValue="RQ91b7oAw60DVtcgB2vRpial2kSdzJx5guGCTYUwXYkKrtrUHfiYnLf9R+SNpYXlJDYpyEJLhcWwP0EqNN86dQ==" saltValue="W3RbH3zrcY9sy39xNwXNxg==" spinCount="100000" sqref="BA149:BI150 BV149:BY150" name="Rango2_88_99_61"/>
    <protectedRange algorithmName="SHA-512" hashValue="fMbmUM1DQ7FuAPRNvFL5mPdHUYjQnlLFhkuaxvHguaqR7aWyDxcmJs0jLYQfQKY+oyhsMb4Lew4VL6i7um3/ew==" saltValue="ydaTm0CeH8+/cYqoL/AMaQ==" spinCount="100000" sqref="AU149:AU150 AW149:AZ150" name="Rango2_88_91_57"/>
    <protectedRange algorithmName="SHA-512" hashValue="CHipOQaT63FWw628cQcXXJRZlrbNZ7OgmnEbDx38UmmH7z19GRYEzXFiVOzHAy1OAaAbST7g2bHZHDKQp2qm3w==" saltValue="iRVuL+373yLHv0ZHzS9qog==" spinCount="100000" sqref="AJ149:AJ150 AG149:AH150 AL149:AL150" name="Rango2_88_7_5_61"/>
    <protectedRange algorithmName="SHA-512" hashValue="NkG6oHuDGvGBEiLAAq8MEJHEfLQUMyjihfH+DBXhT+eQW0r1yri7tOJEFRM9nbOejjjXiviq9RFo7KB7wF+xJA==" saltValue="bpjB0AAANu2X/PeR3eiFkA==" spinCount="100000" sqref="AM149:AS150" name="Rango2_88_65_58"/>
    <protectedRange algorithmName="SHA-512" hashValue="fPHvtIAf3pQeZUoAI9C2/vdXMHBpqqEq+67P5Ypyu4+9IWqs3yc9TZcMWQ0THLxUwqseQPyVvakuYFtCwJHsxA==" saltValue="QHIogSs2PrwAfdqa9PAOFQ==" spinCount="100000" sqref="AC149:AC150" name="Rango2_88_5_5_58"/>
    <protectedRange algorithmName="SHA-512" hashValue="LEEeiU6pKqm7TAP46VGlz0q+evvFwpT/0iLpRuWuQ7MacbP0OGL1/FSmrIEOg2rb6M+Jla2bPbVWiGag27j87w==" saltValue="HEVt+pS5OloNDlqSnzGLLw==" spinCount="100000" sqref="AI149:AI150" name="Rango2_8_7_58"/>
    <protectedRange algorithmName="SHA-512" hashValue="AYYX88LSDB6RDNMvSqt0KPGWPjBqTk56tMxTOlv5QD61MGTKAAQnSnudvNDWPN0Bbllh2qRQC+P5uq7goxjdrw==" saltValue="i/iPMewnks1FoXYOjKMEVg==" spinCount="100000" sqref="AB149:AB150" name="Rango2_87_6_58"/>
    <protectedRange algorithmName="SHA-512" hashValue="NUll9P9xh7KbSfMYpMxsRZLfDw/y/AzW2LSWlpXVscBDqiAxmzo71xjs+a2lh+jRa7pceOC849slke4+ZKx8LA==" saltValue="8qbkKpQ+CiQuLnqgShNvXA==" spinCount="100000" sqref="T149:T150" name="Rango2_88_6_58"/>
    <protectedRange algorithmName="SHA-512" hashValue="KHhv3JU/LRdRrRTxxkgFceEHPZ5UzadmpZRZR3zmQRnPvkUJZuanRafIJ+qde0IWwLZSvFIQDyUAHq6v6k7XIg==" saltValue="2GKG1kCzVNNcn+vbOPuhJA==" spinCount="100000" sqref="Q149:Q150" name="Rango2_2_5_58"/>
    <protectedRange algorithmName="SHA-512" hashValue="RQ91b7oAw60DVtcgB2vRpial2kSdzJx5guGCTYUwXYkKrtrUHfiYnLf9R+SNpYXlJDYpyEJLhcWwP0EqNN86dQ==" saltValue="W3RbH3zrcY9sy39xNwXNxg==" spinCount="100000" sqref="BA151:BI151 BV151:BY151" name="Rango2_88_99_62"/>
    <protectedRange algorithmName="SHA-512" hashValue="fMbmUM1DQ7FuAPRNvFL5mPdHUYjQnlLFhkuaxvHguaqR7aWyDxcmJs0jLYQfQKY+oyhsMb4Lew4VL6i7um3/ew==" saltValue="ydaTm0CeH8+/cYqoL/AMaQ==" spinCount="100000" sqref="AU151 AW151:AZ151" name="Rango2_88_91_58"/>
    <protectedRange algorithmName="SHA-512" hashValue="CHipOQaT63FWw628cQcXXJRZlrbNZ7OgmnEbDx38UmmH7z19GRYEzXFiVOzHAy1OAaAbST7g2bHZHDKQp2qm3w==" saltValue="iRVuL+373yLHv0ZHzS9qog==" spinCount="100000" sqref="AJ151 AG151:AH151 AL151" name="Rango2_88_7_5_62"/>
    <protectedRange algorithmName="SHA-512" hashValue="NkG6oHuDGvGBEiLAAq8MEJHEfLQUMyjihfH+DBXhT+eQW0r1yri7tOJEFRM9nbOejjjXiviq9RFo7KB7wF+xJA==" saltValue="bpjB0AAANu2X/PeR3eiFkA==" spinCount="100000" sqref="AM151:AS151" name="Rango2_88_65_59"/>
    <protectedRange algorithmName="SHA-512" hashValue="fPHvtIAf3pQeZUoAI9C2/vdXMHBpqqEq+67P5Ypyu4+9IWqs3yc9TZcMWQ0THLxUwqseQPyVvakuYFtCwJHsxA==" saltValue="QHIogSs2PrwAfdqa9PAOFQ==" spinCount="100000" sqref="AC151" name="Rango2_88_5_5_59"/>
    <protectedRange algorithmName="SHA-512" hashValue="LEEeiU6pKqm7TAP46VGlz0q+evvFwpT/0iLpRuWuQ7MacbP0OGL1/FSmrIEOg2rb6M+Jla2bPbVWiGag27j87w==" saltValue="HEVt+pS5OloNDlqSnzGLLw==" spinCount="100000" sqref="AI151" name="Rango2_8_7_59"/>
    <protectedRange algorithmName="SHA-512" hashValue="AYYX88LSDB6RDNMvSqt0KPGWPjBqTk56tMxTOlv5QD61MGTKAAQnSnudvNDWPN0Bbllh2qRQC+P5uq7goxjdrw==" saltValue="i/iPMewnks1FoXYOjKMEVg==" spinCount="100000" sqref="AB151" name="Rango2_87_6_59"/>
    <protectedRange algorithmName="SHA-512" hashValue="NUll9P9xh7KbSfMYpMxsRZLfDw/y/AzW2LSWlpXVscBDqiAxmzo71xjs+a2lh+jRa7pceOC849slke4+ZKx8LA==" saltValue="8qbkKpQ+CiQuLnqgShNvXA==" spinCount="100000" sqref="T151" name="Rango2_88_6_59"/>
    <protectedRange algorithmName="SHA-512" hashValue="KHhv3JU/LRdRrRTxxkgFceEHPZ5UzadmpZRZR3zmQRnPvkUJZuanRafIJ+qde0IWwLZSvFIQDyUAHq6v6k7XIg==" saltValue="2GKG1kCzVNNcn+vbOPuhJA==" spinCount="100000" sqref="Q151" name="Rango2_2_5_59"/>
    <protectedRange algorithmName="SHA-512" hashValue="RQ91b7oAw60DVtcgB2vRpial2kSdzJx5guGCTYUwXYkKrtrUHfiYnLf9R+SNpYXlJDYpyEJLhcWwP0EqNN86dQ==" saltValue="W3RbH3zrcY9sy39xNwXNxg==" spinCount="100000" sqref="BA152:BI152 BV152:BY152" name="Rango2_88_99_63"/>
    <protectedRange algorithmName="SHA-512" hashValue="fMbmUM1DQ7FuAPRNvFL5mPdHUYjQnlLFhkuaxvHguaqR7aWyDxcmJs0jLYQfQKY+oyhsMb4Lew4VL6i7um3/ew==" saltValue="ydaTm0CeH8+/cYqoL/AMaQ==" spinCount="100000" sqref="AU152 AW152:AZ152" name="Rango2_88_91_59"/>
    <protectedRange algorithmName="SHA-512" hashValue="CHipOQaT63FWw628cQcXXJRZlrbNZ7OgmnEbDx38UmmH7z19GRYEzXFiVOzHAy1OAaAbST7g2bHZHDKQp2qm3w==" saltValue="iRVuL+373yLHv0ZHzS9qog==" spinCount="100000" sqref="AJ152 AG152:AH152 AL152" name="Rango2_88_7_5_63"/>
    <protectedRange algorithmName="SHA-512" hashValue="NkG6oHuDGvGBEiLAAq8MEJHEfLQUMyjihfH+DBXhT+eQW0r1yri7tOJEFRM9nbOejjjXiviq9RFo7KB7wF+xJA==" saltValue="bpjB0AAANu2X/PeR3eiFkA==" spinCount="100000" sqref="AM152:AS152" name="Rango2_88_65_60"/>
    <protectedRange algorithmName="SHA-512" hashValue="fPHvtIAf3pQeZUoAI9C2/vdXMHBpqqEq+67P5Ypyu4+9IWqs3yc9TZcMWQ0THLxUwqseQPyVvakuYFtCwJHsxA==" saltValue="QHIogSs2PrwAfdqa9PAOFQ==" spinCount="100000" sqref="AC152" name="Rango2_88_5_5_60"/>
    <protectedRange algorithmName="SHA-512" hashValue="LEEeiU6pKqm7TAP46VGlz0q+evvFwpT/0iLpRuWuQ7MacbP0OGL1/FSmrIEOg2rb6M+Jla2bPbVWiGag27j87w==" saltValue="HEVt+pS5OloNDlqSnzGLLw==" spinCount="100000" sqref="AI152" name="Rango2_8_7_60"/>
    <protectedRange algorithmName="SHA-512" hashValue="AYYX88LSDB6RDNMvSqt0KPGWPjBqTk56tMxTOlv5QD61MGTKAAQnSnudvNDWPN0Bbllh2qRQC+P5uq7goxjdrw==" saltValue="i/iPMewnks1FoXYOjKMEVg==" spinCount="100000" sqref="AB152" name="Rango2_87_6_60"/>
    <protectedRange algorithmName="SHA-512" hashValue="NUll9P9xh7KbSfMYpMxsRZLfDw/y/AzW2LSWlpXVscBDqiAxmzo71xjs+a2lh+jRa7pceOC849slke4+ZKx8LA==" saltValue="8qbkKpQ+CiQuLnqgShNvXA==" spinCount="100000" sqref="T152" name="Rango2_88_6_60"/>
    <protectedRange algorithmName="SHA-512" hashValue="KHhv3JU/LRdRrRTxxkgFceEHPZ5UzadmpZRZR3zmQRnPvkUJZuanRafIJ+qde0IWwLZSvFIQDyUAHq6v6k7XIg==" saltValue="2GKG1kCzVNNcn+vbOPuhJA==" spinCount="100000" sqref="Q152" name="Rango2_2_5_60"/>
    <protectedRange algorithmName="SHA-512" hashValue="RQ91b7oAw60DVtcgB2vRpial2kSdzJx5guGCTYUwXYkKrtrUHfiYnLf9R+SNpYXlJDYpyEJLhcWwP0EqNN86dQ==" saltValue="W3RbH3zrcY9sy39xNwXNxg==" spinCount="100000" sqref="BA153:BI153 BV153:BY153" name="Rango2_88_99_64"/>
    <protectedRange algorithmName="SHA-512" hashValue="fMbmUM1DQ7FuAPRNvFL5mPdHUYjQnlLFhkuaxvHguaqR7aWyDxcmJs0jLYQfQKY+oyhsMb4Lew4VL6i7um3/ew==" saltValue="ydaTm0CeH8+/cYqoL/AMaQ==" spinCount="100000" sqref="AU153 AW153:AZ153" name="Rango2_88_91_60"/>
    <protectedRange algorithmName="SHA-512" hashValue="CHipOQaT63FWw628cQcXXJRZlrbNZ7OgmnEbDx38UmmH7z19GRYEzXFiVOzHAy1OAaAbST7g2bHZHDKQp2qm3w==" saltValue="iRVuL+373yLHv0ZHzS9qog==" spinCount="100000" sqref="AJ153 AG153:AH153 AL153" name="Rango2_88_7_5_64"/>
    <protectedRange algorithmName="SHA-512" hashValue="NkG6oHuDGvGBEiLAAq8MEJHEfLQUMyjihfH+DBXhT+eQW0r1yri7tOJEFRM9nbOejjjXiviq9RFo7KB7wF+xJA==" saltValue="bpjB0AAANu2X/PeR3eiFkA==" spinCount="100000" sqref="AM153:AS153" name="Rango2_88_65_61"/>
    <protectedRange algorithmName="SHA-512" hashValue="fPHvtIAf3pQeZUoAI9C2/vdXMHBpqqEq+67P5Ypyu4+9IWqs3yc9TZcMWQ0THLxUwqseQPyVvakuYFtCwJHsxA==" saltValue="QHIogSs2PrwAfdqa9PAOFQ==" spinCount="100000" sqref="AC153" name="Rango2_88_5_5_61"/>
    <protectedRange algorithmName="SHA-512" hashValue="LEEeiU6pKqm7TAP46VGlz0q+evvFwpT/0iLpRuWuQ7MacbP0OGL1/FSmrIEOg2rb6M+Jla2bPbVWiGag27j87w==" saltValue="HEVt+pS5OloNDlqSnzGLLw==" spinCount="100000" sqref="AI153" name="Rango2_8_7_61"/>
    <protectedRange algorithmName="SHA-512" hashValue="AYYX88LSDB6RDNMvSqt0KPGWPjBqTk56tMxTOlv5QD61MGTKAAQnSnudvNDWPN0Bbllh2qRQC+P5uq7goxjdrw==" saltValue="i/iPMewnks1FoXYOjKMEVg==" spinCount="100000" sqref="AB153" name="Rango2_87_6_61"/>
    <protectedRange algorithmName="SHA-512" hashValue="NUll9P9xh7KbSfMYpMxsRZLfDw/y/AzW2LSWlpXVscBDqiAxmzo71xjs+a2lh+jRa7pceOC849slke4+ZKx8LA==" saltValue="8qbkKpQ+CiQuLnqgShNvXA==" spinCount="100000" sqref="T153" name="Rango2_88_6_61"/>
    <protectedRange algorithmName="SHA-512" hashValue="KHhv3JU/LRdRrRTxxkgFceEHPZ5UzadmpZRZR3zmQRnPvkUJZuanRafIJ+qde0IWwLZSvFIQDyUAHq6v6k7XIg==" saltValue="2GKG1kCzVNNcn+vbOPuhJA==" spinCount="100000" sqref="Q153" name="Rango2_2_5_61"/>
    <protectedRange algorithmName="SHA-512" hashValue="RQ91b7oAw60DVtcgB2vRpial2kSdzJx5guGCTYUwXYkKrtrUHfiYnLf9R+SNpYXlJDYpyEJLhcWwP0EqNN86dQ==" saltValue="W3RbH3zrcY9sy39xNwXNxg==" spinCount="100000" sqref="BA154:BI154 BV154:BY154" name="Rango2_88_99_65"/>
    <protectedRange algorithmName="SHA-512" hashValue="fMbmUM1DQ7FuAPRNvFL5mPdHUYjQnlLFhkuaxvHguaqR7aWyDxcmJs0jLYQfQKY+oyhsMb4Lew4VL6i7um3/ew==" saltValue="ydaTm0CeH8+/cYqoL/AMaQ==" spinCount="100000" sqref="AU154 AW154:AZ154" name="Rango2_88_91_61"/>
    <protectedRange algorithmName="SHA-512" hashValue="CHipOQaT63FWw628cQcXXJRZlrbNZ7OgmnEbDx38UmmH7z19GRYEzXFiVOzHAy1OAaAbST7g2bHZHDKQp2qm3w==" saltValue="iRVuL+373yLHv0ZHzS9qog==" spinCount="100000" sqref="AJ154 AG154:AH154 AL154" name="Rango2_88_7_5_65"/>
    <protectedRange algorithmName="SHA-512" hashValue="NkG6oHuDGvGBEiLAAq8MEJHEfLQUMyjihfH+DBXhT+eQW0r1yri7tOJEFRM9nbOejjjXiviq9RFo7KB7wF+xJA==" saltValue="bpjB0AAANu2X/PeR3eiFkA==" spinCount="100000" sqref="AM154:AS154" name="Rango2_88_65_62"/>
    <protectedRange algorithmName="SHA-512" hashValue="fPHvtIAf3pQeZUoAI9C2/vdXMHBpqqEq+67P5Ypyu4+9IWqs3yc9TZcMWQ0THLxUwqseQPyVvakuYFtCwJHsxA==" saltValue="QHIogSs2PrwAfdqa9PAOFQ==" spinCount="100000" sqref="AC154" name="Rango2_88_5_5_62"/>
    <protectedRange algorithmName="SHA-512" hashValue="LEEeiU6pKqm7TAP46VGlz0q+evvFwpT/0iLpRuWuQ7MacbP0OGL1/FSmrIEOg2rb6M+Jla2bPbVWiGag27j87w==" saltValue="HEVt+pS5OloNDlqSnzGLLw==" spinCount="100000" sqref="AI154" name="Rango2_8_7_62"/>
    <protectedRange algorithmName="SHA-512" hashValue="AYYX88LSDB6RDNMvSqt0KPGWPjBqTk56tMxTOlv5QD61MGTKAAQnSnudvNDWPN0Bbllh2qRQC+P5uq7goxjdrw==" saltValue="i/iPMewnks1FoXYOjKMEVg==" spinCount="100000" sqref="AB154" name="Rango2_87_6_62"/>
    <protectedRange algorithmName="SHA-512" hashValue="NUll9P9xh7KbSfMYpMxsRZLfDw/y/AzW2LSWlpXVscBDqiAxmzo71xjs+a2lh+jRa7pceOC849slke4+ZKx8LA==" saltValue="8qbkKpQ+CiQuLnqgShNvXA==" spinCount="100000" sqref="T154" name="Rango2_88_6_62"/>
    <protectedRange algorithmName="SHA-512" hashValue="KHhv3JU/LRdRrRTxxkgFceEHPZ5UzadmpZRZR3zmQRnPvkUJZuanRafIJ+qde0IWwLZSvFIQDyUAHq6v6k7XIg==" saltValue="2GKG1kCzVNNcn+vbOPuhJA==" spinCount="100000" sqref="Q154" name="Rango2_2_5_62"/>
    <protectedRange algorithmName="SHA-512" hashValue="RQ91b7oAw60DVtcgB2vRpial2kSdzJx5guGCTYUwXYkKrtrUHfiYnLf9R+SNpYXlJDYpyEJLhcWwP0EqNN86dQ==" saltValue="W3RbH3zrcY9sy39xNwXNxg==" spinCount="100000" sqref="BA155:BI155 BV155:BY155" name="Rango2_88_99_66"/>
    <protectedRange algorithmName="SHA-512" hashValue="fMbmUM1DQ7FuAPRNvFL5mPdHUYjQnlLFhkuaxvHguaqR7aWyDxcmJs0jLYQfQKY+oyhsMb4Lew4VL6i7um3/ew==" saltValue="ydaTm0CeH8+/cYqoL/AMaQ==" spinCount="100000" sqref="AU155 AW155:AZ155" name="Rango2_88_91_62"/>
    <protectedRange algorithmName="SHA-512" hashValue="CHipOQaT63FWw628cQcXXJRZlrbNZ7OgmnEbDx38UmmH7z19GRYEzXFiVOzHAy1OAaAbST7g2bHZHDKQp2qm3w==" saltValue="iRVuL+373yLHv0ZHzS9qog==" spinCount="100000" sqref="AJ155 AG155:AH155 AL155" name="Rango2_88_7_5_66"/>
    <protectedRange algorithmName="SHA-512" hashValue="NkG6oHuDGvGBEiLAAq8MEJHEfLQUMyjihfH+DBXhT+eQW0r1yri7tOJEFRM9nbOejjjXiviq9RFo7KB7wF+xJA==" saltValue="bpjB0AAANu2X/PeR3eiFkA==" spinCount="100000" sqref="AM155:AS155" name="Rango2_88_65_63"/>
    <protectedRange algorithmName="SHA-512" hashValue="fPHvtIAf3pQeZUoAI9C2/vdXMHBpqqEq+67P5Ypyu4+9IWqs3yc9TZcMWQ0THLxUwqseQPyVvakuYFtCwJHsxA==" saltValue="QHIogSs2PrwAfdqa9PAOFQ==" spinCount="100000" sqref="AC155" name="Rango2_88_5_5_63"/>
    <protectedRange algorithmName="SHA-512" hashValue="LEEeiU6pKqm7TAP46VGlz0q+evvFwpT/0iLpRuWuQ7MacbP0OGL1/FSmrIEOg2rb6M+Jla2bPbVWiGag27j87w==" saltValue="HEVt+pS5OloNDlqSnzGLLw==" spinCount="100000" sqref="AI155" name="Rango2_8_7_63"/>
    <protectedRange algorithmName="SHA-512" hashValue="AYYX88LSDB6RDNMvSqt0KPGWPjBqTk56tMxTOlv5QD61MGTKAAQnSnudvNDWPN0Bbllh2qRQC+P5uq7goxjdrw==" saltValue="i/iPMewnks1FoXYOjKMEVg==" spinCount="100000" sqref="AB155" name="Rango2_87_6_63"/>
    <protectedRange algorithmName="SHA-512" hashValue="NUll9P9xh7KbSfMYpMxsRZLfDw/y/AzW2LSWlpXVscBDqiAxmzo71xjs+a2lh+jRa7pceOC849slke4+ZKx8LA==" saltValue="8qbkKpQ+CiQuLnqgShNvXA==" spinCount="100000" sqref="T155" name="Rango2_88_6_63"/>
    <protectedRange algorithmName="SHA-512" hashValue="KHhv3JU/LRdRrRTxxkgFceEHPZ5UzadmpZRZR3zmQRnPvkUJZuanRafIJ+qde0IWwLZSvFIQDyUAHq6v6k7XIg==" saltValue="2GKG1kCzVNNcn+vbOPuhJA==" spinCount="100000" sqref="Q155" name="Rango2_2_5_63"/>
    <protectedRange algorithmName="SHA-512" hashValue="RQ91b7oAw60DVtcgB2vRpial2kSdzJx5guGCTYUwXYkKrtrUHfiYnLf9R+SNpYXlJDYpyEJLhcWwP0EqNN86dQ==" saltValue="W3RbH3zrcY9sy39xNwXNxg==" spinCount="100000" sqref="BA156:BI157 BV156:BY157" name="Rango2_88_99_67"/>
    <protectedRange algorithmName="SHA-512" hashValue="fMbmUM1DQ7FuAPRNvFL5mPdHUYjQnlLFhkuaxvHguaqR7aWyDxcmJs0jLYQfQKY+oyhsMb4Lew4VL6i7um3/ew==" saltValue="ydaTm0CeH8+/cYqoL/AMaQ==" spinCount="100000" sqref="AU156:AU157 AW156:AZ157" name="Rango2_88_91_63"/>
    <protectedRange algorithmName="SHA-512" hashValue="CHipOQaT63FWw628cQcXXJRZlrbNZ7OgmnEbDx38UmmH7z19GRYEzXFiVOzHAy1OAaAbST7g2bHZHDKQp2qm3w==" saltValue="iRVuL+373yLHv0ZHzS9qog==" spinCount="100000" sqref="AJ156:AJ157 AG156:AH157 AL156:AL157" name="Rango2_88_7_5_67"/>
    <protectedRange algorithmName="SHA-512" hashValue="NkG6oHuDGvGBEiLAAq8MEJHEfLQUMyjihfH+DBXhT+eQW0r1yri7tOJEFRM9nbOejjjXiviq9RFo7KB7wF+xJA==" saltValue="bpjB0AAANu2X/PeR3eiFkA==" spinCount="100000" sqref="AM156:AS157" name="Rango2_88_65_64"/>
    <protectedRange algorithmName="SHA-512" hashValue="fPHvtIAf3pQeZUoAI9C2/vdXMHBpqqEq+67P5Ypyu4+9IWqs3yc9TZcMWQ0THLxUwqseQPyVvakuYFtCwJHsxA==" saltValue="QHIogSs2PrwAfdqa9PAOFQ==" spinCount="100000" sqref="AC156:AC157" name="Rango2_88_5_5_64"/>
    <protectedRange algorithmName="SHA-512" hashValue="LEEeiU6pKqm7TAP46VGlz0q+evvFwpT/0iLpRuWuQ7MacbP0OGL1/FSmrIEOg2rb6M+Jla2bPbVWiGag27j87w==" saltValue="HEVt+pS5OloNDlqSnzGLLw==" spinCount="100000" sqref="AI156:AI157" name="Rango2_8_7_64"/>
    <protectedRange algorithmName="SHA-512" hashValue="AYYX88LSDB6RDNMvSqt0KPGWPjBqTk56tMxTOlv5QD61MGTKAAQnSnudvNDWPN0Bbllh2qRQC+P5uq7goxjdrw==" saltValue="i/iPMewnks1FoXYOjKMEVg==" spinCount="100000" sqref="AB156:AB157" name="Rango2_87_6_64"/>
    <protectedRange algorithmName="SHA-512" hashValue="NUll9P9xh7KbSfMYpMxsRZLfDw/y/AzW2LSWlpXVscBDqiAxmzo71xjs+a2lh+jRa7pceOC849slke4+ZKx8LA==" saltValue="8qbkKpQ+CiQuLnqgShNvXA==" spinCount="100000" sqref="T156:T157" name="Rango2_88_6_64"/>
    <protectedRange algorithmName="SHA-512" hashValue="KHhv3JU/LRdRrRTxxkgFceEHPZ5UzadmpZRZR3zmQRnPvkUJZuanRafIJ+qde0IWwLZSvFIQDyUAHq6v6k7XIg==" saltValue="2GKG1kCzVNNcn+vbOPuhJA==" spinCount="100000" sqref="Q156:Q157" name="Rango2_2_5_64"/>
    <protectedRange algorithmName="SHA-512" hashValue="RQ91b7oAw60DVtcgB2vRpial2kSdzJx5guGCTYUwXYkKrtrUHfiYnLf9R+SNpYXlJDYpyEJLhcWwP0EqNN86dQ==" saltValue="W3RbH3zrcY9sy39xNwXNxg==" spinCount="100000" sqref="BA158:BI158 BV158:BY158" name="Rango2_88_99_68"/>
    <protectedRange algorithmName="SHA-512" hashValue="fMbmUM1DQ7FuAPRNvFL5mPdHUYjQnlLFhkuaxvHguaqR7aWyDxcmJs0jLYQfQKY+oyhsMb4Lew4VL6i7um3/ew==" saltValue="ydaTm0CeH8+/cYqoL/AMaQ==" spinCount="100000" sqref="AU158 AW158:AZ158" name="Rango2_88_91_64"/>
    <protectedRange algorithmName="SHA-512" hashValue="CHipOQaT63FWw628cQcXXJRZlrbNZ7OgmnEbDx38UmmH7z19GRYEzXFiVOzHAy1OAaAbST7g2bHZHDKQp2qm3w==" saltValue="iRVuL+373yLHv0ZHzS9qog==" spinCount="100000" sqref="AJ158 AG158:AH158 AL158" name="Rango2_88_7_5_68"/>
    <protectedRange algorithmName="SHA-512" hashValue="NkG6oHuDGvGBEiLAAq8MEJHEfLQUMyjihfH+DBXhT+eQW0r1yri7tOJEFRM9nbOejjjXiviq9RFo7KB7wF+xJA==" saltValue="bpjB0AAANu2X/PeR3eiFkA==" spinCount="100000" sqref="AM158:AS158" name="Rango2_88_65_65"/>
    <protectedRange algorithmName="SHA-512" hashValue="fPHvtIAf3pQeZUoAI9C2/vdXMHBpqqEq+67P5Ypyu4+9IWqs3yc9TZcMWQ0THLxUwqseQPyVvakuYFtCwJHsxA==" saltValue="QHIogSs2PrwAfdqa9PAOFQ==" spinCount="100000" sqref="AC158" name="Rango2_88_5_5_65"/>
    <protectedRange algorithmName="SHA-512" hashValue="LEEeiU6pKqm7TAP46VGlz0q+evvFwpT/0iLpRuWuQ7MacbP0OGL1/FSmrIEOg2rb6M+Jla2bPbVWiGag27j87w==" saltValue="HEVt+pS5OloNDlqSnzGLLw==" spinCount="100000" sqref="AI158" name="Rango2_8_7_65"/>
    <protectedRange algorithmName="SHA-512" hashValue="AYYX88LSDB6RDNMvSqt0KPGWPjBqTk56tMxTOlv5QD61MGTKAAQnSnudvNDWPN0Bbllh2qRQC+P5uq7goxjdrw==" saltValue="i/iPMewnks1FoXYOjKMEVg==" spinCount="100000" sqref="AB158" name="Rango2_87_6_65"/>
    <protectedRange algorithmName="SHA-512" hashValue="NUll9P9xh7KbSfMYpMxsRZLfDw/y/AzW2LSWlpXVscBDqiAxmzo71xjs+a2lh+jRa7pceOC849slke4+ZKx8LA==" saltValue="8qbkKpQ+CiQuLnqgShNvXA==" spinCount="100000" sqref="T158" name="Rango2_88_6_65"/>
    <protectedRange algorithmName="SHA-512" hashValue="KHhv3JU/LRdRrRTxxkgFceEHPZ5UzadmpZRZR3zmQRnPvkUJZuanRafIJ+qde0IWwLZSvFIQDyUAHq6v6k7XIg==" saltValue="2GKG1kCzVNNcn+vbOPuhJA==" spinCount="100000" sqref="Q158" name="Rango2_2_5_65"/>
    <protectedRange algorithmName="SHA-512" hashValue="RQ91b7oAw60DVtcgB2vRpial2kSdzJx5guGCTYUwXYkKrtrUHfiYnLf9R+SNpYXlJDYpyEJLhcWwP0EqNN86dQ==" saltValue="W3RbH3zrcY9sy39xNwXNxg==" spinCount="100000" sqref="BA159:BI162 BV159:BY162" name="Rango2_88_99_69"/>
    <protectedRange algorithmName="SHA-512" hashValue="fMbmUM1DQ7FuAPRNvFL5mPdHUYjQnlLFhkuaxvHguaqR7aWyDxcmJs0jLYQfQKY+oyhsMb4Lew4VL6i7um3/ew==" saltValue="ydaTm0CeH8+/cYqoL/AMaQ==" spinCount="100000" sqref="AU159:AU162 AW159:AZ162" name="Rango2_88_91_65"/>
    <protectedRange algorithmName="SHA-512" hashValue="CHipOQaT63FWw628cQcXXJRZlrbNZ7OgmnEbDx38UmmH7z19GRYEzXFiVOzHAy1OAaAbST7g2bHZHDKQp2qm3w==" saltValue="iRVuL+373yLHv0ZHzS9qog==" spinCount="100000" sqref="AJ159:AJ162 AG159:AH162 AL159:AL162" name="Rango2_88_7_5_69"/>
    <protectedRange algorithmName="SHA-512" hashValue="NkG6oHuDGvGBEiLAAq8MEJHEfLQUMyjihfH+DBXhT+eQW0r1yri7tOJEFRM9nbOejjjXiviq9RFo7KB7wF+xJA==" saltValue="bpjB0AAANu2X/PeR3eiFkA==" spinCount="100000" sqref="AM159:AS162" name="Rango2_88_65_66"/>
    <protectedRange algorithmName="SHA-512" hashValue="fPHvtIAf3pQeZUoAI9C2/vdXMHBpqqEq+67P5Ypyu4+9IWqs3yc9TZcMWQ0THLxUwqseQPyVvakuYFtCwJHsxA==" saltValue="QHIogSs2PrwAfdqa9PAOFQ==" spinCount="100000" sqref="AC159:AC162" name="Rango2_88_5_5_66"/>
    <protectedRange algorithmName="SHA-512" hashValue="LEEeiU6pKqm7TAP46VGlz0q+evvFwpT/0iLpRuWuQ7MacbP0OGL1/FSmrIEOg2rb6M+Jla2bPbVWiGag27j87w==" saltValue="HEVt+pS5OloNDlqSnzGLLw==" spinCount="100000" sqref="AI159:AI162" name="Rango2_8_7_66"/>
    <protectedRange algorithmName="SHA-512" hashValue="AYYX88LSDB6RDNMvSqt0KPGWPjBqTk56tMxTOlv5QD61MGTKAAQnSnudvNDWPN0Bbllh2qRQC+P5uq7goxjdrw==" saltValue="i/iPMewnks1FoXYOjKMEVg==" spinCount="100000" sqref="AB159:AB162" name="Rango2_87_6_66"/>
    <protectedRange algorithmName="SHA-512" hashValue="NUll9P9xh7KbSfMYpMxsRZLfDw/y/AzW2LSWlpXVscBDqiAxmzo71xjs+a2lh+jRa7pceOC849slke4+ZKx8LA==" saltValue="8qbkKpQ+CiQuLnqgShNvXA==" spinCount="100000" sqref="T159:T162" name="Rango2_88_6_66"/>
    <protectedRange algorithmName="SHA-512" hashValue="KHhv3JU/LRdRrRTxxkgFceEHPZ5UzadmpZRZR3zmQRnPvkUJZuanRafIJ+qde0IWwLZSvFIQDyUAHq6v6k7XIg==" saltValue="2GKG1kCzVNNcn+vbOPuhJA==" spinCount="100000" sqref="Q159:Q162" name="Rango2_2_5_66"/>
    <protectedRange algorithmName="SHA-512" hashValue="RQ91b7oAw60DVtcgB2vRpial2kSdzJx5guGCTYUwXYkKrtrUHfiYnLf9R+SNpYXlJDYpyEJLhcWwP0EqNN86dQ==" saltValue="W3RbH3zrcY9sy39xNwXNxg==" spinCount="100000" sqref="BA163:BI163 BV163:BY163" name="Rango2_88_99_70"/>
    <protectedRange algorithmName="SHA-512" hashValue="fMbmUM1DQ7FuAPRNvFL5mPdHUYjQnlLFhkuaxvHguaqR7aWyDxcmJs0jLYQfQKY+oyhsMb4Lew4VL6i7um3/ew==" saltValue="ydaTm0CeH8+/cYqoL/AMaQ==" spinCount="100000" sqref="AU163 AW163:AZ163" name="Rango2_88_91_66"/>
    <protectedRange algorithmName="SHA-512" hashValue="CHipOQaT63FWw628cQcXXJRZlrbNZ7OgmnEbDx38UmmH7z19GRYEzXFiVOzHAy1OAaAbST7g2bHZHDKQp2qm3w==" saltValue="iRVuL+373yLHv0ZHzS9qog==" spinCount="100000" sqref="AJ163 AG163:AH163 AL163" name="Rango2_88_7_5_70"/>
    <protectedRange algorithmName="SHA-512" hashValue="NkG6oHuDGvGBEiLAAq8MEJHEfLQUMyjihfH+DBXhT+eQW0r1yri7tOJEFRM9nbOejjjXiviq9RFo7KB7wF+xJA==" saltValue="bpjB0AAANu2X/PeR3eiFkA==" spinCount="100000" sqref="AM163:AS163" name="Rango2_88_65_67"/>
    <protectedRange algorithmName="SHA-512" hashValue="fPHvtIAf3pQeZUoAI9C2/vdXMHBpqqEq+67P5Ypyu4+9IWqs3yc9TZcMWQ0THLxUwqseQPyVvakuYFtCwJHsxA==" saltValue="QHIogSs2PrwAfdqa9PAOFQ==" spinCount="100000" sqref="AC163" name="Rango2_88_5_5_67"/>
    <protectedRange algorithmName="SHA-512" hashValue="LEEeiU6pKqm7TAP46VGlz0q+evvFwpT/0iLpRuWuQ7MacbP0OGL1/FSmrIEOg2rb6M+Jla2bPbVWiGag27j87w==" saltValue="HEVt+pS5OloNDlqSnzGLLw==" spinCount="100000" sqref="AI163" name="Rango2_8_7_67"/>
    <protectedRange algorithmName="SHA-512" hashValue="AYYX88LSDB6RDNMvSqt0KPGWPjBqTk56tMxTOlv5QD61MGTKAAQnSnudvNDWPN0Bbllh2qRQC+P5uq7goxjdrw==" saltValue="i/iPMewnks1FoXYOjKMEVg==" spinCount="100000" sqref="AB163" name="Rango2_87_6_67"/>
    <protectedRange algorithmName="SHA-512" hashValue="NUll9P9xh7KbSfMYpMxsRZLfDw/y/AzW2LSWlpXVscBDqiAxmzo71xjs+a2lh+jRa7pceOC849slke4+ZKx8LA==" saltValue="8qbkKpQ+CiQuLnqgShNvXA==" spinCount="100000" sqref="T163" name="Rango2_88_6_67"/>
    <protectedRange algorithmName="SHA-512" hashValue="KHhv3JU/LRdRrRTxxkgFceEHPZ5UzadmpZRZR3zmQRnPvkUJZuanRafIJ+qde0IWwLZSvFIQDyUAHq6v6k7XIg==" saltValue="2GKG1kCzVNNcn+vbOPuhJA==" spinCount="100000" sqref="Q163" name="Rango2_2_5_67"/>
    <protectedRange algorithmName="SHA-512" hashValue="RQ91b7oAw60DVtcgB2vRpial2kSdzJx5guGCTYUwXYkKrtrUHfiYnLf9R+SNpYXlJDYpyEJLhcWwP0EqNN86dQ==" saltValue="W3RbH3zrcY9sy39xNwXNxg==" spinCount="100000" sqref="BA164:BI164 BV164:BY164" name="Rango2_88_99_71"/>
    <protectedRange algorithmName="SHA-512" hashValue="fMbmUM1DQ7FuAPRNvFL5mPdHUYjQnlLFhkuaxvHguaqR7aWyDxcmJs0jLYQfQKY+oyhsMb4Lew4VL6i7um3/ew==" saltValue="ydaTm0CeH8+/cYqoL/AMaQ==" spinCount="100000" sqref="AU164 AW164:AZ164" name="Rango2_88_91_67"/>
    <protectedRange algorithmName="SHA-512" hashValue="CHipOQaT63FWw628cQcXXJRZlrbNZ7OgmnEbDx38UmmH7z19GRYEzXFiVOzHAy1OAaAbST7g2bHZHDKQp2qm3w==" saltValue="iRVuL+373yLHv0ZHzS9qog==" spinCount="100000" sqref="AJ164 AG164:AH164 AL164" name="Rango2_88_7_5_71"/>
    <protectedRange algorithmName="SHA-512" hashValue="NkG6oHuDGvGBEiLAAq8MEJHEfLQUMyjihfH+DBXhT+eQW0r1yri7tOJEFRM9nbOejjjXiviq9RFo7KB7wF+xJA==" saltValue="bpjB0AAANu2X/PeR3eiFkA==" spinCount="100000" sqref="AM164:AS164" name="Rango2_88_65_68"/>
    <protectedRange algorithmName="SHA-512" hashValue="fPHvtIAf3pQeZUoAI9C2/vdXMHBpqqEq+67P5Ypyu4+9IWqs3yc9TZcMWQ0THLxUwqseQPyVvakuYFtCwJHsxA==" saltValue="QHIogSs2PrwAfdqa9PAOFQ==" spinCount="100000" sqref="AC164" name="Rango2_88_5_5_68"/>
    <protectedRange algorithmName="SHA-512" hashValue="LEEeiU6pKqm7TAP46VGlz0q+evvFwpT/0iLpRuWuQ7MacbP0OGL1/FSmrIEOg2rb6M+Jla2bPbVWiGag27j87w==" saltValue="HEVt+pS5OloNDlqSnzGLLw==" spinCount="100000" sqref="AI164" name="Rango2_8_7_68"/>
    <protectedRange algorithmName="SHA-512" hashValue="AYYX88LSDB6RDNMvSqt0KPGWPjBqTk56tMxTOlv5QD61MGTKAAQnSnudvNDWPN0Bbllh2qRQC+P5uq7goxjdrw==" saltValue="i/iPMewnks1FoXYOjKMEVg==" spinCount="100000" sqref="AB164" name="Rango2_87_6_68"/>
    <protectedRange algorithmName="SHA-512" hashValue="NUll9P9xh7KbSfMYpMxsRZLfDw/y/AzW2LSWlpXVscBDqiAxmzo71xjs+a2lh+jRa7pceOC849slke4+ZKx8LA==" saltValue="8qbkKpQ+CiQuLnqgShNvXA==" spinCount="100000" sqref="T164" name="Rango2_88_6_68"/>
    <protectedRange algorithmName="SHA-512" hashValue="KHhv3JU/LRdRrRTxxkgFceEHPZ5UzadmpZRZR3zmQRnPvkUJZuanRafIJ+qde0IWwLZSvFIQDyUAHq6v6k7XIg==" saltValue="2GKG1kCzVNNcn+vbOPuhJA==" spinCount="100000" sqref="Q164" name="Rango2_2_5_68"/>
    <protectedRange algorithmName="SHA-512" hashValue="RQ91b7oAw60DVtcgB2vRpial2kSdzJx5guGCTYUwXYkKrtrUHfiYnLf9R+SNpYXlJDYpyEJLhcWwP0EqNN86dQ==" saltValue="W3RbH3zrcY9sy39xNwXNxg==" spinCount="100000" sqref="BA165:BI166 BV165:BY166" name="Rango2_88_99_72"/>
    <protectedRange algorithmName="SHA-512" hashValue="fMbmUM1DQ7FuAPRNvFL5mPdHUYjQnlLFhkuaxvHguaqR7aWyDxcmJs0jLYQfQKY+oyhsMb4Lew4VL6i7um3/ew==" saltValue="ydaTm0CeH8+/cYqoL/AMaQ==" spinCount="100000" sqref="AU165:AU166 AW165:AZ166" name="Rango2_88_91_68"/>
    <protectedRange algorithmName="SHA-512" hashValue="CHipOQaT63FWw628cQcXXJRZlrbNZ7OgmnEbDx38UmmH7z19GRYEzXFiVOzHAy1OAaAbST7g2bHZHDKQp2qm3w==" saltValue="iRVuL+373yLHv0ZHzS9qog==" spinCount="100000" sqref="AJ165:AJ166 AG165:AH166 AL165:AL166" name="Rango2_88_7_5_72"/>
    <protectedRange algorithmName="SHA-512" hashValue="NkG6oHuDGvGBEiLAAq8MEJHEfLQUMyjihfH+DBXhT+eQW0r1yri7tOJEFRM9nbOejjjXiviq9RFo7KB7wF+xJA==" saltValue="bpjB0AAANu2X/PeR3eiFkA==" spinCount="100000" sqref="AM165:AS166" name="Rango2_88_65_69"/>
    <protectedRange algorithmName="SHA-512" hashValue="fPHvtIAf3pQeZUoAI9C2/vdXMHBpqqEq+67P5Ypyu4+9IWqs3yc9TZcMWQ0THLxUwqseQPyVvakuYFtCwJHsxA==" saltValue="QHIogSs2PrwAfdqa9PAOFQ==" spinCount="100000" sqref="AC165:AC166" name="Rango2_88_5_5_69"/>
    <protectedRange algorithmName="SHA-512" hashValue="LEEeiU6pKqm7TAP46VGlz0q+evvFwpT/0iLpRuWuQ7MacbP0OGL1/FSmrIEOg2rb6M+Jla2bPbVWiGag27j87w==" saltValue="HEVt+pS5OloNDlqSnzGLLw==" spinCount="100000" sqref="AI165:AI166" name="Rango2_8_7_69"/>
    <protectedRange algorithmName="SHA-512" hashValue="AYYX88LSDB6RDNMvSqt0KPGWPjBqTk56tMxTOlv5QD61MGTKAAQnSnudvNDWPN0Bbllh2qRQC+P5uq7goxjdrw==" saltValue="i/iPMewnks1FoXYOjKMEVg==" spinCount="100000" sqref="AB165:AB166" name="Rango2_87_6_69"/>
    <protectedRange algorithmName="SHA-512" hashValue="NUll9P9xh7KbSfMYpMxsRZLfDw/y/AzW2LSWlpXVscBDqiAxmzo71xjs+a2lh+jRa7pceOC849slke4+ZKx8LA==" saltValue="8qbkKpQ+CiQuLnqgShNvXA==" spinCount="100000" sqref="T165:T166" name="Rango2_88_6_69"/>
    <protectedRange algorithmName="SHA-512" hashValue="KHhv3JU/LRdRrRTxxkgFceEHPZ5UzadmpZRZR3zmQRnPvkUJZuanRafIJ+qde0IWwLZSvFIQDyUAHq6v6k7XIg==" saltValue="2GKG1kCzVNNcn+vbOPuhJA==" spinCount="100000" sqref="Q165:Q166" name="Rango2_2_5_69"/>
    <protectedRange algorithmName="SHA-512" hashValue="RQ91b7oAw60DVtcgB2vRpial2kSdzJx5guGCTYUwXYkKrtrUHfiYnLf9R+SNpYXlJDYpyEJLhcWwP0EqNN86dQ==" saltValue="W3RbH3zrcY9sy39xNwXNxg==" spinCount="100000" sqref="BA167:BI167 BV167:BY167" name="Rango2_88_99_73"/>
    <protectedRange algorithmName="SHA-512" hashValue="fMbmUM1DQ7FuAPRNvFL5mPdHUYjQnlLFhkuaxvHguaqR7aWyDxcmJs0jLYQfQKY+oyhsMb4Lew4VL6i7um3/ew==" saltValue="ydaTm0CeH8+/cYqoL/AMaQ==" spinCount="100000" sqref="AU167 AW167:AZ167" name="Rango2_88_91_69"/>
    <protectedRange algorithmName="SHA-512" hashValue="CHipOQaT63FWw628cQcXXJRZlrbNZ7OgmnEbDx38UmmH7z19GRYEzXFiVOzHAy1OAaAbST7g2bHZHDKQp2qm3w==" saltValue="iRVuL+373yLHv0ZHzS9qog==" spinCount="100000" sqref="AJ167 AG167:AH167 AL167" name="Rango2_88_7_5_73"/>
    <protectedRange algorithmName="SHA-512" hashValue="NkG6oHuDGvGBEiLAAq8MEJHEfLQUMyjihfH+DBXhT+eQW0r1yri7tOJEFRM9nbOejjjXiviq9RFo7KB7wF+xJA==" saltValue="bpjB0AAANu2X/PeR3eiFkA==" spinCount="100000" sqref="AM167:AS167" name="Rango2_88_65_70"/>
    <protectedRange algorithmName="SHA-512" hashValue="fPHvtIAf3pQeZUoAI9C2/vdXMHBpqqEq+67P5Ypyu4+9IWqs3yc9TZcMWQ0THLxUwqseQPyVvakuYFtCwJHsxA==" saltValue="QHIogSs2PrwAfdqa9PAOFQ==" spinCount="100000" sqref="AC167" name="Rango2_88_5_5_70"/>
    <protectedRange algorithmName="SHA-512" hashValue="LEEeiU6pKqm7TAP46VGlz0q+evvFwpT/0iLpRuWuQ7MacbP0OGL1/FSmrIEOg2rb6M+Jla2bPbVWiGag27j87w==" saltValue="HEVt+pS5OloNDlqSnzGLLw==" spinCount="100000" sqref="AI167" name="Rango2_8_7_70"/>
    <protectedRange algorithmName="SHA-512" hashValue="AYYX88LSDB6RDNMvSqt0KPGWPjBqTk56tMxTOlv5QD61MGTKAAQnSnudvNDWPN0Bbllh2qRQC+P5uq7goxjdrw==" saltValue="i/iPMewnks1FoXYOjKMEVg==" spinCount="100000" sqref="AB167" name="Rango2_87_6_70"/>
    <protectedRange algorithmName="SHA-512" hashValue="NUll9P9xh7KbSfMYpMxsRZLfDw/y/AzW2LSWlpXVscBDqiAxmzo71xjs+a2lh+jRa7pceOC849slke4+ZKx8LA==" saltValue="8qbkKpQ+CiQuLnqgShNvXA==" spinCount="100000" sqref="T167" name="Rango2_88_6_70"/>
    <protectedRange algorithmName="SHA-512" hashValue="KHhv3JU/LRdRrRTxxkgFceEHPZ5UzadmpZRZR3zmQRnPvkUJZuanRafIJ+qde0IWwLZSvFIQDyUAHq6v6k7XIg==" saltValue="2GKG1kCzVNNcn+vbOPuhJA==" spinCount="100000" sqref="Q167" name="Rango2_2_5_70"/>
    <protectedRange algorithmName="SHA-512" hashValue="RQ91b7oAw60DVtcgB2vRpial2kSdzJx5guGCTYUwXYkKrtrUHfiYnLf9R+SNpYXlJDYpyEJLhcWwP0EqNN86dQ==" saltValue="W3RbH3zrcY9sy39xNwXNxg==" spinCount="100000" sqref="BA168:BI168 BV168:BY168" name="Rango2_88_99_74"/>
    <protectedRange algorithmName="SHA-512" hashValue="fMbmUM1DQ7FuAPRNvFL5mPdHUYjQnlLFhkuaxvHguaqR7aWyDxcmJs0jLYQfQKY+oyhsMb4Lew4VL6i7um3/ew==" saltValue="ydaTm0CeH8+/cYqoL/AMaQ==" spinCount="100000" sqref="AU168 AW168:AZ168" name="Rango2_88_91_70"/>
    <protectedRange algorithmName="SHA-512" hashValue="CHipOQaT63FWw628cQcXXJRZlrbNZ7OgmnEbDx38UmmH7z19GRYEzXFiVOzHAy1OAaAbST7g2bHZHDKQp2qm3w==" saltValue="iRVuL+373yLHv0ZHzS9qog==" spinCount="100000" sqref="AJ168 AG168:AH168 AL168" name="Rango2_88_7_5_74"/>
    <protectedRange algorithmName="SHA-512" hashValue="NkG6oHuDGvGBEiLAAq8MEJHEfLQUMyjihfH+DBXhT+eQW0r1yri7tOJEFRM9nbOejjjXiviq9RFo7KB7wF+xJA==" saltValue="bpjB0AAANu2X/PeR3eiFkA==" spinCount="100000" sqref="AM168:AS168" name="Rango2_88_65_71"/>
    <protectedRange algorithmName="SHA-512" hashValue="fPHvtIAf3pQeZUoAI9C2/vdXMHBpqqEq+67P5Ypyu4+9IWqs3yc9TZcMWQ0THLxUwqseQPyVvakuYFtCwJHsxA==" saltValue="QHIogSs2PrwAfdqa9PAOFQ==" spinCount="100000" sqref="AC168" name="Rango2_88_5_5_71"/>
    <protectedRange algorithmName="SHA-512" hashValue="LEEeiU6pKqm7TAP46VGlz0q+evvFwpT/0iLpRuWuQ7MacbP0OGL1/FSmrIEOg2rb6M+Jla2bPbVWiGag27j87w==" saltValue="HEVt+pS5OloNDlqSnzGLLw==" spinCount="100000" sqref="AI168" name="Rango2_8_7_71"/>
    <protectedRange algorithmName="SHA-512" hashValue="AYYX88LSDB6RDNMvSqt0KPGWPjBqTk56tMxTOlv5QD61MGTKAAQnSnudvNDWPN0Bbllh2qRQC+P5uq7goxjdrw==" saltValue="i/iPMewnks1FoXYOjKMEVg==" spinCount="100000" sqref="AB168" name="Rango2_87_6_71"/>
    <protectedRange algorithmName="SHA-512" hashValue="NUll9P9xh7KbSfMYpMxsRZLfDw/y/AzW2LSWlpXVscBDqiAxmzo71xjs+a2lh+jRa7pceOC849slke4+ZKx8LA==" saltValue="8qbkKpQ+CiQuLnqgShNvXA==" spinCount="100000" sqref="T168" name="Rango2_88_6_71"/>
    <protectedRange algorithmName="SHA-512" hashValue="KHhv3JU/LRdRrRTxxkgFceEHPZ5UzadmpZRZR3zmQRnPvkUJZuanRafIJ+qde0IWwLZSvFIQDyUAHq6v6k7XIg==" saltValue="2GKG1kCzVNNcn+vbOPuhJA==" spinCount="100000" sqref="Q168" name="Rango2_2_5_71"/>
    <protectedRange algorithmName="SHA-512" hashValue="RQ91b7oAw60DVtcgB2vRpial2kSdzJx5guGCTYUwXYkKrtrUHfiYnLf9R+SNpYXlJDYpyEJLhcWwP0EqNN86dQ==" saltValue="W3RbH3zrcY9sy39xNwXNxg==" spinCount="100000" sqref="BA169:BI169 BV169:BY169" name="Rango2_88_99_75"/>
    <protectedRange algorithmName="SHA-512" hashValue="fMbmUM1DQ7FuAPRNvFL5mPdHUYjQnlLFhkuaxvHguaqR7aWyDxcmJs0jLYQfQKY+oyhsMb4Lew4VL6i7um3/ew==" saltValue="ydaTm0CeH8+/cYqoL/AMaQ==" spinCount="100000" sqref="AU169 AW169:AZ169" name="Rango2_88_91_71"/>
    <protectedRange algorithmName="SHA-512" hashValue="CHipOQaT63FWw628cQcXXJRZlrbNZ7OgmnEbDx38UmmH7z19GRYEzXFiVOzHAy1OAaAbST7g2bHZHDKQp2qm3w==" saltValue="iRVuL+373yLHv0ZHzS9qog==" spinCount="100000" sqref="AJ169 AG169:AH169 AL169" name="Rango2_88_7_5_75"/>
    <protectedRange algorithmName="SHA-512" hashValue="NkG6oHuDGvGBEiLAAq8MEJHEfLQUMyjihfH+DBXhT+eQW0r1yri7tOJEFRM9nbOejjjXiviq9RFo7KB7wF+xJA==" saltValue="bpjB0AAANu2X/PeR3eiFkA==" spinCount="100000" sqref="AM169:AS169" name="Rango2_88_65_72"/>
    <protectedRange algorithmName="SHA-512" hashValue="fPHvtIAf3pQeZUoAI9C2/vdXMHBpqqEq+67P5Ypyu4+9IWqs3yc9TZcMWQ0THLxUwqseQPyVvakuYFtCwJHsxA==" saltValue="QHIogSs2PrwAfdqa9PAOFQ==" spinCount="100000" sqref="AC169" name="Rango2_88_5_5_72"/>
    <protectedRange algorithmName="SHA-512" hashValue="LEEeiU6pKqm7TAP46VGlz0q+evvFwpT/0iLpRuWuQ7MacbP0OGL1/FSmrIEOg2rb6M+Jla2bPbVWiGag27j87w==" saltValue="HEVt+pS5OloNDlqSnzGLLw==" spinCount="100000" sqref="AI169" name="Rango2_8_7_72"/>
    <protectedRange algorithmName="SHA-512" hashValue="AYYX88LSDB6RDNMvSqt0KPGWPjBqTk56tMxTOlv5QD61MGTKAAQnSnudvNDWPN0Bbllh2qRQC+P5uq7goxjdrw==" saltValue="i/iPMewnks1FoXYOjKMEVg==" spinCount="100000" sqref="AB169" name="Rango2_87_6_72"/>
    <protectedRange algorithmName="SHA-512" hashValue="NUll9P9xh7KbSfMYpMxsRZLfDw/y/AzW2LSWlpXVscBDqiAxmzo71xjs+a2lh+jRa7pceOC849slke4+ZKx8LA==" saltValue="8qbkKpQ+CiQuLnqgShNvXA==" spinCount="100000" sqref="T169" name="Rango2_88_6_72"/>
    <protectedRange algorithmName="SHA-512" hashValue="KHhv3JU/LRdRrRTxxkgFceEHPZ5UzadmpZRZR3zmQRnPvkUJZuanRafIJ+qde0IWwLZSvFIQDyUAHq6v6k7XIg==" saltValue="2GKG1kCzVNNcn+vbOPuhJA==" spinCount="100000" sqref="Q169" name="Rango2_2_5_72"/>
    <protectedRange algorithmName="SHA-512" hashValue="RQ91b7oAw60DVtcgB2vRpial2kSdzJx5guGCTYUwXYkKrtrUHfiYnLf9R+SNpYXlJDYpyEJLhcWwP0EqNN86dQ==" saltValue="W3RbH3zrcY9sy39xNwXNxg==" spinCount="100000" sqref="BA170:BI170 BV170:BY170" name="Rango2_88_99_76"/>
    <protectedRange algorithmName="SHA-512" hashValue="fMbmUM1DQ7FuAPRNvFL5mPdHUYjQnlLFhkuaxvHguaqR7aWyDxcmJs0jLYQfQKY+oyhsMb4Lew4VL6i7um3/ew==" saltValue="ydaTm0CeH8+/cYqoL/AMaQ==" spinCount="100000" sqref="AU170 AW170:AZ170" name="Rango2_88_91_72"/>
    <protectedRange algorithmName="SHA-512" hashValue="CHipOQaT63FWw628cQcXXJRZlrbNZ7OgmnEbDx38UmmH7z19GRYEzXFiVOzHAy1OAaAbST7g2bHZHDKQp2qm3w==" saltValue="iRVuL+373yLHv0ZHzS9qog==" spinCount="100000" sqref="AJ170 AG170:AH170 AL170" name="Rango2_88_7_5_76"/>
    <protectedRange algorithmName="SHA-512" hashValue="NkG6oHuDGvGBEiLAAq8MEJHEfLQUMyjihfH+DBXhT+eQW0r1yri7tOJEFRM9nbOejjjXiviq9RFo7KB7wF+xJA==" saltValue="bpjB0AAANu2X/PeR3eiFkA==" spinCount="100000" sqref="AM170:AS170" name="Rango2_88_65_73"/>
    <protectedRange algorithmName="SHA-512" hashValue="fPHvtIAf3pQeZUoAI9C2/vdXMHBpqqEq+67P5Ypyu4+9IWqs3yc9TZcMWQ0THLxUwqseQPyVvakuYFtCwJHsxA==" saltValue="QHIogSs2PrwAfdqa9PAOFQ==" spinCount="100000" sqref="AC170" name="Rango2_88_5_5_73"/>
    <protectedRange algorithmName="SHA-512" hashValue="LEEeiU6pKqm7TAP46VGlz0q+evvFwpT/0iLpRuWuQ7MacbP0OGL1/FSmrIEOg2rb6M+Jla2bPbVWiGag27j87w==" saltValue="HEVt+pS5OloNDlqSnzGLLw==" spinCount="100000" sqref="AI170" name="Rango2_8_7_73"/>
    <protectedRange algorithmName="SHA-512" hashValue="AYYX88LSDB6RDNMvSqt0KPGWPjBqTk56tMxTOlv5QD61MGTKAAQnSnudvNDWPN0Bbllh2qRQC+P5uq7goxjdrw==" saltValue="i/iPMewnks1FoXYOjKMEVg==" spinCount="100000" sqref="AB170" name="Rango2_87_6_73"/>
    <protectedRange algorithmName="SHA-512" hashValue="NUll9P9xh7KbSfMYpMxsRZLfDw/y/AzW2LSWlpXVscBDqiAxmzo71xjs+a2lh+jRa7pceOC849slke4+ZKx8LA==" saltValue="8qbkKpQ+CiQuLnqgShNvXA==" spinCount="100000" sqref="T170" name="Rango2_88_6_73"/>
    <protectedRange algorithmName="SHA-512" hashValue="KHhv3JU/LRdRrRTxxkgFceEHPZ5UzadmpZRZR3zmQRnPvkUJZuanRafIJ+qde0IWwLZSvFIQDyUAHq6v6k7XIg==" saltValue="2GKG1kCzVNNcn+vbOPuhJA==" spinCount="100000" sqref="Q170" name="Rango2_2_5_73"/>
    <protectedRange algorithmName="SHA-512" hashValue="RQ91b7oAw60DVtcgB2vRpial2kSdzJx5guGCTYUwXYkKrtrUHfiYnLf9R+SNpYXlJDYpyEJLhcWwP0EqNN86dQ==" saltValue="W3RbH3zrcY9sy39xNwXNxg==" spinCount="100000" sqref="BA171:BI171 BV171:BY171" name="Rango2_88_99_77"/>
    <protectedRange algorithmName="SHA-512" hashValue="fMbmUM1DQ7FuAPRNvFL5mPdHUYjQnlLFhkuaxvHguaqR7aWyDxcmJs0jLYQfQKY+oyhsMb4Lew4VL6i7um3/ew==" saltValue="ydaTm0CeH8+/cYqoL/AMaQ==" spinCount="100000" sqref="AU171 AW171:AZ171" name="Rango2_88_91_73"/>
    <protectedRange algorithmName="SHA-512" hashValue="CHipOQaT63FWw628cQcXXJRZlrbNZ7OgmnEbDx38UmmH7z19GRYEzXFiVOzHAy1OAaAbST7g2bHZHDKQp2qm3w==" saltValue="iRVuL+373yLHv0ZHzS9qog==" spinCount="100000" sqref="AJ171 AG171:AH171 AL171" name="Rango2_88_7_5_77"/>
    <protectedRange algorithmName="SHA-512" hashValue="NkG6oHuDGvGBEiLAAq8MEJHEfLQUMyjihfH+DBXhT+eQW0r1yri7tOJEFRM9nbOejjjXiviq9RFo7KB7wF+xJA==" saltValue="bpjB0AAANu2X/PeR3eiFkA==" spinCount="100000" sqref="AM171:AS171" name="Rango2_88_65_74"/>
    <protectedRange algorithmName="SHA-512" hashValue="fPHvtIAf3pQeZUoAI9C2/vdXMHBpqqEq+67P5Ypyu4+9IWqs3yc9TZcMWQ0THLxUwqseQPyVvakuYFtCwJHsxA==" saltValue="QHIogSs2PrwAfdqa9PAOFQ==" spinCount="100000" sqref="AC171" name="Rango2_88_5_5_74"/>
    <protectedRange algorithmName="SHA-512" hashValue="LEEeiU6pKqm7TAP46VGlz0q+evvFwpT/0iLpRuWuQ7MacbP0OGL1/FSmrIEOg2rb6M+Jla2bPbVWiGag27j87w==" saltValue="HEVt+pS5OloNDlqSnzGLLw==" spinCount="100000" sqref="AI171" name="Rango2_8_7_74"/>
    <protectedRange algorithmName="SHA-512" hashValue="AYYX88LSDB6RDNMvSqt0KPGWPjBqTk56tMxTOlv5QD61MGTKAAQnSnudvNDWPN0Bbllh2qRQC+P5uq7goxjdrw==" saltValue="i/iPMewnks1FoXYOjKMEVg==" spinCount="100000" sqref="AB171" name="Rango2_87_6_74"/>
    <protectedRange algorithmName="SHA-512" hashValue="NUll9P9xh7KbSfMYpMxsRZLfDw/y/AzW2LSWlpXVscBDqiAxmzo71xjs+a2lh+jRa7pceOC849slke4+ZKx8LA==" saltValue="8qbkKpQ+CiQuLnqgShNvXA==" spinCount="100000" sqref="T171" name="Rango2_88_6_74"/>
    <protectedRange algorithmName="SHA-512" hashValue="KHhv3JU/LRdRrRTxxkgFceEHPZ5UzadmpZRZR3zmQRnPvkUJZuanRafIJ+qde0IWwLZSvFIQDyUAHq6v6k7XIg==" saltValue="2GKG1kCzVNNcn+vbOPuhJA==" spinCount="100000" sqref="Q171" name="Rango2_2_5_74"/>
    <protectedRange algorithmName="SHA-512" hashValue="RQ91b7oAw60DVtcgB2vRpial2kSdzJx5guGCTYUwXYkKrtrUHfiYnLf9R+SNpYXlJDYpyEJLhcWwP0EqNN86dQ==" saltValue="W3RbH3zrcY9sy39xNwXNxg==" spinCount="100000" sqref="BA172:BI173 BV172:BY173" name="Rango2_88_99_78"/>
    <protectedRange algorithmName="SHA-512" hashValue="fMbmUM1DQ7FuAPRNvFL5mPdHUYjQnlLFhkuaxvHguaqR7aWyDxcmJs0jLYQfQKY+oyhsMb4Lew4VL6i7um3/ew==" saltValue="ydaTm0CeH8+/cYqoL/AMaQ==" spinCount="100000" sqref="AU172:AU173 AW172:AZ173" name="Rango2_88_91_74"/>
    <protectedRange algorithmName="SHA-512" hashValue="CHipOQaT63FWw628cQcXXJRZlrbNZ7OgmnEbDx38UmmH7z19GRYEzXFiVOzHAy1OAaAbST7g2bHZHDKQp2qm3w==" saltValue="iRVuL+373yLHv0ZHzS9qog==" spinCount="100000" sqref="AJ172:AJ173 AG172:AH173 AL172:AL173" name="Rango2_88_7_5_78"/>
    <protectedRange algorithmName="SHA-512" hashValue="NkG6oHuDGvGBEiLAAq8MEJHEfLQUMyjihfH+DBXhT+eQW0r1yri7tOJEFRM9nbOejjjXiviq9RFo7KB7wF+xJA==" saltValue="bpjB0AAANu2X/PeR3eiFkA==" spinCount="100000" sqref="AM172:AS173" name="Rango2_88_65_75"/>
    <protectedRange algorithmName="SHA-512" hashValue="fPHvtIAf3pQeZUoAI9C2/vdXMHBpqqEq+67P5Ypyu4+9IWqs3yc9TZcMWQ0THLxUwqseQPyVvakuYFtCwJHsxA==" saltValue="QHIogSs2PrwAfdqa9PAOFQ==" spinCount="100000" sqref="AC172:AC173" name="Rango2_88_5_5_75"/>
    <protectedRange algorithmName="SHA-512" hashValue="LEEeiU6pKqm7TAP46VGlz0q+evvFwpT/0iLpRuWuQ7MacbP0OGL1/FSmrIEOg2rb6M+Jla2bPbVWiGag27j87w==" saltValue="HEVt+pS5OloNDlqSnzGLLw==" spinCount="100000" sqref="AI172:AI173" name="Rango2_8_7_75"/>
    <protectedRange algorithmName="SHA-512" hashValue="AYYX88LSDB6RDNMvSqt0KPGWPjBqTk56tMxTOlv5QD61MGTKAAQnSnudvNDWPN0Bbllh2qRQC+P5uq7goxjdrw==" saltValue="i/iPMewnks1FoXYOjKMEVg==" spinCount="100000" sqref="AB172:AB173" name="Rango2_87_6_75"/>
    <protectedRange algorithmName="SHA-512" hashValue="NUll9P9xh7KbSfMYpMxsRZLfDw/y/AzW2LSWlpXVscBDqiAxmzo71xjs+a2lh+jRa7pceOC849slke4+ZKx8LA==" saltValue="8qbkKpQ+CiQuLnqgShNvXA==" spinCount="100000" sqref="T172:T173" name="Rango2_88_6_75"/>
    <protectedRange algorithmName="SHA-512" hashValue="KHhv3JU/LRdRrRTxxkgFceEHPZ5UzadmpZRZR3zmQRnPvkUJZuanRafIJ+qde0IWwLZSvFIQDyUAHq6v6k7XIg==" saltValue="2GKG1kCzVNNcn+vbOPuhJA==" spinCount="100000" sqref="Q172:Q173" name="Rango2_2_5_75"/>
    <protectedRange algorithmName="SHA-512" hashValue="RQ91b7oAw60DVtcgB2vRpial2kSdzJx5guGCTYUwXYkKrtrUHfiYnLf9R+SNpYXlJDYpyEJLhcWwP0EqNN86dQ==" saltValue="W3RbH3zrcY9sy39xNwXNxg==" spinCount="100000" sqref="BA174:BI176 BV174:BY176" name="Rango2_88_99_79"/>
    <protectedRange algorithmName="SHA-512" hashValue="fMbmUM1DQ7FuAPRNvFL5mPdHUYjQnlLFhkuaxvHguaqR7aWyDxcmJs0jLYQfQKY+oyhsMb4Lew4VL6i7um3/ew==" saltValue="ydaTm0CeH8+/cYqoL/AMaQ==" spinCount="100000" sqref="AU174:AU176 AW174:AZ176" name="Rango2_88_91_75"/>
    <protectedRange algorithmName="SHA-512" hashValue="CHipOQaT63FWw628cQcXXJRZlrbNZ7OgmnEbDx38UmmH7z19GRYEzXFiVOzHAy1OAaAbST7g2bHZHDKQp2qm3w==" saltValue="iRVuL+373yLHv0ZHzS9qog==" spinCount="100000" sqref="AJ174:AJ176 AG174:AH176 AL174:AL176" name="Rango2_88_7_5_79"/>
    <protectedRange algorithmName="SHA-512" hashValue="NkG6oHuDGvGBEiLAAq8MEJHEfLQUMyjihfH+DBXhT+eQW0r1yri7tOJEFRM9nbOejjjXiviq9RFo7KB7wF+xJA==" saltValue="bpjB0AAANu2X/PeR3eiFkA==" spinCount="100000" sqref="AM174:AS176" name="Rango2_88_65_76"/>
    <protectedRange algorithmName="SHA-512" hashValue="fPHvtIAf3pQeZUoAI9C2/vdXMHBpqqEq+67P5Ypyu4+9IWqs3yc9TZcMWQ0THLxUwqseQPyVvakuYFtCwJHsxA==" saltValue="QHIogSs2PrwAfdqa9PAOFQ==" spinCount="100000" sqref="AC174:AC176" name="Rango2_88_5_5_76"/>
    <protectedRange algorithmName="SHA-512" hashValue="LEEeiU6pKqm7TAP46VGlz0q+evvFwpT/0iLpRuWuQ7MacbP0OGL1/FSmrIEOg2rb6M+Jla2bPbVWiGag27j87w==" saltValue="HEVt+pS5OloNDlqSnzGLLw==" spinCount="100000" sqref="AI174:AI176" name="Rango2_8_7_76"/>
    <protectedRange algorithmName="SHA-512" hashValue="AYYX88LSDB6RDNMvSqt0KPGWPjBqTk56tMxTOlv5QD61MGTKAAQnSnudvNDWPN0Bbllh2qRQC+P5uq7goxjdrw==" saltValue="i/iPMewnks1FoXYOjKMEVg==" spinCount="100000" sqref="AB174:AB176" name="Rango2_87_6_76"/>
    <protectedRange algorithmName="SHA-512" hashValue="NUll9P9xh7KbSfMYpMxsRZLfDw/y/AzW2LSWlpXVscBDqiAxmzo71xjs+a2lh+jRa7pceOC849slke4+ZKx8LA==" saltValue="8qbkKpQ+CiQuLnqgShNvXA==" spinCount="100000" sqref="T174:T176" name="Rango2_88_6_76"/>
    <protectedRange algorithmName="SHA-512" hashValue="KHhv3JU/LRdRrRTxxkgFceEHPZ5UzadmpZRZR3zmQRnPvkUJZuanRafIJ+qde0IWwLZSvFIQDyUAHq6v6k7XIg==" saltValue="2GKG1kCzVNNcn+vbOPuhJA==" spinCount="100000" sqref="Q174:Q176" name="Rango2_2_5_76"/>
    <protectedRange algorithmName="SHA-512" hashValue="RQ91b7oAw60DVtcgB2vRpial2kSdzJx5guGCTYUwXYkKrtrUHfiYnLf9R+SNpYXlJDYpyEJLhcWwP0EqNN86dQ==" saltValue="W3RbH3zrcY9sy39xNwXNxg==" spinCount="100000" sqref="BA177:BI177 BV177:BY177" name="Rango2_88_99_80"/>
    <protectedRange algorithmName="SHA-512" hashValue="fMbmUM1DQ7FuAPRNvFL5mPdHUYjQnlLFhkuaxvHguaqR7aWyDxcmJs0jLYQfQKY+oyhsMb4Lew4VL6i7um3/ew==" saltValue="ydaTm0CeH8+/cYqoL/AMaQ==" spinCount="100000" sqref="AU177 AW177:AZ177" name="Rango2_88_91_76"/>
    <protectedRange algorithmName="SHA-512" hashValue="CHipOQaT63FWw628cQcXXJRZlrbNZ7OgmnEbDx38UmmH7z19GRYEzXFiVOzHAy1OAaAbST7g2bHZHDKQp2qm3w==" saltValue="iRVuL+373yLHv0ZHzS9qog==" spinCount="100000" sqref="AJ177 AG177:AH177 AL177" name="Rango2_88_7_5_80"/>
    <protectedRange algorithmName="SHA-512" hashValue="NkG6oHuDGvGBEiLAAq8MEJHEfLQUMyjihfH+DBXhT+eQW0r1yri7tOJEFRM9nbOejjjXiviq9RFo7KB7wF+xJA==" saltValue="bpjB0AAANu2X/PeR3eiFkA==" spinCount="100000" sqref="AM177:AS177" name="Rango2_88_65_77"/>
    <protectedRange algorithmName="SHA-512" hashValue="fPHvtIAf3pQeZUoAI9C2/vdXMHBpqqEq+67P5Ypyu4+9IWqs3yc9TZcMWQ0THLxUwqseQPyVvakuYFtCwJHsxA==" saltValue="QHIogSs2PrwAfdqa9PAOFQ==" spinCount="100000" sqref="AC177" name="Rango2_88_5_5_77"/>
    <protectedRange algorithmName="SHA-512" hashValue="LEEeiU6pKqm7TAP46VGlz0q+evvFwpT/0iLpRuWuQ7MacbP0OGL1/FSmrIEOg2rb6M+Jla2bPbVWiGag27j87w==" saltValue="HEVt+pS5OloNDlqSnzGLLw==" spinCount="100000" sqref="AI177" name="Rango2_8_7_77"/>
    <protectedRange algorithmName="SHA-512" hashValue="AYYX88LSDB6RDNMvSqt0KPGWPjBqTk56tMxTOlv5QD61MGTKAAQnSnudvNDWPN0Bbllh2qRQC+P5uq7goxjdrw==" saltValue="i/iPMewnks1FoXYOjKMEVg==" spinCount="100000" sqref="AB177" name="Rango2_87_6_77"/>
    <protectedRange algorithmName="SHA-512" hashValue="NUll9P9xh7KbSfMYpMxsRZLfDw/y/AzW2LSWlpXVscBDqiAxmzo71xjs+a2lh+jRa7pceOC849slke4+ZKx8LA==" saltValue="8qbkKpQ+CiQuLnqgShNvXA==" spinCount="100000" sqref="T177" name="Rango2_88_6_77"/>
    <protectedRange algorithmName="SHA-512" hashValue="KHhv3JU/LRdRrRTxxkgFceEHPZ5UzadmpZRZR3zmQRnPvkUJZuanRafIJ+qde0IWwLZSvFIQDyUAHq6v6k7XIg==" saltValue="2GKG1kCzVNNcn+vbOPuhJA==" spinCount="100000" sqref="Q177" name="Rango2_2_5_77"/>
    <protectedRange algorithmName="SHA-512" hashValue="RQ91b7oAw60DVtcgB2vRpial2kSdzJx5guGCTYUwXYkKrtrUHfiYnLf9R+SNpYXlJDYpyEJLhcWwP0EqNN86dQ==" saltValue="W3RbH3zrcY9sy39xNwXNxg==" spinCount="100000" sqref="BA178:BI179 BV178:BY179" name="Rango2_88_99_81"/>
    <protectedRange algorithmName="SHA-512" hashValue="fMbmUM1DQ7FuAPRNvFL5mPdHUYjQnlLFhkuaxvHguaqR7aWyDxcmJs0jLYQfQKY+oyhsMb4Lew4VL6i7um3/ew==" saltValue="ydaTm0CeH8+/cYqoL/AMaQ==" spinCount="100000" sqref="AU178:AU179 AW178:AZ179" name="Rango2_88_91_77"/>
    <protectedRange algorithmName="SHA-512" hashValue="CHipOQaT63FWw628cQcXXJRZlrbNZ7OgmnEbDx38UmmH7z19GRYEzXFiVOzHAy1OAaAbST7g2bHZHDKQp2qm3w==" saltValue="iRVuL+373yLHv0ZHzS9qog==" spinCount="100000" sqref="AJ178:AJ179 AG178:AH179 AL178:AL179" name="Rango2_88_7_5_81"/>
    <protectedRange algorithmName="SHA-512" hashValue="NkG6oHuDGvGBEiLAAq8MEJHEfLQUMyjihfH+DBXhT+eQW0r1yri7tOJEFRM9nbOejjjXiviq9RFo7KB7wF+xJA==" saltValue="bpjB0AAANu2X/PeR3eiFkA==" spinCount="100000" sqref="AM178:AS179" name="Rango2_88_65_78"/>
    <protectedRange algorithmName="SHA-512" hashValue="fPHvtIAf3pQeZUoAI9C2/vdXMHBpqqEq+67P5Ypyu4+9IWqs3yc9TZcMWQ0THLxUwqseQPyVvakuYFtCwJHsxA==" saltValue="QHIogSs2PrwAfdqa9PAOFQ==" spinCount="100000" sqref="AC178:AC179" name="Rango2_88_5_5_78"/>
    <protectedRange algorithmName="SHA-512" hashValue="LEEeiU6pKqm7TAP46VGlz0q+evvFwpT/0iLpRuWuQ7MacbP0OGL1/FSmrIEOg2rb6M+Jla2bPbVWiGag27j87w==" saltValue="HEVt+pS5OloNDlqSnzGLLw==" spinCount="100000" sqref="AI178:AI179" name="Rango2_8_7_78"/>
    <protectedRange algorithmName="SHA-512" hashValue="AYYX88LSDB6RDNMvSqt0KPGWPjBqTk56tMxTOlv5QD61MGTKAAQnSnudvNDWPN0Bbllh2qRQC+P5uq7goxjdrw==" saltValue="i/iPMewnks1FoXYOjKMEVg==" spinCount="100000" sqref="AB178:AB179" name="Rango2_87_6_78"/>
    <protectedRange algorithmName="SHA-512" hashValue="NUll9P9xh7KbSfMYpMxsRZLfDw/y/AzW2LSWlpXVscBDqiAxmzo71xjs+a2lh+jRa7pceOC849slke4+ZKx8LA==" saltValue="8qbkKpQ+CiQuLnqgShNvXA==" spinCount="100000" sqref="T178:T179" name="Rango2_88_6_78"/>
    <protectedRange algorithmName="SHA-512" hashValue="KHhv3JU/LRdRrRTxxkgFceEHPZ5UzadmpZRZR3zmQRnPvkUJZuanRafIJ+qde0IWwLZSvFIQDyUAHq6v6k7XIg==" saltValue="2GKG1kCzVNNcn+vbOPuhJA==" spinCount="100000" sqref="Q178:Q179" name="Rango2_2_5_78"/>
    <protectedRange algorithmName="SHA-512" hashValue="RQ91b7oAw60DVtcgB2vRpial2kSdzJx5guGCTYUwXYkKrtrUHfiYnLf9R+SNpYXlJDYpyEJLhcWwP0EqNN86dQ==" saltValue="W3RbH3zrcY9sy39xNwXNxg==" spinCount="100000" sqref="BA180:BI180 BV180:BY180" name="Rango2_88_99_82"/>
    <protectedRange algorithmName="SHA-512" hashValue="fMbmUM1DQ7FuAPRNvFL5mPdHUYjQnlLFhkuaxvHguaqR7aWyDxcmJs0jLYQfQKY+oyhsMb4Lew4VL6i7um3/ew==" saltValue="ydaTm0CeH8+/cYqoL/AMaQ==" spinCount="100000" sqref="AU180 AW180:AZ180" name="Rango2_88_91_78"/>
    <protectedRange algorithmName="SHA-512" hashValue="CHipOQaT63FWw628cQcXXJRZlrbNZ7OgmnEbDx38UmmH7z19GRYEzXFiVOzHAy1OAaAbST7g2bHZHDKQp2qm3w==" saltValue="iRVuL+373yLHv0ZHzS9qog==" spinCount="100000" sqref="AJ180 AG180:AH180 AL180" name="Rango2_88_7_5_82"/>
    <protectedRange algorithmName="SHA-512" hashValue="NkG6oHuDGvGBEiLAAq8MEJHEfLQUMyjihfH+DBXhT+eQW0r1yri7tOJEFRM9nbOejjjXiviq9RFo7KB7wF+xJA==" saltValue="bpjB0AAANu2X/PeR3eiFkA==" spinCount="100000" sqref="AM180:AS180" name="Rango2_88_65_79"/>
    <protectedRange algorithmName="SHA-512" hashValue="fPHvtIAf3pQeZUoAI9C2/vdXMHBpqqEq+67P5Ypyu4+9IWqs3yc9TZcMWQ0THLxUwqseQPyVvakuYFtCwJHsxA==" saltValue="QHIogSs2PrwAfdqa9PAOFQ==" spinCount="100000" sqref="AC180" name="Rango2_88_5_5_79"/>
    <protectedRange algorithmName="SHA-512" hashValue="LEEeiU6pKqm7TAP46VGlz0q+evvFwpT/0iLpRuWuQ7MacbP0OGL1/FSmrIEOg2rb6M+Jla2bPbVWiGag27j87w==" saltValue="HEVt+pS5OloNDlqSnzGLLw==" spinCount="100000" sqref="AI180" name="Rango2_8_7_79"/>
    <protectedRange algorithmName="SHA-512" hashValue="AYYX88LSDB6RDNMvSqt0KPGWPjBqTk56tMxTOlv5QD61MGTKAAQnSnudvNDWPN0Bbllh2qRQC+P5uq7goxjdrw==" saltValue="i/iPMewnks1FoXYOjKMEVg==" spinCount="100000" sqref="AB180" name="Rango2_87_6_79"/>
    <protectedRange algorithmName="SHA-512" hashValue="NUll9P9xh7KbSfMYpMxsRZLfDw/y/AzW2LSWlpXVscBDqiAxmzo71xjs+a2lh+jRa7pceOC849slke4+ZKx8LA==" saltValue="8qbkKpQ+CiQuLnqgShNvXA==" spinCount="100000" sqref="T180" name="Rango2_88_6_79"/>
    <protectedRange algorithmName="SHA-512" hashValue="KHhv3JU/LRdRrRTxxkgFceEHPZ5UzadmpZRZR3zmQRnPvkUJZuanRafIJ+qde0IWwLZSvFIQDyUAHq6v6k7XIg==" saltValue="2GKG1kCzVNNcn+vbOPuhJA==" spinCount="100000" sqref="Q180" name="Rango2_2_5_79"/>
    <protectedRange algorithmName="SHA-512" hashValue="RQ91b7oAw60DVtcgB2vRpial2kSdzJx5guGCTYUwXYkKrtrUHfiYnLf9R+SNpYXlJDYpyEJLhcWwP0EqNN86dQ==" saltValue="W3RbH3zrcY9sy39xNwXNxg==" spinCount="100000" sqref="BA181:BI181 BV181:BY181" name="Rango2_88_99_83"/>
    <protectedRange algorithmName="SHA-512" hashValue="fMbmUM1DQ7FuAPRNvFL5mPdHUYjQnlLFhkuaxvHguaqR7aWyDxcmJs0jLYQfQKY+oyhsMb4Lew4VL6i7um3/ew==" saltValue="ydaTm0CeH8+/cYqoL/AMaQ==" spinCount="100000" sqref="AU181 AW181:AZ181" name="Rango2_88_91_79"/>
    <protectedRange algorithmName="SHA-512" hashValue="CHipOQaT63FWw628cQcXXJRZlrbNZ7OgmnEbDx38UmmH7z19GRYEzXFiVOzHAy1OAaAbST7g2bHZHDKQp2qm3w==" saltValue="iRVuL+373yLHv0ZHzS9qog==" spinCount="100000" sqref="AJ181 AG181:AH181 AL181" name="Rango2_88_7_5_83"/>
    <protectedRange algorithmName="SHA-512" hashValue="NkG6oHuDGvGBEiLAAq8MEJHEfLQUMyjihfH+DBXhT+eQW0r1yri7tOJEFRM9nbOejjjXiviq9RFo7KB7wF+xJA==" saltValue="bpjB0AAANu2X/PeR3eiFkA==" spinCount="100000" sqref="AM181:AS181" name="Rango2_88_65_80"/>
    <protectedRange algorithmName="SHA-512" hashValue="fPHvtIAf3pQeZUoAI9C2/vdXMHBpqqEq+67P5Ypyu4+9IWqs3yc9TZcMWQ0THLxUwqseQPyVvakuYFtCwJHsxA==" saltValue="QHIogSs2PrwAfdqa9PAOFQ==" spinCount="100000" sqref="AC181" name="Rango2_88_5_5_80"/>
    <protectedRange algorithmName="SHA-512" hashValue="LEEeiU6pKqm7TAP46VGlz0q+evvFwpT/0iLpRuWuQ7MacbP0OGL1/FSmrIEOg2rb6M+Jla2bPbVWiGag27j87w==" saltValue="HEVt+pS5OloNDlqSnzGLLw==" spinCount="100000" sqref="AI181" name="Rango2_8_7_80"/>
    <protectedRange algorithmName="SHA-512" hashValue="AYYX88LSDB6RDNMvSqt0KPGWPjBqTk56tMxTOlv5QD61MGTKAAQnSnudvNDWPN0Bbllh2qRQC+P5uq7goxjdrw==" saltValue="i/iPMewnks1FoXYOjKMEVg==" spinCount="100000" sqref="AB181" name="Rango2_87_6_80"/>
    <protectedRange algorithmName="SHA-512" hashValue="NUll9P9xh7KbSfMYpMxsRZLfDw/y/AzW2LSWlpXVscBDqiAxmzo71xjs+a2lh+jRa7pceOC849slke4+ZKx8LA==" saltValue="8qbkKpQ+CiQuLnqgShNvXA==" spinCount="100000" sqref="T181" name="Rango2_88_6_80"/>
    <protectedRange algorithmName="SHA-512" hashValue="KHhv3JU/LRdRrRTxxkgFceEHPZ5UzadmpZRZR3zmQRnPvkUJZuanRafIJ+qde0IWwLZSvFIQDyUAHq6v6k7XIg==" saltValue="2GKG1kCzVNNcn+vbOPuhJA==" spinCount="100000" sqref="Q181" name="Rango2_2_5_80"/>
    <protectedRange algorithmName="SHA-512" hashValue="RQ91b7oAw60DVtcgB2vRpial2kSdzJx5guGCTYUwXYkKrtrUHfiYnLf9R+SNpYXlJDYpyEJLhcWwP0EqNN86dQ==" saltValue="W3RbH3zrcY9sy39xNwXNxg==" spinCount="100000" sqref="BA182:BI182 BV182:BY182" name="Rango2_88_99_84"/>
    <protectedRange algorithmName="SHA-512" hashValue="fMbmUM1DQ7FuAPRNvFL5mPdHUYjQnlLFhkuaxvHguaqR7aWyDxcmJs0jLYQfQKY+oyhsMb4Lew4VL6i7um3/ew==" saltValue="ydaTm0CeH8+/cYqoL/AMaQ==" spinCount="100000" sqref="AU182 AW182:AZ182" name="Rango2_88_91_80"/>
    <protectedRange algorithmName="SHA-512" hashValue="CHipOQaT63FWw628cQcXXJRZlrbNZ7OgmnEbDx38UmmH7z19GRYEzXFiVOzHAy1OAaAbST7g2bHZHDKQp2qm3w==" saltValue="iRVuL+373yLHv0ZHzS9qog==" spinCount="100000" sqref="AJ182 AG182:AH182 AL182" name="Rango2_88_7_5_84"/>
    <protectedRange algorithmName="SHA-512" hashValue="NkG6oHuDGvGBEiLAAq8MEJHEfLQUMyjihfH+DBXhT+eQW0r1yri7tOJEFRM9nbOejjjXiviq9RFo7KB7wF+xJA==" saltValue="bpjB0AAANu2X/PeR3eiFkA==" spinCount="100000" sqref="AM182:AS182" name="Rango2_88_65_81"/>
    <protectedRange algorithmName="SHA-512" hashValue="fPHvtIAf3pQeZUoAI9C2/vdXMHBpqqEq+67P5Ypyu4+9IWqs3yc9TZcMWQ0THLxUwqseQPyVvakuYFtCwJHsxA==" saltValue="QHIogSs2PrwAfdqa9PAOFQ==" spinCount="100000" sqref="AC182" name="Rango2_88_5_5_81"/>
    <protectedRange algorithmName="SHA-512" hashValue="LEEeiU6pKqm7TAP46VGlz0q+evvFwpT/0iLpRuWuQ7MacbP0OGL1/FSmrIEOg2rb6M+Jla2bPbVWiGag27j87w==" saltValue="HEVt+pS5OloNDlqSnzGLLw==" spinCount="100000" sqref="AI182" name="Rango2_8_7_81"/>
    <protectedRange algorithmName="SHA-512" hashValue="AYYX88LSDB6RDNMvSqt0KPGWPjBqTk56tMxTOlv5QD61MGTKAAQnSnudvNDWPN0Bbllh2qRQC+P5uq7goxjdrw==" saltValue="i/iPMewnks1FoXYOjKMEVg==" spinCount="100000" sqref="AB182" name="Rango2_87_6_81"/>
    <protectedRange algorithmName="SHA-512" hashValue="NUll9P9xh7KbSfMYpMxsRZLfDw/y/AzW2LSWlpXVscBDqiAxmzo71xjs+a2lh+jRa7pceOC849slke4+ZKx8LA==" saltValue="8qbkKpQ+CiQuLnqgShNvXA==" spinCount="100000" sqref="T182" name="Rango2_88_6_81"/>
    <protectedRange algorithmName="SHA-512" hashValue="KHhv3JU/LRdRrRTxxkgFceEHPZ5UzadmpZRZR3zmQRnPvkUJZuanRafIJ+qde0IWwLZSvFIQDyUAHq6v6k7XIg==" saltValue="2GKG1kCzVNNcn+vbOPuhJA==" spinCount="100000" sqref="Q182" name="Rango2_2_5_81"/>
    <protectedRange algorithmName="SHA-512" hashValue="RQ91b7oAw60DVtcgB2vRpial2kSdzJx5guGCTYUwXYkKrtrUHfiYnLf9R+SNpYXlJDYpyEJLhcWwP0EqNN86dQ==" saltValue="W3RbH3zrcY9sy39xNwXNxg==" spinCount="100000" sqref="BA183:BI183 BV183:BY183" name="Rango2_88_99_85"/>
    <protectedRange algorithmName="SHA-512" hashValue="fMbmUM1DQ7FuAPRNvFL5mPdHUYjQnlLFhkuaxvHguaqR7aWyDxcmJs0jLYQfQKY+oyhsMb4Lew4VL6i7um3/ew==" saltValue="ydaTm0CeH8+/cYqoL/AMaQ==" spinCount="100000" sqref="AU183 AW183:AZ183" name="Rango2_88_91_81"/>
    <protectedRange algorithmName="SHA-512" hashValue="CHipOQaT63FWw628cQcXXJRZlrbNZ7OgmnEbDx38UmmH7z19GRYEzXFiVOzHAy1OAaAbST7g2bHZHDKQp2qm3w==" saltValue="iRVuL+373yLHv0ZHzS9qog==" spinCount="100000" sqref="AJ183 AG183:AH183 AL183" name="Rango2_88_7_5_85"/>
    <protectedRange algorithmName="SHA-512" hashValue="NkG6oHuDGvGBEiLAAq8MEJHEfLQUMyjihfH+DBXhT+eQW0r1yri7tOJEFRM9nbOejjjXiviq9RFo7KB7wF+xJA==" saltValue="bpjB0AAANu2X/PeR3eiFkA==" spinCount="100000" sqref="AM183:AS183" name="Rango2_88_65_82"/>
    <protectedRange algorithmName="SHA-512" hashValue="fPHvtIAf3pQeZUoAI9C2/vdXMHBpqqEq+67P5Ypyu4+9IWqs3yc9TZcMWQ0THLxUwqseQPyVvakuYFtCwJHsxA==" saltValue="QHIogSs2PrwAfdqa9PAOFQ==" spinCount="100000" sqref="AC183" name="Rango2_88_5_5_82"/>
    <protectedRange algorithmName="SHA-512" hashValue="LEEeiU6pKqm7TAP46VGlz0q+evvFwpT/0iLpRuWuQ7MacbP0OGL1/FSmrIEOg2rb6M+Jla2bPbVWiGag27j87w==" saltValue="HEVt+pS5OloNDlqSnzGLLw==" spinCount="100000" sqref="AI183" name="Rango2_8_7_82"/>
    <protectedRange algorithmName="SHA-512" hashValue="AYYX88LSDB6RDNMvSqt0KPGWPjBqTk56tMxTOlv5QD61MGTKAAQnSnudvNDWPN0Bbllh2qRQC+P5uq7goxjdrw==" saltValue="i/iPMewnks1FoXYOjKMEVg==" spinCount="100000" sqref="AB183" name="Rango2_87_6_82"/>
    <protectedRange algorithmName="SHA-512" hashValue="NUll9P9xh7KbSfMYpMxsRZLfDw/y/AzW2LSWlpXVscBDqiAxmzo71xjs+a2lh+jRa7pceOC849slke4+ZKx8LA==" saltValue="8qbkKpQ+CiQuLnqgShNvXA==" spinCount="100000" sqref="T183" name="Rango2_88_6_82"/>
    <protectedRange algorithmName="SHA-512" hashValue="KHhv3JU/LRdRrRTxxkgFceEHPZ5UzadmpZRZR3zmQRnPvkUJZuanRafIJ+qde0IWwLZSvFIQDyUAHq6v6k7XIg==" saltValue="2GKG1kCzVNNcn+vbOPuhJA==" spinCount="100000" sqref="Q183" name="Rango2_2_5_82"/>
    <protectedRange algorithmName="SHA-512" hashValue="RQ91b7oAw60DVtcgB2vRpial2kSdzJx5guGCTYUwXYkKrtrUHfiYnLf9R+SNpYXlJDYpyEJLhcWwP0EqNN86dQ==" saltValue="W3RbH3zrcY9sy39xNwXNxg==" spinCount="100000" sqref="BA184:BI184 BV184:BY184" name="Rango2_88_99_86"/>
    <protectedRange algorithmName="SHA-512" hashValue="fMbmUM1DQ7FuAPRNvFL5mPdHUYjQnlLFhkuaxvHguaqR7aWyDxcmJs0jLYQfQKY+oyhsMb4Lew4VL6i7um3/ew==" saltValue="ydaTm0CeH8+/cYqoL/AMaQ==" spinCount="100000" sqref="AU184 AW184:AZ184" name="Rango2_88_91_82"/>
    <protectedRange algorithmName="SHA-512" hashValue="CHipOQaT63FWw628cQcXXJRZlrbNZ7OgmnEbDx38UmmH7z19GRYEzXFiVOzHAy1OAaAbST7g2bHZHDKQp2qm3w==" saltValue="iRVuL+373yLHv0ZHzS9qog==" spinCount="100000" sqref="AJ184 AG184:AH184 AL184" name="Rango2_88_7_5_86"/>
    <protectedRange algorithmName="SHA-512" hashValue="NkG6oHuDGvGBEiLAAq8MEJHEfLQUMyjihfH+DBXhT+eQW0r1yri7tOJEFRM9nbOejjjXiviq9RFo7KB7wF+xJA==" saltValue="bpjB0AAANu2X/PeR3eiFkA==" spinCount="100000" sqref="AM184:AS184" name="Rango2_88_65_83"/>
    <protectedRange algorithmName="SHA-512" hashValue="fPHvtIAf3pQeZUoAI9C2/vdXMHBpqqEq+67P5Ypyu4+9IWqs3yc9TZcMWQ0THLxUwqseQPyVvakuYFtCwJHsxA==" saltValue="QHIogSs2PrwAfdqa9PAOFQ==" spinCount="100000" sqref="AC184" name="Rango2_88_5_5_83"/>
    <protectedRange algorithmName="SHA-512" hashValue="LEEeiU6pKqm7TAP46VGlz0q+evvFwpT/0iLpRuWuQ7MacbP0OGL1/FSmrIEOg2rb6M+Jla2bPbVWiGag27j87w==" saltValue="HEVt+pS5OloNDlqSnzGLLw==" spinCount="100000" sqref="AI184" name="Rango2_8_7_83"/>
    <protectedRange algorithmName="SHA-512" hashValue="AYYX88LSDB6RDNMvSqt0KPGWPjBqTk56tMxTOlv5QD61MGTKAAQnSnudvNDWPN0Bbllh2qRQC+P5uq7goxjdrw==" saltValue="i/iPMewnks1FoXYOjKMEVg==" spinCount="100000" sqref="AB184" name="Rango2_87_6_83"/>
    <protectedRange algorithmName="SHA-512" hashValue="NUll9P9xh7KbSfMYpMxsRZLfDw/y/AzW2LSWlpXVscBDqiAxmzo71xjs+a2lh+jRa7pceOC849slke4+ZKx8LA==" saltValue="8qbkKpQ+CiQuLnqgShNvXA==" spinCount="100000" sqref="T184" name="Rango2_88_6_83"/>
    <protectedRange algorithmName="SHA-512" hashValue="KHhv3JU/LRdRrRTxxkgFceEHPZ5UzadmpZRZR3zmQRnPvkUJZuanRafIJ+qde0IWwLZSvFIQDyUAHq6v6k7XIg==" saltValue="2GKG1kCzVNNcn+vbOPuhJA==" spinCount="100000" sqref="Q184" name="Rango2_2_5_83"/>
    <protectedRange algorithmName="SHA-512" hashValue="RQ91b7oAw60DVtcgB2vRpial2kSdzJx5guGCTYUwXYkKrtrUHfiYnLf9R+SNpYXlJDYpyEJLhcWwP0EqNN86dQ==" saltValue="W3RbH3zrcY9sy39xNwXNxg==" spinCount="100000" sqref="BA185:BI188 BV185:BY188" name="Rango2_88_99_87"/>
    <protectedRange algorithmName="SHA-512" hashValue="fMbmUM1DQ7FuAPRNvFL5mPdHUYjQnlLFhkuaxvHguaqR7aWyDxcmJs0jLYQfQKY+oyhsMb4Lew4VL6i7um3/ew==" saltValue="ydaTm0CeH8+/cYqoL/AMaQ==" spinCount="100000" sqref="AU185:AU188 AW185:AZ188" name="Rango2_88_91_83"/>
    <protectedRange algorithmName="SHA-512" hashValue="CHipOQaT63FWw628cQcXXJRZlrbNZ7OgmnEbDx38UmmH7z19GRYEzXFiVOzHAy1OAaAbST7g2bHZHDKQp2qm3w==" saltValue="iRVuL+373yLHv0ZHzS9qog==" spinCount="100000" sqref="AJ185:AJ188 AG185:AH188 AL185:AL188" name="Rango2_88_7_5_87"/>
    <protectedRange algorithmName="SHA-512" hashValue="NkG6oHuDGvGBEiLAAq8MEJHEfLQUMyjihfH+DBXhT+eQW0r1yri7tOJEFRM9nbOejjjXiviq9RFo7KB7wF+xJA==" saltValue="bpjB0AAANu2X/PeR3eiFkA==" spinCount="100000" sqref="AM185:AS188" name="Rango2_88_65_84"/>
    <protectedRange algorithmName="SHA-512" hashValue="fPHvtIAf3pQeZUoAI9C2/vdXMHBpqqEq+67P5Ypyu4+9IWqs3yc9TZcMWQ0THLxUwqseQPyVvakuYFtCwJHsxA==" saltValue="QHIogSs2PrwAfdqa9PAOFQ==" spinCount="100000" sqref="AC185:AC188" name="Rango2_88_5_5_84"/>
    <protectedRange algorithmName="SHA-512" hashValue="LEEeiU6pKqm7TAP46VGlz0q+evvFwpT/0iLpRuWuQ7MacbP0OGL1/FSmrIEOg2rb6M+Jla2bPbVWiGag27j87w==" saltValue="HEVt+pS5OloNDlqSnzGLLw==" spinCount="100000" sqref="AI185:AI188" name="Rango2_8_7_84"/>
    <protectedRange algorithmName="SHA-512" hashValue="AYYX88LSDB6RDNMvSqt0KPGWPjBqTk56tMxTOlv5QD61MGTKAAQnSnudvNDWPN0Bbllh2qRQC+P5uq7goxjdrw==" saltValue="i/iPMewnks1FoXYOjKMEVg==" spinCount="100000" sqref="AB185:AB188" name="Rango2_87_6_84"/>
    <protectedRange algorithmName="SHA-512" hashValue="NUll9P9xh7KbSfMYpMxsRZLfDw/y/AzW2LSWlpXVscBDqiAxmzo71xjs+a2lh+jRa7pceOC849slke4+ZKx8LA==" saltValue="8qbkKpQ+CiQuLnqgShNvXA==" spinCount="100000" sqref="T185:T188" name="Rango2_88_6_84"/>
    <protectedRange algorithmName="SHA-512" hashValue="KHhv3JU/LRdRrRTxxkgFceEHPZ5UzadmpZRZR3zmQRnPvkUJZuanRafIJ+qde0IWwLZSvFIQDyUAHq6v6k7XIg==" saltValue="2GKG1kCzVNNcn+vbOPuhJA==" spinCount="100000" sqref="Q185:Q188" name="Rango2_2_5_84"/>
    <protectedRange algorithmName="SHA-512" hashValue="9+DNppQbWrLYYUMoJ+lyQctV2bX3Vq9kZnegLbpjTLP49It2ovUbcartuoQTeXgP+TGpY//7mDH/UQlFCKDGiA==" saltValue="KUnni6YEm00anzSSvyLqQA==" spinCount="100000" sqref="FN143" name="Rango2_20_2"/>
    <protectedRange algorithmName="SHA-512" hashValue="9+DNppQbWrLYYUMoJ+lyQctV2bX3Vq9kZnegLbpjTLP49It2ovUbcartuoQTeXgP+TGpY//7mDH/UQlFCKDGiA==" saltValue="KUnni6YEm00anzSSvyLqQA==" spinCount="100000" sqref="FK143" name="Rango2_19_2"/>
    <protectedRange algorithmName="SHA-512" hashValue="9+DNppQbWrLYYUMoJ+lyQctV2bX3Vq9kZnegLbpjTLP49It2ovUbcartuoQTeXgP+TGpY//7mDH/UQlFCKDGiA==" saltValue="KUnni6YEm00anzSSvyLqQA==" spinCount="100000" sqref="FH143" name="Rango2_18_2"/>
    <protectedRange algorithmName="SHA-512" hashValue="9+DNppQbWrLYYUMoJ+lyQctV2bX3Vq9kZnegLbpjTLP49It2ovUbcartuoQTeXgP+TGpY//7mDH/UQlFCKDGiA==" saltValue="KUnni6YEm00anzSSvyLqQA==" spinCount="100000" sqref="FE143" name="Rango2_17_2"/>
    <protectedRange algorithmName="SHA-512" hashValue="9+DNppQbWrLYYUMoJ+lyQctV2bX3Vq9kZnegLbpjTLP49It2ovUbcartuoQTeXgP+TGpY//7mDH/UQlFCKDGiA==" saltValue="KUnni6YEm00anzSSvyLqQA==" spinCount="100000" sqref="HD143:HI143" name="Rango2_15_2"/>
    <protectedRange algorithmName="SHA-512" hashValue="EEHzbvEYwO1eufllBljOz0uf9BJ2ENtvOScQ7IsS321QhYbwKn7qhHKKP8cKj02rTDvVRMWvwQ1ZP0mZWsBprQ==" saltValue="CjXqBRFbKezlWOFV37MnDQ==" spinCount="100000" sqref="GW143:GW144 GN143:GN144 GQ143:GR144" name="Rango2_30_2_78"/>
    <protectedRange algorithmName="SHA-512" hashValue="Rgskw+AQdeJ5qbJdarzTa3SCkJfDGziy0Uan5N0F3IWn/H3Z/e+VcB56R7Nes7MPxNHewNP1sSSucVjz3iTLeA==" saltValue="qKZH3DnwaZHBzy3cBZo1qQ==" spinCount="100000" sqref="GF143:GF144" name="Rango2_31_28_53"/>
    <protectedRange algorithmName="SHA-512" hashValue="Umj9+5Ys20VQPxBFtc6qE5LtKKSgPKwit+B8dd4XnEUaLfBM2ozpkEC4YxwK0SbBiAHDDex+pY+LomQ0lyuamQ==" saltValue="N2/MCRws+mmA+NXw0axolg==" spinCount="100000" sqref="GJ143:GJ144 GH143:GH144 GE143:GE144 GL143:GL144 FY143:FY144 GB143" name="Rango2_31_2_85"/>
    <protectedRange algorithmName="SHA-512" hashValue="YXHanhqXL0e4jPrzkCF8r/22WmlCviFUW909WKuG1JOcU0mp0/Huh0aP3EaGYxV2ep0WGu48HsShAy4Ka2uOiw==" saltValue="h/7U5iwJm7DLR4tRVfwZYw==" spinCount="100000" sqref="GI143:GI144 GC143:GC144" name="Rango2_33_61"/>
    <protectedRange algorithmName="SHA-512" hashValue="pL4tgTKqwEsWSIEGFTBd+4pvEhE7d5Q99Eijs+L/Y1rhA0saQGGRJw5Pv2HLOP0quglztFwB6WVnQ1YGxd4AiQ==" saltValue="IF5mhk2RcoEjrcYppes1VA==" spinCount="100000" sqref="FT143:FT144" name="Rango2_30_55"/>
    <protectedRange algorithmName="SHA-512" hashValue="EEHzbvEYwO1eufllBljOz0uf9BJ2ENtvOScQ7IsS321QhYbwKn7qhHKKP8cKj02rTDvVRMWvwQ1ZP0mZWsBprQ==" saltValue="CjXqBRFbKezlWOFV37MnDQ==" spinCount="100000" sqref="GW145 GN145 GQ145:GR145" name="Rango2_30_2_79"/>
    <protectedRange algorithmName="SHA-512" hashValue="Rgskw+AQdeJ5qbJdarzTa3SCkJfDGziy0Uan5N0F3IWn/H3Z/e+VcB56R7Nes7MPxNHewNP1sSSucVjz3iTLeA==" saltValue="qKZH3DnwaZHBzy3cBZo1qQ==" spinCount="100000" sqref="GF145" name="Rango2_31_28_54"/>
    <protectedRange algorithmName="SHA-512" hashValue="Umj9+5Ys20VQPxBFtc6qE5LtKKSgPKwit+B8dd4XnEUaLfBM2ozpkEC4YxwK0SbBiAHDDex+pY+LomQ0lyuamQ==" saltValue="N2/MCRws+mmA+NXw0axolg==" spinCount="100000" sqref="GJ145 GH145 GE145 GL145 FY145 GB145" name="Rango2_31_2_86"/>
    <protectedRange algorithmName="SHA-512" hashValue="YXHanhqXL0e4jPrzkCF8r/22WmlCviFUW909WKuG1JOcU0mp0/Huh0aP3EaGYxV2ep0WGu48HsShAy4Ka2uOiw==" saltValue="h/7U5iwJm7DLR4tRVfwZYw==" spinCount="100000" sqref="GI145 GC145" name="Rango2_33_62"/>
    <protectedRange algorithmName="SHA-512" hashValue="pL4tgTKqwEsWSIEGFTBd+4pvEhE7d5Q99Eijs+L/Y1rhA0saQGGRJw5Pv2HLOP0quglztFwB6WVnQ1YGxd4AiQ==" saltValue="IF5mhk2RcoEjrcYppes1VA==" spinCount="100000" sqref="FT145" name="Rango2_30_56"/>
    <protectedRange algorithmName="SHA-512" hashValue="EEHzbvEYwO1eufllBljOz0uf9BJ2ENtvOScQ7IsS321QhYbwKn7qhHKKP8cKj02rTDvVRMWvwQ1ZP0mZWsBprQ==" saltValue="CjXqBRFbKezlWOFV37MnDQ==" spinCount="100000" sqref="GW146 GN146 GQ146:GR146" name="Rango2_30_2_80"/>
    <protectedRange algorithmName="SHA-512" hashValue="Rgskw+AQdeJ5qbJdarzTa3SCkJfDGziy0Uan5N0F3IWn/H3Z/e+VcB56R7Nes7MPxNHewNP1sSSucVjz3iTLeA==" saltValue="qKZH3DnwaZHBzy3cBZo1qQ==" spinCount="100000" sqref="GF146" name="Rango2_31_28_55"/>
    <protectedRange algorithmName="SHA-512" hashValue="Umj9+5Ys20VQPxBFtc6qE5LtKKSgPKwit+B8dd4XnEUaLfBM2ozpkEC4YxwK0SbBiAHDDex+pY+LomQ0lyuamQ==" saltValue="N2/MCRws+mmA+NXw0axolg==" spinCount="100000" sqref="GJ146 GH146 GE146 GL146 FY146 GB146" name="Rango2_31_2_87"/>
    <protectedRange algorithmName="SHA-512" hashValue="YXHanhqXL0e4jPrzkCF8r/22WmlCviFUW909WKuG1JOcU0mp0/Huh0aP3EaGYxV2ep0WGu48HsShAy4Ka2uOiw==" saltValue="h/7U5iwJm7DLR4tRVfwZYw==" spinCount="100000" sqref="GI146 GC146" name="Rango2_33_63"/>
    <protectedRange algorithmName="SHA-512" hashValue="pL4tgTKqwEsWSIEGFTBd+4pvEhE7d5Q99Eijs+L/Y1rhA0saQGGRJw5Pv2HLOP0quglztFwB6WVnQ1YGxd4AiQ==" saltValue="IF5mhk2RcoEjrcYppes1VA==" spinCount="100000" sqref="FT146" name="Rango2_30_57"/>
    <protectedRange algorithmName="SHA-512" hashValue="EEHzbvEYwO1eufllBljOz0uf9BJ2ENtvOScQ7IsS321QhYbwKn7qhHKKP8cKj02rTDvVRMWvwQ1ZP0mZWsBprQ==" saltValue="CjXqBRFbKezlWOFV37MnDQ==" spinCount="100000" sqref="GW147:GW148 GN147:GN148 GQ147:GR148" name="Rango2_30_2_81"/>
    <protectedRange algorithmName="SHA-512" hashValue="Rgskw+AQdeJ5qbJdarzTa3SCkJfDGziy0Uan5N0F3IWn/H3Z/e+VcB56R7Nes7MPxNHewNP1sSSucVjz3iTLeA==" saltValue="qKZH3DnwaZHBzy3cBZo1qQ==" spinCount="100000" sqref="GF147:GF148" name="Rango2_31_28_56"/>
    <protectedRange algorithmName="SHA-512" hashValue="Umj9+5Ys20VQPxBFtc6qE5LtKKSgPKwit+B8dd4XnEUaLfBM2ozpkEC4YxwK0SbBiAHDDex+pY+LomQ0lyuamQ==" saltValue="N2/MCRws+mmA+NXw0axolg==" spinCount="100000" sqref="GJ147:GJ148 GH147:GH148 GE147:GE148 GL147:GL148 FY147:FY148 GB148" name="Rango2_31_2_88"/>
    <protectedRange algorithmName="SHA-512" hashValue="YXHanhqXL0e4jPrzkCF8r/22WmlCviFUW909WKuG1JOcU0mp0/Huh0aP3EaGYxV2ep0WGu48HsShAy4Ka2uOiw==" saltValue="h/7U5iwJm7DLR4tRVfwZYw==" spinCount="100000" sqref="GI147:GI148 GC147:GC148" name="Rango2_33_64"/>
    <protectedRange algorithmName="SHA-512" hashValue="pL4tgTKqwEsWSIEGFTBd+4pvEhE7d5Q99Eijs+L/Y1rhA0saQGGRJw5Pv2HLOP0quglztFwB6WVnQ1YGxd4AiQ==" saltValue="IF5mhk2RcoEjrcYppes1VA==" spinCount="100000" sqref="FT147:FT148" name="Rango2_30_58"/>
    <protectedRange algorithmName="SHA-512" hashValue="EEHzbvEYwO1eufllBljOz0uf9BJ2ENtvOScQ7IsS321QhYbwKn7qhHKKP8cKj02rTDvVRMWvwQ1ZP0mZWsBprQ==" saltValue="CjXqBRFbKezlWOFV37MnDQ==" spinCount="100000" sqref="GW149:GW150 GN149:GN150 GQ149:GR150" name="Rango2_30_2_82"/>
    <protectedRange algorithmName="SHA-512" hashValue="Rgskw+AQdeJ5qbJdarzTa3SCkJfDGziy0Uan5N0F3IWn/H3Z/e+VcB56R7Nes7MPxNHewNP1sSSucVjz3iTLeA==" saltValue="qKZH3DnwaZHBzy3cBZo1qQ==" spinCount="100000" sqref="GF149:GF150" name="Rango2_31_28_57"/>
    <protectedRange algorithmName="SHA-512" hashValue="Umj9+5Ys20VQPxBFtc6qE5LtKKSgPKwit+B8dd4XnEUaLfBM2ozpkEC4YxwK0SbBiAHDDex+pY+LomQ0lyuamQ==" saltValue="N2/MCRws+mmA+NXw0axolg==" spinCount="100000" sqref="GJ149:GJ150 GH149:GH150 GE149:GE150 GL149:GL150 FY149:FY150" name="Rango2_31_2_89"/>
    <protectedRange algorithmName="SHA-512" hashValue="YXHanhqXL0e4jPrzkCF8r/22WmlCviFUW909WKuG1JOcU0mp0/Huh0aP3EaGYxV2ep0WGu48HsShAy4Ka2uOiw==" saltValue="h/7U5iwJm7DLR4tRVfwZYw==" spinCount="100000" sqref="GI149:GI150 GC149:GC150" name="Rango2_33_65"/>
    <protectedRange algorithmName="SHA-512" hashValue="pL4tgTKqwEsWSIEGFTBd+4pvEhE7d5Q99Eijs+L/Y1rhA0saQGGRJw5Pv2HLOP0quglztFwB6WVnQ1YGxd4AiQ==" saltValue="IF5mhk2RcoEjrcYppes1VA==" spinCount="100000" sqref="FT149:FT150" name="Rango2_30_59"/>
    <protectedRange algorithmName="SHA-512" hashValue="EEHzbvEYwO1eufllBljOz0uf9BJ2ENtvOScQ7IsS321QhYbwKn7qhHKKP8cKj02rTDvVRMWvwQ1ZP0mZWsBprQ==" saltValue="CjXqBRFbKezlWOFV37MnDQ==" spinCount="100000" sqref="GW151 GN151 GQ151:GR151" name="Rango2_30_2_83"/>
    <protectedRange algorithmName="SHA-512" hashValue="Rgskw+AQdeJ5qbJdarzTa3SCkJfDGziy0Uan5N0F3IWn/H3Z/e+VcB56R7Nes7MPxNHewNP1sSSucVjz3iTLeA==" saltValue="qKZH3DnwaZHBzy3cBZo1qQ==" spinCount="100000" sqref="GF151" name="Rango2_31_28_58"/>
    <protectedRange algorithmName="SHA-512" hashValue="Umj9+5Ys20VQPxBFtc6qE5LtKKSgPKwit+B8dd4XnEUaLfBM2ozpkEC4YxwK0SbBiAHDDex+pY+LomQ0lyuamQ==" saltValue="N2/MCRws+mmA+NXw0axolg==" spinCount="100000" sqref="GJ151 GH151 GE151 GL151 FY151 GB151" name="Rango2_31_2_90"/>
    <protectedRange algorithmName="SHA-512" hashValue="YXHanhqXL0e4jPrzkCF8r/22WmlCviFUW909WKuG1JOcU0mp0/Huh0aP3EaGYxV2ep0WGu48HsShAy4Ka2uOiw==" saltValue="h/7U5iwJm7DLR4tRVfwZYw==" spinCount="100000" sqref="GI151 GC151" name="Rango2_33_66"/>
    <protectedRange algorithmName="SHA-512" hashValue="pL4tgTKqwEsWSIEGFTBd+4pvEhE7d5Q99Eijs+L/Y1rhA0saQGGRJw5Pv2HLOP0quglztFwB6WVnQ1YGxd4AiQ==" saltValue="IF5mhk2RcoEjrcYppes1VA==" spinCount="100000" sqref="FT151" name="Rango2_30_60"/>
    <protectedRange algorithmName="SHA-512" hashValue="EEHzbvEYwO1eufllBljOz0uf9BJ2ENtvOScQ7IsS321QhYbwKn7qhHKKP8cKj02rTDvVRMWvwQ1ZP0mZWsBprQ==" saltValue="CjXqBRFbKezlWOFV37MnDQ==" spinCount="100000" sqref="GW152 GN152 GQ152:GR152" name="Rango2_30_2_84"/>
    <protectedRange algorithmName="SHA-512" hashValue="Rgskw+AQdeJ5qbJdarzTa3SCkJfDGziy0Uan5N0F3IWn/H3Z/e+VcB56R7Nes7MPxNHewNP1sSSucVjz3iTLeA==" saltValue="qKZH3DnwaZHBzy3cBZo1qQ==" spinCount="100000" sqref="GF152" name="Rango2_31_28_59"/>
    <protectedRange algorithmName="SHA-512" hashValue="Umj9+5Ys20VQPxBFtc6qE5LtKKSgPKwit+B8dd4XnEUaLfBM2ozpkEC4YxwK0SbBiAHDDex+pY+LomQ0lyuamQ==" saltValue="N2/MCRws+mmA+NXw0axolg==" spinCount="100000" sqref="GJ152 GH152 GE152 GL152 FY152 GB152" name="Rango2_31_2_91"/>
    <protectedRange algorithmName="SHA-512" hashValue="YXHanhqXL0e4jPrzkCF8r/22WmlCviFUW909WKuG1JOcU0mp0/Huh0aP3EaGYxV2ep0WGu48HsShAy4Ka2uOiw==" saltValue="h/7U5iwJm7DLR4tRVfwZYw==" spinCount="100000" sqref="GI152 GC152" name="Rango2_33_67"/>
    <protectedRange algorithmName="SHA-512" hashValue="pL4tgTKqwEsWSIEGFTBd+4pvEhE7d5Q99Eijs+L/Y1rhA0saQGGRJw5Pv2HLOP0quglztFwB6WVnQ1YGxd4AiQ==" saltValue="IF5mhk2RcoEjrcYppes1VA==" spinCount="100000" sqref="FT152" name="Rango2_30_61"/>
    <protectedRange algorithmName="SHA-512" hashValue="EEHzbvEYwO1eufllBljOz0uf9BJ2ENtvOScQ7IsS321QhYbwKn7qhHKKP8cKj02rTDvVRMWvwQ1ZP0mZWsBprQ==" saltValue="CjXqBRFbKezlWOFV37MnDQ==" spinCount="100000" sqref="GW153 GN153 GQ153:GR153" name="Rango2_30_2_85"/>
    <protectedRange algorithmName="SHA-512" hashValue="Rgskw+AQdeJ5qbJdarzTa3SCkJfDGziy0Uan5N0F3IWn/H3Z/e+VcB56R7Nes7MPxNHewNP1sSSucVjz3iTLeA==" saltValue="qKZH3DnwaZHBzy3cBZo1qQ==" spinCount="100000" sqref="GF153" name="Rango2_31_28_60"/>
    <protectedRange algorithmName="SHA-512" hashValue="Umj9+5Ys20VQPxBFtc6qE5LtKKSgPKwit+B8dd4XnEUaLfBM2ozpkEC4YxwK0SbBiAHDDex+pY+LomQ0lyuamQ==" saltValue="N2/MCRws+mmA+NXw0axolg==" spinCount="100000" sqref="GJ153 GH153 GE153 GL153 FY153" name="Rango2_31_2_92"/>
    <protectedRange algorithmName="SHA-512" hashValue="YXHanhqXL0e4jPrzkCF8r/22WmlCviFUW909WKuG1JOcU0mp0/Huh0aP3EaGYxV2ep0WGu48HsShAy4Ka2uOiw==" saltValue="h/7U5iwJm7DLR4tRVfwZYw==" spinCount="100000" sqref="GI153 GC153" name="Rango2_33_68"/>
    <protectedRange algorithmName="SHA-512" hashValue="pL4tgTKqwEsWSIEGFTBd+4pvEhE7d5Q99Eijs+L/Y1rhA0saQGGRJw5Pv2HLOP0quglztFwB6WVnQ1YGxd4AiQ==" saltValue="IF5mhk2RcoEjrcYppes1VA==" spinCount="100000" sqref="FT153" name="Rango2_30_62"/>
    <protectedRange algorithmName="SHA-512" hashValue="EEHzbvEYwO1eufllBljOz0uf9BJ2ENtvOScQ7IsS321QhYbwKn7qhHKKP8cKj02rTDvVRMWvwQ1ZP0mZWsBprQ==" saltValue="CjXqBRFbKezlWOFV37MnDQ==" spinCount="100000" sqref="GW154 GN154 GQ154:GR154" name="Rango2_30_2_86"/>
    <protectedRange algorithmName="SHA-512" hashValue="Rgskw+AQdeJ5qbJdarzTa3SCkJfDGziy0Uan5N0F3IWn/H3Z/e+VcB56R7Nes7MPxNHewNP1sSSucVjz3iTLeA==" saltValue="qKZH3DnwaZHBzy3cBZo1qQ==" spinCount="100000" sqref="GF154" name="Rango2_31_28_61"/>
    <protectedRange algorithmName="SHA-512" hashValue="Umj9+5Ys20VQPxBFtc6qE5LtKKSgPKwit+B8dd4XnEUaLfBM2ozpkEC4YxwK0SbBiAHDDex+pY+LomQ0lyuamQ==" saltValue="N2/MCRws+mmA+NXw0axolg==" spinCount="100000" sqref="GJ154 GH154 GE154 GL154 FY154" name="Rango2_31_2_93"/>
    <protectedRange algorithmName="SHA-512" hashValue="YXHanhqXL0e4jPrzkCF8r/22WmlCviFUW909WKuG1JOcU0mp0/Huh0aP3EaGYxV2ep0WGu48HsShAy4Ka2uOiw==" saltValue="h/7U5iwJm7DLR4tRVfwZYw==" spinCount="100000" sqref="GI154 GC154" name="Rango2_33_69"/>
    <protectedRange algorithmName="SHA-512" hashValue="pL4tgTKqwEsWSIEGFTBd+4pvEhE7d5Q99Eijs+L/Y1rhA0saQGGRJw5Pv2HLOP0quglztFwB6WVnQ1YGxd4AiQ==" saltValue="IF5mhk2RcoEjrcYppes1VA==" spinCount="100000" sqref="FT154" name="Rango2_30_63"/>
    <protectedRange algorithmName="SHA-512" hashValue="EEHzbvEYwO1eufllBljOz0uf9BJ2ENtvOScQ7IsS321QhYbwKn7qhHKKP8cKj02rTDvVRMWvwQ1ZP0mZWsBprQ==" saltValue="CjXqBRFbKezlWOFV37MnDQ==" spinCount="100000" sqref="GW155 GN155 GQ155:GR155" name="Rango2_30_2_87"/>
    <protectedRange algorithmName="SHA-512" hashValue="Rgskw+AQdeJ5qbJdarzTa3SCkJfDGziy0Uan5N0F3IWn/H3Z/e+VcB56R7Nes7MPxNHewNP1sSSucVjz3iTLeA==" saltValue="qKZH3DnwaZHBzy3cBZo1qQ==" spinCount="100000" sqref="GF155" name="Rango2_31_28_62"/>
    <protectedRange algorithmName="SHA-512" hashValue="Umj9+5Ys20VQPxBFtc6qE5LtKKSgPKwit+B8dd4XnEUaLfBM2ozpkEC4YxwK0SbBiAHDDex+pY+LomQ0lyuamQ==" saltValue="N2/MCRws+mmA+NXw0axolg==" spinCount="100000" sqref="GJ155 GH155 GE155 GL155 FY155 GB155" name="Rango2_31_2_94"/>
    <protectedRange algorithmName="SHA-512" hashValue="YXHanhqXL0e4jPrzkCF8r/22WmlCviFUW909WKuG1JOcU0mp0/Huh0aP3EaGYxV2ep0WGu48HsShAy4Ka2uOiw==" saltValue="h/7U5iwJm7DLR4tRVfwZYw==" spinCount="100000" sqref="GI155 GC155" name="Rango2_33_70"/>
    <protectedRange algorithmName="SHA-512" hashValue="pL4tgTKqwEsWSIEGFTBd+4pvEhE7d5Q99Eijs+L/Y1rhA0saQGGRJw5Pv2HLOP0quglztFwB6WVnQ1YGxd4AiQ==" saltValue="IF5mhk2RcoEjrcYppes1VA==" spinCount="100000" sqref="FT155" name="Rango2_30_64"/>
    <protectedRange algorithmName="SHA-512" hashValue="EEHzbvEYwO1eufllBljOz0uf9BJ2ENtvOScQ7IsS321QhYbwKn7qhHKKP8cKj02rTDvVRMWvwQ1ZP0mZWsBprQ==" saltValue="CjXqBRFbKezlWOFV37MnDQ==" spinCount="100000" sqref="GW156:GW157 GN156:GN157 GQ156:GR157" name="Rango2_30_2_88"/>
    <protectedRange algorithmName="SHA-512" hashValue="Rgskw+AQdeJ5qbJdarzTa3SCkJfDGziy0Uan5N0F3IWn/H3Z/e+VcB56R7Nes7MPxNHewNP1sSSucVjz3iTLeA==" saltValue="qKZH3DnwaZHBzy3cBZo1qQ==" spinCount="100000" sqref="GF156:GF157" name="Rango2_31_28_63"/>
    <protectedRange algorithmName="SHA-512" hashValue="Umj9+5Ys20VQPxBFtc6qE5LtKKSgPKwit+B8dd4XnEUaLfBM2ozpkEC4YxwK0SbBiAHDDex+pY+LomQ0lyuamQ==" saltValue="N2/MCRws+mmA+NXw0axolg==" spinCount="100000" sqref="GJ156:GJ157 GH156:GH157 GE156:GE157 GL156:GL157 FY156:FY157 GB157" name="Rango2_31_2_95"/>
    <protectedRange algorithmName="SHA-512" hashValue="YXHanhqXL0e4jPrzkCF8r/22WmlCviFUW909WKuG1JOcU0mp0/Huh0aP3EaGYxV2ep0WGu48HsShAy4Ka2uOiw==" saltValue="h/7U5iwJm7DLR4tRVfwZYw==" spinCount="100000" sqref="GI156:GI157 GC156:GC157" name="Rango2_33_71"/>
    <protectedRange algorithmName="SHA-512" hashValue="pL4tgTKqwEsWSIEGFTBd+4pvEhE7d5Q99Eijs+L/Y1rhA0saQGGRJw5Pv2HLOP0quglztFwB6WVnQ1YGxd4AiQ==" saltValue="IF5mhk2RcoEjrcYppes1VA==" spinCount="100000" sqref="FT156:FT157" name="Rango2_30_65"/>
    <protectedRange algorithmName="SHA-512" hashValue="EEHzbvEYwO1eufllBljOz0uf9BJ2ENtvOScQ7IsS321QhYbwKn7qhHKKP8cKj02rTDvVRMWvwQ1ZP0mZWsBprQ==" saltValue="CjXqBRFbKezlWOFV37MnDQ==" spinCount="100000" sqref="GW158 GN158 GQ158:GR158" name="Rango2_30_2_89"/>
    <protectedRange algorithmName="SHA-512" hashValue="Rgskw+AQdeJ5qbJdarzTa3SCkJfDGziy0Uan5N0F3IWn/H3Z/e+VcB56R7Nes7MPxNHewNP1sSSucVjz3iTLeA==" saltValue="qKZH3DnwaZHBzy3cBZo1qQ==" spinCount="100000" sqref="GF158" name="Rango2_31_28_64"/>
    <protectedRange algorithmName="SHA-512" hashValue="Umj9+5Ys20VQPxBFtc6qE5LtKKSgPKwit+B8dd4XnEUaLfBM2ozpkEC4YxwK0SbBiAHDDex+pY+LomQ0lyuamQ==" saltValue="N2/MCRws+mmA+NXw0axolg==" spinCount="100000" sqref="GJ158 GH158 GE158 GL158 FY158" name="Rango2_31_2_96"/>
    <protectedRange algorithmName="SHA-512" hashValue="YXHanhqXL0e4jPrzkCF8r/22WmlCviFUW909WKuG1JOcU0mp0/Huh0aP3EaGYxV2ep0WGu48HsShAy4Ka2uOiw==" saltValue="h/7U5iwJm7DLR4tRVfwZYw==" spinCount="100000" sqref="GI158 GC158" name="Rango2_33_72"/>
    <protectedRange algorithmName="SHA-512" hashValue="pL4tgTKqwEsWSIEGFTBd+4pvEhE7d5Q99Eijs+L/Y1rhA0saQGGRJw5Pv2HLOP0quglztFwB6WVnQ1YGxd4AiQ==" saltValue="IF5mhk2RcoEjrcYppes1VA==" spinCount="100000" sqref="FT158" name="Rango2_30_66"/>
    <protectedRange algorithmName="SHA-512" hashValue="EEHzbvEYwO1eufllBljOz0uf9BJ2ENtvOScQ7IsS321QhYbwKn7qhHKKP8cKj02rTDvVRMWvwQ1ZP0mZWsBprQ==" saltValue="CjXqBRFbKezlWOFV37MnDQ==" spinCount="100000" sqref="GW159:GW162 GN159:GN162 GQ159:GR162" name="Rango2_30_2_90"/>
    <protectedRange algorithmName="SHA-512" hashValue="Rgskw+AQdeJ5qbJdarzTa3SCkJfDGziy0Uan5N0F3IWn/H3Z/e+VcB56R7Nes7MPxNHewNP1sSSucVjz3iTLeA==" saltValue="qKZH3DnwaZHBzy3cBZo1qQ==" spinCount="100000" sqref="GF159:GF162" name="Rango2_31_28_65"/>
    <protectedRange algorithmName="SHA-512" hashValue="Umj9+5Ys20VQPxBFtc6qE5LtKKSgPKwit+B8dd4XnEUaLfBM2ozpkEC4YxwK0SbBiAHDDex+pY+LomQ0lyuamQ==" saltValue="N2/MCRws+mmA+NXw0axolg==" spinCount="100000" sqref="GJ159:GJ162 GH159:GH162 GE159:GE162 GL159:GL162 FY159:FY162 GB162" name="Rango2_31_2_97"/>
    <protectedRange algorithmName="SHA-512" hashValue="YXHanhqXL0e4jPrzkCF8r/22WmlCviFUW909WKuG1JOcU0mp0/Huh0aP3EaGYxV2ep0WGu48HsShAy4Ka2uOiw==" saltValue="h/7U5iwJm7DLR4tRVfwZYw==" spinCount="100000" sqref="GI159:GI162 GC159:GC160 GC162" name="Rango2_33_73"/>
    <protectedRange algorithmName="SHA-512" hashValue="pL4tgTKqwEsWSIEGFTBd+4pvEhE7d5Q99Eijs+L/Y1rhA0saQGGRJw5Pv2HLOP0quglztFwB6WVnQ1YGxd4AiQ==" saltValue="IF5mhk2RcoEjrcYppes1VA==" spinCount="100000" sqref="FT159:FT162" name="Rango2_30_67"/>
    <protectedRange algorithmName="SHA-512" hashValue="EEHzbvEYwO1eufllBljOz0uf9BJ2ENtvOScQ7IsS321QhYbwKn7qhHKKP8cKj02rTDvVRMWvwQ1ZP0mZWsBprQ==" saltValue="CjXqBRFbKezlWOFV37MnDQ==" spinCount="100000" sqref="GW163 GN163 GQ163:GR163" name="Rango2_30_2_91"/>
    <protectedRange algorithmName="SHA-512" hashValue="Rgskw+AQdeJ5qbJdarzTa3SCkJfDGziy0Uan5N0F3IWn/H3Z/e+VcB56R7Nes7MPxNHewNP1sSSucVjz3iTLeA==" saltValue="qKZH3DnwaZHBzy3cBZo1qQ==" spinCount="100000" sqref="GF163" name="Rango2_31_28_66"/>
    <protectedRange algorithmName="SHA-512" hashValue="Umj9+5Ys20VQPxBFtc6qE5LtKKSgPKwit+B8dd4XnEUaLfBM2ozpkEC4YxwK0SbBiAHDDex+pY+LomQ0lyuamQ==" saltValue="N2/MCRws+mmA+NXw0axolg==" spinCount="100000" sqref="GJ163 GH163 GE163 GL163 FY163" name="Rango2_31_2_98"/>
    <protectedRange algorithmName="SHA-512" hashValue="YXHanhqXL0e4jPrzkCF8r/22WmlCviFUW909WKuG1JOcU0mp0/Huh0aP3EaGYxV2ep0WGu48HsShAy4Ka2uOiw==" saltValue="h/7U5iwJm7DLR4tRVfwZYw==" spinCount="100000" sqref="GI163 GC163" name="Rango2_33_74"/>
    <protectedRange algorithmName="SHA-512" hashValue="pL4tgTKqwEsWSIEGFTBd+4pvEhE7d5Q99Eijs+L/Y1rhA0saQGGRJw5Pv2HLOP0quglztFwB6WVnQ1YGxd4AiQ==" saltValue="IF5mhk2RcoEjrcYppes1VA==" spinCount="100000" sqref="FT163" name="Rango2_30_68"/>
    <protectedRange algorithmName="SHA-512" hashValue="EEHzbvEYwO1eufllBljOz0uf9BJ2ENtvOScQ7IsS321QhYbwKn7qhHKKP8cKj02rTDvVRMWvwQ1ZP0mZWsBprQ==" saltValue="CjXqBRFbKezlWOFV37MnDQ==" spinCount="100000" sqref="GW164 GN164 GQ164:GR164" name="Rango2_30_2_92"/>
    <protectedRange algorithmName="SHA-512" hashValue="Rgskw+AQdeJ5qbJdarzTa3SCkJfDGziy0Uan5N0F3IWn/H3Z/e+VcB56R7Nes7MPxNHewNP1sSSucVjz3iTLeA==" saltValue="qKZH3DnwaZHBzy3cBZo1qQ==" spinCount="100000" sqref="GF164" name="Rango2_31_28_67"/>
    <protectedRange algorithmName="SHA-512" hashValue="Umj9+5Ys20VQPxBFtc6qE5LtKKSgPKwit+B8dd4XnEUaLfBM2ozpkEC4YxwK0SbBiAHDDex+pY+LomQ0lyuamQ==" saltValue="N2/MCRws+mmA+NXw0axolg==" spinCount="100000" sqref="GJ164 GH164 GE164 GL164 FY164 GB164" name="Rango2_31_2_99"/>
    <protectedRange algorithmName="SHA-512" hashValue="YXHanhqXL0e4jPrzkCF8r/22WmlCviFUW909WKuG1JOcU0mp0/Huh0aP3EaGYxV2ep0WGu48HsShAy4Ka2uOiw==" saltValue="h/7U5iwJm7DLR4tRVfwZYw==" spinCount="100000" sqref="GI164 GC164" name="Rango2_33_75"/>
    <protectedRange algorithmName="SHA-512" hashValue="pL4tgTKqwEsWSIEGFTBd+4pvEhE7d5Q99Eijs+L/Y1rhA0saQGGRJw5Pv2HLOP0quglztFwB6WVnQ1YGxd4AiQ==" saltValue="IF5mhk2RcoEjrcYppes1VA==" spinCount="100000" sqref="FT164" name="Rango2_30_69"/>
    <protectedRange algorithmName="SHA-512" hashValue="EEHzbvEYwO1eufllBljOz0uf9BJ2ENtvOScQ7IsS321QhYbwKn7qhHKKP8cKj02rTDvVRMWvwQ1ZP0mZWsBprQ==" saltValue="CjXqBRFbKezlWOFV37MnDQ==" spinCount="100000" sqref="GW165:GW166 GN165:GN166 GQ165:GR166" name="Rango2_30_2_93"/>
    <protectedRange algorithmName="SHA-512" hashValue="Rgskw+AQdeJ5qbJdarzTa3SCkJfDGziy0Uan5N0F3IWn/H3Z/e+VcB56R7Nes7MPxNHewNP1sSSucVjz3iTLeA==" saltValue="qKZH3DnwaZHBzy3cBZo1qQ==" spinCount="100000" sqref="GF166" name="Rango2_31_28_68"/>
    <protectedRange algorithmName="SHA-512" hashValue="YXHanhqXL0e4jPrzkCF8r/22WmlCviFUW909WKuG1JOcU0mp0/Huh0aP3EaGYxV2ep0WGu48HsShAy4Ka2uOiw==" saltValue="h/7U5iwJm7DLR4tRVfwZYw==" spinCount="100000" sqref="GI165:GI166 GC165:GC166" name="Rango2_33_76"/>
    <protectedRange algorithmName="SHA-512" hashValue="pL4tgTKqwEsWSIEGFTBd+4pvEhE7d5Q99Eijs+L/Y1rhA0saQGGRJw5Pv2HLOP0quglztFwB6WVnQ1YGxd4AiQ==" saltValue="IF5mhk2RcoEjrcYppes1VA==" spinCount="100000" sqref="FT165:FT166" name="Rango2_30_70"/>
    <protectedRange algorithmName="SHA-512" hashValue="EEHzbvEYwO1eufllBljOz0uf9BJ2ENtvOScQ7IsS321QhYbwKn7qhHKKP8cKj02rTDvVRMWvwQ1ZP0mZWsBprQ==" saltValue="CjXqBRFbKezlWOFV37MnDQ==" spinCount="100000" sqref="GW167 GN167 GQ167:GR167" name="Rango2_30_2_94"/>
    <protectedRange algorithmName="SHA-512" hashValue="Rgskw+AQdeJ5qbJdarzTa3SCkJfDGziy0Uan5N0F3IWn/H3Z/e+VcB56R7Nes7MPxNHewNP1sSSucVjz3iTLeA==" saltValue="qKZH3DnwaZHBzy3cBZo1qQ==" spinCount="100000" sqref="GF167" name="Rango2_31_28_69"/>
    <protectedRange algorithmName="SHA-512" hashValue="YXHanhqXL0e4jPrzkCF8r/22WmlCviFUW909WKuG1JOcU0mp0/Huh0aP3EaGYxV2ep0WGu48HsShAy4Ka2uOiw==" saltValue="h/7U5iwJm7DLR4tRVfwZYw==" spinCount="100000" sqref="GI167" name="Rango2_33_77"/>
    <protectedRange algorithmName="SHA-512" hashValue="pL4tgTKqwEsWSIEGFTBd+4pvEhE7d5Q99Eijs+L/Y1rhA0saQGGRJw5Pv2HLOP0quglztFwB6WVnQ1YGxd4AiQ==" saltValue="IF5mhk2RcoEjrcYppes1VA==" spinCount="100000" sqref="FT167" name="Rango2_30_71"/>
    <protectedRange algorithmName="SHA-512" hashValue="EEHzbvEYwO1eufllBljOz0uf9BJ2ENtvOScQ7IsS321QhYbwKn7qhHKKP8cKj02rTDvVRMWvwQ1ZP0mZWsBprQ==" saltValue="CjXqBRFbKezlWOFV37MnDQ==" spinCount="100000" sqref="GW168 GN168 GQ168:GR168" name="Rango2_30_2_95"/>
    <protectedRange algorithmName="SHA-512" hashValue="Rgskw+AQdeJ5qbJdarzTa3SCkJfDGziy0Uan5N0F3IWn/H3Z/e+VcB56R7Nes7MPxNHewNP1sSSucVjz3iTLeA==" saltValue="qKZH3DnwaZHBzy3cBZo1qQ==" spinCount="100000" sqref="GF168" name="Rango2_31_28_70"/>
    <protectedRange algorithmName="SHA-512" hashValue="YXHanhqXL0e4jPrzkCF8r/22WmlCviFUW909WKuG1JOcU0mp0/Huh0aP3EaGYxV2ep0WGu48HsShAy4Ka2uOiw==" saltValue="h/7U5iwJm7DLR4tRVfwZYw==" spinCount="100000" sqref="GI168" name="Rango2_33_78"/>
    <protectedRange algorithmName="SHA-512" hashValue="pL4tgTKqwEsWSIEGFTBd+4pvEhE7d5Q99Eijs+L/Y1rhA0saQGGRJw5Pv2HLOP0quglztFwB6WVnQ1YGxd4AiQ==" saltValue="IF5mhk2RcoEjrcYppes1VA==" spinCount="100000" sqref="FT168" name="Rango2_30_72"/>
    <protectedRange algorithmName="SHA-512" hashValue="EEHzbvEYwO1eufllBljOz0uf9BJ2ENtvOScQ7IsS321QhYbwKn7qhHKKP8cKj02rTDvVRMWvwQ1ZP0mZWsBprQ==" saltValue="CjXqBRFbKezlWOFV37MnDQ==" spinCount="100000" sqref="GW169 GN169 GQ169:GR169" name="Rango2_30_2_96"/>
    <protectedRange algorithmName="SHA-512" hashValue="Rgskw+AQdeJ5qbJdarzTa3SCkJfDGziy0Uan5N0F3IWn/H3Z/e+VcB56R7Nes7MPxNHewNP1sSSucVjz3iTLeA==" saltValue="qKZH3DnwaZHBzy3cBZo1qQ==" spinCount="100000" sqref="GF169" name="Rango2_31_28_71"/>
    <protectedRange algorithmName="SHA-512" hashValue="YXHanhqXL0e4jPrzkCF8r/22WmlCviFUW909WKuG1JOcU0mp0/Huh0aP3EaGYxV2ep0WGu48HsShAy4Ka2uOiw==" saltValue="h/7U5iwJm7DLR4tRVfwZYw==" spinCount="100000" sqref="GI169 GC169" name="Rango2_33_79"/>
    <protectedRange algorithmName="SHA-512" hashValue="pL4tgTKqwEsWSIEGFTBd+4pvEhE7d5Q99Eijs+L/Y1rhA0saQGGRJw5Pv2HLOP0quglztFwB6WVnQ1YGxd4AiQ==" saltValue="IF5mhk2RcoEjrcYppes1VA==" spinCount="100000" sqref="FT169" name="Rango2_30_73"/>
    <protectedRange algorithmName="SHA-512" hashValue="EEHzbvEYwO1eufllBljOz0uf9BJ2ENtvOScQ7IsS321QhYbwKn7qhHKKP8cKj02rTDvVRMWvwQ1ZP0mZWsBprQ==" saltValue="CjXqBRFbKezlWOFV37MnDQ==" spinCount="100000" sqref="GW170 GN170 GQ170:GR170" name="Rango2_30_2_97"/>
    <protectedRange algorithmName="SHA-512" hashValue="Rgskw+AQdeJ5qbJdarzTa3SCkJfDGziy0Uan5N0F3IWn/H3Z/e+VcB56R7Nes7MPxNHewNP1sSSucVjz3iTLeA==" saltValue="qKZH3DnwaZHBzy3cBZo1qQ==" spinCount="100000" sqref="GF170" name="Rango2_31_28_72"/>
    <protectedRange algorithmName="SHA-512" hashValue="YXHanhqXL0e4jPrzkCF8r/22WmlCviFUW909WKuG1JOcU0mp0/Huh0aP3EaGYxV2ep0WGu48HsShAy4Ka2uOiw==" saltValue="h/7U5iwJm7DLR4tRVfwZYw==" spinCount="100000" sqref="GI170 GC170" name="Rango2_33_80"/>
    <protectedRange algorithmName="SHA-512" hashValue="pL4tgTKqwEsWSIEGFTBd+4pvEhE7d5Q99Eijs+L/Y1rhA0saQGGRJw5Pv2HLOP0quglztFwB6WVnQ1YGxd4AiQ==" saltValue="IF5mhk2RcoEjrcYppes1VA==" spinCount="100000" sqref="FT170" name="Rango2_30_74"/>
    <protectedRange algorithmName="SHA-512" hashValue="EEHzbvEYwO1eufllBljOz0uf9BJ2ENtvOScQ7IsS321QhYbwKn7qhHKKP8cKj02rTDvVRMWvwQ1ZP0mZWsBprQ==" saltValue="CjXqBRFbKezlWOFV37MnDQ==" spinCount="100000" sqref="GW171 GN171 GQ171:GR171" name="Rango2_30_2_98"/>
    <protectedRange algorithmName="SHA-512" hashValue="Rgskw+AQdeJ5qbJdarzTa3SCkJfDGziy0Uan5N0F3IWn/H3Z/e+VcB56R7Nes7MPxNHewNP1sSSucVjz3iTLeA==" saltValue="qKZH3DnwaZHBzy3cBZo1qQ==" spinCount="100000" sqref="GF171" name="Rango2_31_28_73"/>
    <protectedRange algorithmName="SHA-512" hashValue="YXHanhqXL0e4jPrzkCF8r/22WmlCviFUW909WKuG1JOcU0mp0/Huh0aP3EaGYxV2ep0WGu48HsShAy4Ka2uOiw==" saltValue="h/7U5iwJm7DLR4tRVfwZYw==" spinCount="100000" sqref="GI171" name="Rango2_33_81"/>
    <protectedRange algorithmName="SHA-512" hashValue="pL4tgTKqwEsWSIEGFTBd+4pvEhE7d5Q99Eijs+L/Y1rhA0saQGGRJw5Pv2HLOP0quglztFwB6WVnQ1YGxd4AiQ==" saltValue="IF5mhk2RcoEjrcYppes1VA==" spinCount="100000" sqref="FT171" name="Rango2_30_75"/>
    <protectedRange algorithmName="SHA-512" hashValue="EEHzbvEYwO1eufllBljOz0uf9BJ2ENtvOScQ7IsS321QhYbwKn7qhHKKP8cKj02rTDvVRMWvwQ1ZP0mZWsBprQ==" saltValue="CjXqBRFbKezlWOFV37MnDQ==" spinCount="100000" sqref="GW172:GW173 GN172:GN173 GQ172:GR173" name="Rango2_30_2_99"/>
    <protectedRange algorithmName="SHA-512" hashValue="Rgskw+AQdeJ5qbJdarzTa3SCkJfDGziy0Uan5N0F3IWn/H3Z/e+VcB56R7Nes7MPxNHewNP1sSSucVjz3iTLeA==" saltValue="qKZH3DnwaZHBzy3cBZo1qQ==" spinCount="100000" sqref="GF172:GF173" name="Rango2_31_28_74"/>
    <protectedRange algorithmName="SHA-512" hashValue="YXHanhqXL0e4jPrzkCF8r/22WmlCviFUW909WKuG1JOcU0mp0/Huh0aP3EaGYxV2ep0WGu48HsShAy4Ka2uOiw==" saltValue="h/7U5iwJm7DLR4tRVfwZYw==" spinCount="100000" sqref="GI172:GI173 GC172:GC173" name="Rango2_33_82"/>
    <protectedRange algorithmName="SHA-512" hashValue="pL4tgTKqwEsWSIEGFTBd+4pvEhE7d5Q99Eijs+L/Y1rhA0saQGGRJw5Pv2HLOP0quglztFwB6WVnQ1YGxd4AiQ==" saltValue="IF5mhk2RcoEjrcYppes1VA==" spinCount="100000" sqref="FT172:FT173" name="Rango2_30_76"/>
    <protectedRange algorithmName="SHA-512" hashValue="Rgskw+AQdeJ5qbJdarzTa3SCkJfDGziy0Uan5N0F3IWn/H3Z/e+VcB56R7Nes7MPxNHewNP1sSSucVjz3iTLeA==" saltValue="qKZH3DnwaZHBzy3cBZo1qQ==" spinCount="100000" sqref="GF174:GF176" name="Rango2_31_28_75"/>
    <protectedRange algorithmName="SHA-512" hashValue="YXHanhqXL0e4jPrzkCF8r/22WmlCviFUW909WKuG1JOcU0mp0/Huh0aP3EaGYxV2ep0WGu48HsShAy4Ka2uOiw==" saltValue="h/7U5iwJm7DLR4tRVfwZYw==" spinCount="100000" sqref="GI174:GI176 GC175:GC176" name="Rango2_33_83"/>
    <protectedRange algorithmName="SHA-512" hashValue="pL4tgTKqwEsWSIEGFTBd+4pvEhE7d5Q99Eijs+L/Y1rhA0saQGGRJw5Pv2HLOP0quglztFwB6WVnQ1YGxd4AiQ==" saltValue="IF5mhk2RcoEjrcYppes1VA==" spinCount="100000" sqref="FT174:FT176" name="Rango2_30_77"/>
    <protectedRange algorithmName="SHA-512" hashValue="Rgskw+AQdeJ5qbJdarzTa3SCkJfDGziy0Uan5N0F3IWn/H3Z/e+VcB56R7Nes7MPxNHewNP1sSSucVjz3iTLeA==" saltValue="qKZH3DnwaZHBzy3cBZo1qQ==" spinCount="100000" sqref="GF177" name="Rango2_31_28_76"/>
    <protectedRange algorithmName="SHA-512" hashValue="YXHanhqXL0e4jPrzkCF8r/22WmlCviFUW909WKuG1JOcU0mp0/Huh0aP3EaGYxV2ep0WGu48HsShAy4Ka2uOiw==" saltValue="h/7U5iwJm7DLR4tRVfwZYw==" spinCount="100000" sqref="GI177 GC177" name="Rango2_33_84"/>
    <protectedRange algorithmName="SHA-512" hashValue="pL4tgTKqwEsWSIEGFTBd+4pvEhE7d5Q99Eijs+L/Y1rhA0saQGGRJw5Pv2HLOP0quglztFwB6WVnQ1YGxd4AiQ==" saltValue="IF5mhk2RcoEjrcYppes1VA==" spinCount="100000" sqref="FT177" name="Rango2_30_78"/>
    <protectedRange algorithmName="SHA-512" hashValue="Rgskw+AQdeJ5qbJdarzTa3SCkJfDGziy0Uan5N0F3IWn/H3Z/e+VcB56R7Nes7MPxNHewNP1sSSucVjz3iTLeA==" saltValue="qKZH3DnwaZHBzy3cBZo1qQ==" spinCount="100000" sqref="GF178:GF179" name="Rango2_31_28_77"/>
    <protectedRange algorithmName="SHA-512" hashValue="YXHanhqXL0e4jPrzkCF8r/22WmlCviFUW909WKuG1JOcU0mp0/Huh0aP3EaGYxV2ep0WGu48HsShAy4Ka2uOiw==" saltValue="h/7U5iwJm7DLR4tRVfwZYw==" spinCount="100000" sqref="GI178:GI179 GC178" name="Rango2_33_85"/>
    <protectedRange algorithmName="SHA-512" hashValue="pL4tgTKqwEsWSIEGFTBd+4pvEhE7d5Q99Eijs+L/Y1rhA0saQGGRJw5Pv2HLOP0quglztFwB6WVnQ1YGxd4AiQ==" saltValue="IF5mhk2RcoEjrcYppes1VA==" spinCount="100000" sqref="FT178:FT179" name="Rango2_30_79"/>
    <protectedRange algorithmName="SHA-512" hashValue="Rgskw+AQdeJ5qbJdarzTa3SCkJfDGziy0Uan5N0F3IWn/H3Z/e+VcB56R7Nes7MPxNHewNP1sSSucVjz3iTLeA==" saltValue="qKZH3DnwaZHBzy3cBZo1qQ==" spinCount="100000" sqref="GF180" name="Rango2_31_28_78"/>
    <protectedRange algorithmName="SHA-512" hashValue="YXHanhqXL0e4jPrzkCF8r/22WmlCviFUW909WKuG1JOcU0mp0/Huh0aP3EaGYxV2ep0WGu48HsShAy4Ka2uOiw==" saltValue="h/7U5iwJm7DLR4tRVfwZYw==" spinCount="100000" sqref="GI180 GC180" name="Rango2_33_86"/>
    <protectedRange algorithmName="SHA-512" hashValue="pL4tgTKqwEsWSIEGFTBd+4pvEhE7d5Q99Eijs+L/Y1rhA0saQGGRJw5Pv2HLOP0quglztFwB6WVnQ1YGxd4AiQ==" saltValue="IF5mhk2RcoEjrcYppes1VA==" spinCount="100000" sqref="FT180" name="Rango2_30_80"/>
    <protectedRange algorithmName="SHA-512" hashValue="Rgskw+AQdeJ5qbJdarzTa3SCkJfDGziy0Uan5N0F3IWn/H3Z/e+VcB56R7Nes7MPxNHewNP1sSSucVjz3iTLeA==" saltValue="qKZH3DnwaZHBzy3cBZo1qQ==" spinCount="100000" sqref="GF181" name="Rango2_31_28_79"/>
    <protectedRange algorithmName="SHA-512" hashValue="YXHanhqXL0e4jPrzkCF8r/22WmlCviFUW909WKuG1JOcU0mp0/Huh0aP3EaGYxV2ep0WGu48HsShAy4Ka2uOiw==" saltValue="h/7U5iwJm7DLR4tRVfwZYw==" spinCount="100000" sqref="GI181 GC181" name="Rango2_33_87"/>
    <protectedRange algorithmName="SHA-512" hashValue="pL4tgTKqwEsWSIEGFTBd+4pvEhE7d5Q99Eijs+L/Y1rhA0saQGGRJw5Pv2HLOP0quglztFwB6WVnQ1YGxd4AiQ==" saltValue="IF5mhk2RcoEjrcYppes1VA==" spinCount="100000" sqref="FT181" name="Rango2_30_81"/>
    <protectedRange algorithmName="SHA-512" hashValue="Rgskw+AQdeJ5qbJdarzTa3SCkJfDGziy0Uan5N0F3IWn/H3Z/e+VcB56R7Nes7MPxNHewNP1sSSucVjz3iTLeA==" saltValue="qKZH3DnwaZHBzy3cBZo1qQ==" spinCount="100000" sqref="GF182" name="Rango2_31_28_80"/>
    <protectedRange algorithmName="SHA-512" hashValue="YXHanhqXL0e4jPrzkCF8r/22WmlCviFUW909WKuG1JOcU0mp0/Huh0aP3EaGYxV2ep0WGu48HsShAy4Ka2uOiw==" saltValue="h/7U5iwJm7DLR4tRVfwZYw==" spinCount="100000" sqref="GI182 GC182" name="Rango2_33_88"/>
    <protectedRange algorithmName="SHA-512" hashValue="pL4tgTKqwEsWSIEGFTBd+4pvEhE7d5Q99Eijs+L/Y1rhA0saQGGRJw5Pv2HLOP0quglztFwB6WVnQ1YGxd4AiQ==" saltValue="IF5mhk2RcoEjrcYppes1VA==" spinCount="100000" sqref="FT182" name="Rango2_30_82"/>
    <protectedRange algorithmName="SHA-512" hashValue="Rgskw+AQdeJ5qbJdarzTa3SCkJfDGziy0Uan5N0F3IWn/H3Z/e+VcB56R7Nes7MPxNHewNP1sSSucVjz3iTLeA==" saltValue="qKZH3DnwaZHBzy3cBZo1qQ==" spinCount="100000" sqref="GF183" name="Rango2_31_28_81"/>
    <protectedRange algorithmName="SHA-512" hashValue="YXHanhqXL0e4jPrzkCF8r/22WmlCviFUW909WKuG1JOcU0mp0/Huh0aP3EaGYxV2ep0WGu48HsShAy4Ka2uOiw==" saltValue="h/7U5iwJm7DLR4tRVfwZYw==" spinCount="100000" sqref="GI183 GC183" name="Rango2_33_89"/>
    <protectedRange algorithmName="SHA-512" hashValue="pL4tgTKqwEsWSIEGFTBd+4pvEhE7d5Q99Eijs+L/Y1rhA0saQGGRJw5Pv2HLOP0quglztFwB6WVnQ1YGxd4AiQ==" saltValue="IF5mhk2RcoEjrcYppes1VA==" spinCount="100000" sqref="FT183" name="Rango2_30_83"/>
    <protectedRange algorithmName="SHA-512" hashValue="Rgskw+AQdeJ5qbJdarzTa3SCkJfDGziy0Uan5N0F3IWn/H3Z/e+VcB56R7Nes7MPxNHewNP1sSSucVjz3iTLeA==" saltValue="qKZH3DnwaZHBzy3cBZo1qQ==" spinCount="100000" sqref="GF184" name="Rango2_31_28_82"/>
    <protectedRange algorithmName="SHA-512" hashValue="YXHanhqXL0e4jPrzkCF8r/22WmlCviFUW909WKuG1JOcU0mp0/Huh0aP3EaGYxV2ep0WGu48HsShAy4Ka2uOiw==" saltValue="h/7U5iwJm7DLR4tRVfwZYw==" spinCount="100000" sqref="GI184 GC184" name="Rango2_33_90"/>
    <protectedRange algorithmName="SHA-512" hashValue="pL4tgTKqwEsWSIEGFTBd+4pvEhE7d5Q99Eijs+L/Y1rhA0saQGGRJw5Pv2HLOP0quglztFwB6WVnQ1YGxd4AiQ==" saltValue="IF5mhk2RcoEjrcYppes1VA==" spinCount="100000" sqref="FT184" name="Rango2_30_84"/>
    <protectedRange algorithmName="SHA-512" hashValue="Rgskw+AQdeJ5qbJdarzTa3SCkJfDGziy0Uan5N0F3IWn/H3Z/e+VcB56R7Nes7MPxNHewNP1sSSucVjz3iTLeA==" saltValue="qKZH3DnwaZHBzy3cBZo1qQ==" spinCount="100000" sqref="GF185:GF188" name="Rango2_31_28_83"/>
    <protectedRange algorithmName="SHA-512" hashValue="YXHanhqXL0e4jPrzkCF8r/22WmlCviFUW909WKuG1JOcU0mp0/Huh0aP3EaGYxV2ep0WGu48HsShAy4Ka2uOiw==" saltValue="h/7U5iwJm7DLR4tRVfwZYw==" spinCount="100000" sqref="GI185:GI188 GC185:GC188" name="Rango2_33_91"/>
    <protectedRange algorithmName="SHA-512" hashValue="pL4tgTKqwEsWSIEGFTBd+4pvEhE7d5Q99Eijs+L/Y1rhA0saQGGRJw5Pv2HLOP0quglztFwB6WVnQ1YGxd4AiQ==" saltValue="IF5mhk2RcoEjrcYppes1VA==" spinCount="100000" sqref="FT185:FT188" name="Rango2_30_85"/>
    <protectedRange algorithmName="SHA-512" hashValue="9+DNppQbWrLYYUMoJ+lyQctV2bX3Vq9kZnegLbpjTLP49It2ovUbcartuoQTeXgP+TGpY//7mDH/UQlFCKDGiA==" saltValue="KUnni6YEm00anzSSvyLqQA==" spinCount="100000" sqref="JC143" name="Rango2_21_2"/>
    <protectedRange algorithmName="SHA-512" hashValue="Gqwr8n5jYbCESAqCFk8dpOzViQICBV+k0xoqBoQaZ5lHaRlvT9TZDB4yXtm+qC6OhD064ZDBOFWkwo+LHXu1sg==" saltValue="gEL9PCN2ekF2IxW9yqAGYA==" spinCount="100000" sqref="IS143:IS144" name="Rango2_40_2_54"/>
    <protectedRange algorithmName="SHA-512" hashValue="D8TacORwT7iz0mF9GEucchnMHfB5er2FFjQsxyeWWyeJkM6Bt3gYQ3LbcHPxZXFpVAYtFOuTrzYOCJrlZDx16g==" saltValue="QtCzIBktdS4NZkOEGcLTRQ==" spinCount="100000" sqref="IW143:IW144" name="Rango2_41_54"/>
    <protectedRange algorithmName="SHA-512" hashValue="Gqwr8n5jYbCESAqCFk8dpOzViQICBV+k0xoqBoQaZ5lHaRlvT9TZDB4yXtm+qC6OhD064ZDBOFWkwo+LHXu1sg==" saltValue="gEL9PCN2ekF2IxW9yqAGYA==" spinCount="100000" sqref="IS145" name="Rango2_40_2_55"/>
    <protectedRange algorithmName="SHA-512" hashValue="D8TacORwT7iz0mF9GEucchnMHfB5er2FFjQsxyeWWyeJkM6Bt3gYQ3LbcHPxZXFpVAYtFOuTrzYOCJrlZDx16g==" saltValue="QtCzIBktdS4NZkOEGcLTRQ==" spinCount="100000" sqref="IW145" name="Rango2_41_55"/>
    <protectedRange algorithmName="SHA-512" hashValue="Gqwr8n5jYbCESAqCFk8dpOzViQICBV+k0xoqBoQaZ5lHaRlvT9TZDB4yXtm+qC6OhD064ZDBOFWkwo+LHXu1sg==" saltValue="gEL9PCN2ekF2IxW9yqAGYA==" spinCount="100000" sqref="IS146" name="Rango2_40_2_56"/>
    <protectedRange algorithmName="SHA-512" hashValue="D8TacORwT7iz0mF9GEucchnMHfB5er2FFjQsxyeWWyeJkM6Bt3gYQ3LbcHPxZXFpVAYtFOuTrzYOCJrlZDx16g==" saltValue="QtCzIBktdS4NZkOEGcLTRQ==" spinCount="100000" sqref="IW146" name="Rango2_41_56"/>
    <protectedRange algorithmName="SHA-512" hashValue="Gqwr8n5jYbCESAqCFk8dpOzViQICBV+k0xoqBoQaZ5lHaRlvT9TZDB4yXtm+qC6OhD064ZDBOFWkwo+LHXu1sg==" saltValue="gEL9PCN2ekF2IxW9yqAGYA==" spinCount="100000" sqref="IS147:IS148" name="Rango2_40_2_57"/>
    <protectedRange algorithmName="SHA-512" hashValue="D8TacORwT7iz0mF9GEucchnMHfB5er2FFjQsxyeWWyeJkM6Bt3gYQ3LbcHPxZXFpVAYtFOuTrzYOCJrlZDx16g==" saltValue="QtCzIBktdS4NZkOEGcLTRQ==" spinCount="100000" sqref="IW147:IW148" name="Rango2_41_57"/>
    <protectedRange algorithmName="SHA-512" hashValue="Gqwr8n5jYbCESAqCFk8dpOzViQICBV+k0xoqBoQaZ5lHaRlvT9TZDB4yXtm+qC6OhD064ZDBOFWkwo+LHXu1sg==" saltValue="gEL9PCN2ekF2IxW9yqAGYA==" spinCount="100000" sqref="IS149:IS150" name="Rango2_40_2_58"/>
    <protectedRange algorithmName="SHA-512" hashValue="D8TacORwT7iz0mF9GEucchnMHfB5er2FFjQsxyeWWyeJkM6Bt3gYQ3LbcHPxZXFpVAYtFOuTrzYOCJrlZDx16g==" saltValue="QtCzIBktdS4NZkOEGcLTRQ==" spinCount="100000" sqref="IW149:IW150" name="Rango2_41_58"/>
    <protectedRange algorithmName="SHA-512" hashValue="Gqwr8n5jYbCESAqCFk8dpOzViQICBV+k0xoqBoQaZ5lHaRlvT9TZDB4yXtm+qC6OhD064ZDBOFWkwo+LHXu1sg==" saltValue="gEL9PCN2ekF2IxW9yqAGYA==" spinCount="100000" sqref="IS151" name="Rango2_40_2_59"/>
    <protectedRange algorithmName="SHA-512" hashValue="D8TacORwT7iz0mF9GEucchnMHfB5er2FFjQsxyeWWyeJkM6Bt3gYQ3LbcHPxZXFpVAYtFOuTrzYOCJrlZDx16g==" saltValue="QtCzIBktdS4NZkOEGcLTRQ==" spinCount="100000" sqref="IW151" name="Rango2_41_59"/>
    <protectedRange algorithmName="SHA-512" hashValue="Gqwr8n5jYbCESAqCFk8dpOzViQICBV+k0xoqBoQaZ5lHaRlvT9TZDB4yXtm+qC6OhD064ZDBOFWkwo+LHXu1sg==" saltValue="gEL9PCN2ekF2IxW9yqAGYA==" spinCount="100000" sqref="IS152" name="Rango2_40_2_60"/>
    <protectedRange algorithmName="SHA-512" hashValue="D8TacORwT7iz0mF9GEucchnMHfB5er2FFjQsxyeWWyeJkM6Bt3gYQ3LbcHPxZXFpVAYtFOuTrzYOCJrlZDx16g==" saltValue="QtCzIBktdS4NZkOEGcLTRQ==" spinCount="100000" sqref="IW152" name="Rango2_41_60"/>
    <protectedRange algorithmName="SHA-512" hashValue="Gqwr8n5jYbCESAqCFk8dpOzViQICBV+k0xoqBoQaZ5lHaRlvT9TZDB4yXtm+qC6OhD064ZDBOFWkwo+LHXu1sg==" saltValue="gEL9PCN2ekF2IxW9yqAGYA==" spinCount="100000" sqref="IS153" name="Rango2_40_2_61"/>
    <protectedRange algorithmName="SHA-512" hashValue="D8TacORwT7iz0mF9GEucchnMHfB5er2FFjQsxyeWWyeJkM6Bt3gYQ3LbcHPxZXFpVAYtFOuTrzYOCJrlZDx16g==" saltValue="QtCzIBktdS4NZkOEGcLTRQ==" spinCount="100000" sqref="IW153" name="Rango2_41_61"/>
    <protectedRange algorithmName="SHA-512" hashValue="Gqwr8n5jYbCESAqCFk8dpOzViQICBV+k0xoqBoQaZ5lHaRlvT9TZDB4yXtm+qC6OhD064ZDBOFWkwo+LHXu1sg==" saltValue="gEL9PCN2ekF2IxW9yqAGYA==" spinCount="100000" sqref="IS154" name="Rango2_40_2_62"/>
    <protectedRange algorithmName="SHA-512" hashValue="D8TacORwT7iz0mF9GEucchnMHfB5er2FFjQsxyeWWyeJkM6Bt3gYQ3LbcHPxZXFpVAYtFOuTrzYOCJrlZDx16g==" saltValue="QtCzIBktdS4NZkOEGcLTRQ==" spinCount="100000" sqref="IW154" name="Rango2_41_62"/>
    <protectedRange algorithmName="SHA-512" hashValue="Gqwr8n5jYbCESAqCFk8dpOzViQICBV+k0xoqBoQaZ5lHaRlvT9TZDB4yXtm+qC6OhD064ZDBOFWkwo+LHXu1sg==" saltValue="gEL9PCN2ekF2IxW9yqAGYA==" spinCount="100000" sqref="IS155" name="Rango2_40_2_63"/>
    <protectedRange algorithmName="SHA-512" hashValue="D8TacORwT7iz0mF9GEucchnMHfB5er2FFjQsxyeWWyeJkM6Bt3gYQ3LbcHPxZXFpVAYtFOuTrzYOCJrlZDx16g==" saltValue="QtCzIBktdS4NZkOEGcLTRQ==" spinCount="100000" sqref="IW155" name="Rango2_41_63"/>
    <protectedRange algorithmName="SHA-512" hashValue="Gqwr8n5jYbCESAqCFk8dpOzViQICBV+k0xoqBoQaZ5lHaRlvT9TZDB4yXtm+qC6OhD064ZDBOFWkwo+LHXu1sg==" saltValue="gEL9PCN2ekF2IxW9yqAGYA==" spinCount="100000" sqref="IS156:IS157" name="Rango2_40_2_64"/>
    <protectedRange algorithmName="SHA-512" hashValue="D8TacORwT7iz0mF9GEucchnMHfB5er2FFjQsxyeWWyeJkM6Bt3gYQ3LbcHPxZXFpVAYtFOuTrzYOCJrlZDx16g==" saltValue="QtCzIBktdS4NZkOEGcLTRQ==" spinCount="100000" sqref="IW156:IW157" name="Rango2_41_64"/>
    <protectedRange algorithmName="SHA-512" hashValue="Gqwr8n5jYbCESAqCFk8dpOzViQICBV+k0xoqBoQaZ5lHaRlvT9TZDB4yXtm+qC6OhD064ZDBOFWkwo+LHXu1sg==" saltValue="gEL9PCN2ekF2IxW9yqAGYA==" spinCount="100000" sqref="IS158" name="Rango2_40_2_65"/>
    <protectedRange algorithmName="SHA-512" hashValue="D8TacORwT7iz0mF9GEucchnMHfB5er2FFjQsxyeWWyeJkM6Bt3gYQ3LbcHPxZXFpVAYtFOuTrzYOCJrlZDx16g==" saltValue="QtCzIBktdS4NZkOEGcLTRQ==" spinCount="100000" sqref="IW158" name="Rango2_41_65"/>
    <protectedRange algorithmName="SHA-512" hashValue="Gqwr8n5jYbCESAqCFk8dpOzViQICBV+k0xoqBoQaZ5lHaRlvT9TZDB4yXtm+qC6OhD064ZDBOFWkwo+LHXu1sg==" saltValue="gEL9PCN2ekF2IxW9yqAGYA==" spinCount="100000" sqref="IS159:IS162" name="Rango2_40_2_66"/>
    <protectedRange algorithmName="SHA-512" hashValue="D8TacORwT7iz0mF9GEucchnMHfB5er2FFjQsxyeWWyeJkM6Bt3gYQ3LbcHPxZXFpVAYtFOuTrzYOCJrlZDx16g==" saltValue="QtCzIBktdS4NZkOEGcLTRQ==" spinCount="100000" sqref="IW159:IW162" name="Rango2_41_66"/>
    <protectedRange algorithmName="SHA-512" hashValue="Gqwr8n5jYbCESAqCFk8dpOzViQICBV+k0xoqBoQaZ5lHaRlvT9TZDB4yXtm+qC6OhD064ZDBOFWkwo+LHXu1sg==" saltValue="gEL9PCN2ekF2IxW9yqAGYA==" spinCount="100000" sqref="IS163" name="Rango2_40_2_67"/>
    <protectedRange algorithmName="SHA-512" hashValue="D8TacORwT7iz0mF9GEucchnMHfB5er2FFjQsxyeWWyeJkM6Bt3gYQ3LbcHPxZXFpVAYtFOuTrzYOCJrlZDx16g==" saltValue="QtCzIBktdS4NZkOEGcLTRQ==" spinCount="100000" sqref="IW163" name="Rango2_41_67"/>
    <protectedRange algorithmName="SHA-512" hashValue="Gqwr8n5jYbCESAqCFk8dpOzViQICBV+k0xoqBoQaZ5lHaRlvT9TZDB4yXtm+qC6OhD064ZDBOFWkwo+LHXu1sg==" saltValue="gEL9PCN2ekF2IxW9yqAGYA==" spinCount="100000" sqref="IS164" name="Rango2_40_2_68"/>
    <protectedRange algorithmName="SHA-512" hashValue="D8TacORwT7iz0mF9GEucchnMHfB5er2FFjQsxyeWWyeJkM6Bt3gYQ3LbcHPxZXFpVAYtFOuTrzYOCJrlZDx16g==" saltValue="QtCzIBktdS4NZkOEGcLTRQ==" spinCount="100000" sqref="IW164" name="Rango2_41_68"/>
    <protectedRange algorithmName="SHA-512" hashValue="Gqwr8n5jYbCESAqCFk8dpOzViQICBV+k0xoqBoQaZ5lHaRlvT9TZDB4yXtm+qC6OhD064ZDBOFWkwo+LHXu1sg==" saltValue="gEL9PCN2ekF2IxW9yqAGYA==" spinCount="100000" sqref="IS165:IS166" name="Rango2_40_2_69"/>
    <protectedRange algorithmName="SHA-512" hashValue="D8TacORwT7iz0mF9GEucchnMHfB5er2FFjQsxyeWWyeJkM6Bt3gYQ3LbcHPxZXFpVAYtFOuTrzYOCJrlZDx16g==" saltValue="QtCzIBktdS4NZkOEGcLTRQ==" spinCount="100000" sqref="IW165:IW166" name="Rango2_41_69"/>
    <protectedRange algorithmName="SHA-512" hashValue="Gqwr8n5jYbCESAqCFk8dpOzViQICBV+k0xoqBoQaZ5lHaRlvT9TZDB4yXtm+qC6OhD064ZDBOFWkwo+LHXu1sg==" saltValue="gEL9PCN2ekF2IxW9yqAGYA==" spinCount="100000" sqref="IS167" name="Rango2_40_2_70"/>
    <protectedRange algorithmName="SHA-512" hashValue="D8TacORwT7iz0mF9GEucchnMHfB5er2FFjQsxyeWWyeJkM6Bt3gYQ3LbcHPxZXFpVAYtFOuTrzYOCJrlZDx16g==" saltValue="QtCzIBktdS4NZkOEGcLTRQ==" spinCount="100000" sqref="IW167" name="Rango2_41_70"/>
    <protectedRange algorithmName="SHA-512" hashValue="Gqwr8n5jYbCESAqCFk8dpOzViQICBV+k0xoqBoQaZ5lHaRlvT9TZDB4yXtm+qC6OhD064ZDBOFWkwo+LHXu1sg==" saltValue="gEL9PCN2ekF2IxW9yqAGYA==" spinCount="100000" sqref="IS168" name="Rango2_40_2_71"/>
    <protectedRange algorithmName="SHA-512" hashValue="D8TacORwT7iz0mF9GEucchnMHfB5er2FFjQsxyeWWyeJkM6Bt3gYQ3LbcHPxZXFpVAYtFOuTrzYOCJrlZDx16g==" saltValue="QtCzIBktdS4NZkOEGcLTRQ==" spinCount="100000" sqref="IW168" name="Rango2_41_71"/>
    <protectedRange algorithmName="SHA-512" hashValue="Gqwr8n5jYbCESAqCFk8dpOzViQICBV+k0xoqBoQaZ5lHaRlvT9TZDB4yXtm+qC6OhD064ZDBOFWkwo+LHXu1sg==" saltValue="gEL9PCN2ekF2IxW9yqAGYA==" spinCount="100000" sqref="IS169" name="Rango2_40_2_72"/>
    <protectedRange algorithmName="SHA-512" hashValue="D8TacORwT7iz0mF9GEucchnMHfB5er2FFjQsxyeWWyeJkM6Bt3gYQ3LbcHPxZXFpVAYtFOuTrzYOCJrlZDx16g==" saltValue="QtCzIBktdS4NZkOEGcLTRQ==" spinCount="100000" sqref="IW169" name="Rango2_41_72"/>
    <protectedRange algorithmName="SHA-512" hashValue="Gqwr8n5jYbCESAqCFk8dpOzViQICBV+k0xoqBoQaZ5lHaRlvT9TZDB4yXtm+qC6OhD064ZDBOFWkwo+LHXu1sg==" saltValue="gEL9PCN2ekF2IxW9yqAGYA==" spinCount="100000" sqref="IS170" name="Rango2_40_2_73"/>
    <protectedRange algorithmName="SHA-512" hashValue="D8TacORwT7iz0mF9GEucchnMHfB5er2FFjQsxyeWWyeJkM6Bt3gYQ3LbcHPxZXFpVAYtFOuTrzYOCJrlZDx16g==" saltValue="QtCzIBktdS4NZkOEGcLTRQ==" spinCount="100000" sqref="IW170" name="Rango2_41_73"/>
    <protectedRange algorithmName="SHA-512" hashValue="Gqwr8n5jYbCESAqCFk8dpOzViQICBV+k0xoqBoQaZ5lHaRlvT9TZDB4yXtm+qC6OhD064ZDBOFWkwo+LHXu1sg==" saltValue="gEL9PCN2ekF2IxW9yqAGYA==" spinCount="100000" sqref="IS171" name="Rango2_40_2_74"/>
    <protectedRange algorithmName="SHA-512" hashValue="D8TacORwT7iz0mF9GEucchnMHfB5er2FFjQsxyeWWyeJkM6Bt3gYQ3LbcHPxZXFpVAYtFOuTrzYOCJrlZDx16g==" saltValue="QtCzIBktdS4NZkOEGcLTRQ==" spinCount="100000" sqref="IW171" name="Rango2_41_74"/>
    <protectedRange algorithmName="SHA-512" hashValue="Gqwr8n5jYbCESAqCFk8dpOzViQICBV+k0xoqBoQaZ5lHaRlvT9TZDB4yXtm+qC6OhD064ZDBOFWkwo+LHXu1sg==" saltValue="gEL9PCN2ekF2IxW9yqAGYA==" spinCount="100000" sqref="IS172:IS173" name="Rango2_40_2_75"/>
    <protectedRange algorithmName="SHA-512" hashValue="D8TacORwT7iz0mF9GEucchnMHfB5er2FFjQsxyeWWyeJkM6Bt3gYQ3LbcHPxZXFpVAYtFOuTrzYOCJrlZDx16g==" saltValue="QtCzIBktdS4NZkOEGcLTRQ==" spinCount="100000" sqref="IW172:IW173" name="Rango2_41_75"/>
    <protectedRange algorithmName="SHA-512" hashValue="Gqwr8n5jYbCESAqCFk8dpOzViQICBV+k0xoqBoQaZ5lHaRlvT9TZDB4yXtm+qC6OhD064ZDBOFWkwo+LHXu1sg==" saltValue="gEL9PCN2ekF2IxW9yqAGYA==" spinCount="100000" sqref="IS174:IS176" name="Rango2_40_2_76"/>
    <protectedRange algorithmName="SHA-512" hashValue="D8TacORwT7iz0mF9GEucchnMHfB5er2FFjQsxyeWWyeJkM6Bt3gYQ3LbcHPxZXFpVAYtFOuTrzYOCJrlZDx16g==" saltValue="QtCzIBktdS4NZkOEGcLTRQ==" spinCount="100000" sqref="IW174:IW176" name="Rango2_41_76"/>
    <protectedRange algorithmName="SHA-512" hashValue="Gqwr8n5jYbCESAqCFk8dpOzViQICBV+k0xoqBoQaZ5lHaRlvT9TZDB4yXtm+qC6OhD064ZDBOFWkwo+LHXu1sg==" saltValue="gEL9PCN2ekF2IxW9yqAGYA==" spinCount="100000" sqref="IS177" name="Rango2_40_2_77"/>
    <protectedRange algorithmName="SHA-512" hashValue="D8TacORwT7iz0mF9GEucchnMHfB5er2FFjQsxyeWWyeJkM6Bt3gYQ3LbcHPxZXFpVAYtFOuTrzYOCJrlZDx16g==" saltValue="QtCzIBktdS4NZkOEGcLTRQ==" spinCount="100000" sqref="IW177" name="Rango2_41_77"/>
    <protectedRange algorithmName="SHA-512" hashValue="Gqwr8n5jYbCESAqCFk8dpOzViQICBV+k0xoqBoQaZ5lHaRlvT9TZDB4yXtm+qC6OhD064ZDBOFWkwo+LHXu1sg==" saltValue="gEL9PCN2ekF2IxW9yqAGYA==" spinCount="100000" sqref="IS178:IS179" name="Rango2_40_2_78"/>
    <protectedRange algorithmName="SHA-512" hashValue="D8TacORwT7iz0mF9GEucchnMHfB5er2FFjQsxyeWWyeJkM6Bt3gYQ3LbcHPxZXFpVAYtFOuTrzYOCJrlZDx16g==" saltValue="QtCzIBktdS4NZkOEGcLTRQ==" spinCount="100000" sqref="IW178:IW179" name="Rango2_41_78"/>
    <protectedRange algorithmName="SHA-512" hashValue="Gqwr8n5jYbCESAqCFk8dpOzViQICBV+k0xoqBoQaZ5lHaRlvT9TZDB4yXtm+qC6OhD064ZDBOFWkwo+LHXu1sg==" saltValue="gEL9PCN2ekF2IxW9yqAGYA==" spinCount="100000" sqref="IS180" name="Rango2_40_2_79"/>
    <protectedRange algorithmName="SHA-512" hashValue="D8TacORwT7iz0mF9GEucchnMHfB5er2FFjQsxyeWWyeJkM6Bt3gYQ3LbcHPxZXFpVAYtFOuTrzYOCJrlZDx16g==" saltValue="QtCzIBktdS4NZkOEGcLTRQ==" spinCount="100000" sqref="IW180" name="Rango2_41_79"/>
    <protectedRange algorithmName="SHA-512" hashValue="Gqwr8n5jYbCESAqCFk8dpOzViQICBV+k0xoqBoQaZ5lHaRlvT9TZDB4yXtm+qC6OhD064ZDBOFWkwo+LHXu1sg==" saltValue="gEL9PCN2ekF2IxW9yqAGYA==" spinCount="100000" sqref="IS181" name="Rango2_40_2_80"/>
    <protectedRange algorithmName="SHA-512" hashValue="D8TacORwT7iz0mF9GEucchnMHfB5er2FFjQsxyeWWyeJkM6Bt3gYQ3LbcHPxZXFpVAYtFOuTrzYOCJrlZDx16g==" saltValue="QtCzIBktdS4NZkOEGcLTRQ==" spinCount="100000" sqref="IW181" name="Rango2_41_80"/>
    <protectedRange algorithmName="SHA-512" hashValue="Gqwr8n5jYbCESAqCFk8dpOzViQICBV+k0xoqBoQaZ5lHaRlvT9TZDB4yXtm+qC6OhD064ZDBOFWkwo+LHXu1sg==" saltValue="gEL9PCN2ekF2IxW9yqAGYA==" spinCount="100000" sqref="IS182" name="Rango2_40_2_81"/>
    <protectedRange algorithmName="SHA-512" hashValue="D8TacORwT7iz0mF9GEucchnMHfB5er2FFjQsxyeWWyeJkM6Bt3gYQ3LbcHPxZXFpVAYtFOuTrzYOCJrlZDx16g==" saltValue="QtCzIBktdS4NZkOEGcLTRQ==" spinCount="100000" sqref="IW182" name="Rango2_41_81"/>
    <protectedRange algorithmName="SHA-512" hashValue="Gqwr8n5jYbCESAqCFk8dpOzViQICBV+k0xoqBoQaZ5lHaRlvT9TZDB4yXtm+qC6OhD064ZDBOFWkwo+LHXu1sg==" saltValue="gEL9PCN2ekF2IxW9yqAGYA==" spinCount="100000" sqref="IS183" name="Rango2_40_2_82"/>
    <protectedRange algorithmName="SHA-512" hashValue="D8TacORwT7iz0mF9GEucchnMHfB5er2FFjQsxyeWWyeJkM6Bt3gYQ3LbcHPxZXFpVAYtFOuTrzYOCJrlZDx16g==" saltValue="QtCzIBktdS4NZkOEGcLTRQ==" spinCount="100000" sqref="IW183" name="Rango2_41_82"/>
    <protectedRange algorithmName="SHA-512" hashValue="Gqwr8n5jYbCESAqCFk8dpOzViQICBV+k0xoqBoQaZ5lHaRlvT9TZDB4yXtm+qC6OhD064ZDBOFWkwo+LHXu1sg==" saltValue="gEL9PCN2ekF2IxW9yqAGYA==" spinCount="100000" sqref="IS184" name="Rango2_40_2_83"/>
    <protectedRange algorithmName="SHA-512" hashValue="D8TacORwT7iz0mF9GEucchnMHfB5er2FFjQsxyeWWyeJkM6Bt3gYQ3LbcHPxZXFpVAYtFOuTrzYOCJrlZDx16g==" saltValue="QtCzIBktdS4NZkOEGcLTRQ==" spinCount="100000" sqref="IW184" name="Rango2_41_83"/>
    <protectedRange algorithmName="SHA-512" hashValue="Gqwr8n5jYbCESAqCFk8dpOzViQICBV+k0xoqBoQaZ5lHaRlvT9TZDB4yXtm+qC6OhD064ZDBOFWkwo+LHXu1sg==" saltValue="gEL9PCN2ekF2IxW9yqAGYA==" spinCount="100000" sqref="IS185:IS188" name="Rango2_40_2_84"/>
    <protectedRange algorithmName="SHA-512" hashValue="D8TacORwT7iz0mF9GEucchnMHfB5er2FFjQsxyeWWyeJkM6Bt3gYQ3LbcHPxZXFpVAYtFOuTrzYOCJrlZDx16g==" saltValue="QtCzIBktdS4NZkOEGcLTRQ==" spinCount="100000" sqref="IW185:IW188" name="Rango2_41_84"/>
    <protectedRange algorithmName="SHA-512" hashValue="6a5oYwZw9WJcgjqXpleUXH8uaqNEuymPPpeOb7lKBc1WoM6IG/DNyDLWmj2lYwxnZO2yhl+B61kwrxD9m9AdhQ==" saltValue="tdNQPzLQd+n9Ww064QJIaQ==" spinCount="100000" sqref="I189" name="Rango2_61_60"/>
    <protectedRange algorithmName="SHA-512" hashValue="XM8+0Jh5zLWw02PI0Lt8dLqjTcW5ulySion19FAnruDN6QRp4UwcVqdfQxnOQAItgpWG7rNsELzjwy0iXOonxw==" saltValue="Sd4WFUedDfLKoMQTDrxJuQ==" spinCount="100000" sqref="K189" name="Rango2_88_4_4_60"/>
    <protectedRange algorithmName="SHA-512" hashValue="EMMPgE8t/az1rHHzaZAQIhz+GQV0k2O/tQGA96sJqEEMzz1efIRa4CcLzC7iY9CCscto3g7dwz41haOE28iXYg==" saltValue="CVzFsG4X4LXUMo7796PiDQ==" spinCount="100000" sqref="L189:M189 J189 B189:H189 C190:C229" name="Rango2_10_60"/>
    <protectedRange algorithmName="SHA-512" hashValue="6a5oYwZw9WJcgjqXpleUXH8uaqNEuymPPpeOb7lKBc1WoM6IG/DNyDLWmj2lYwxnZO2yhl+B61kwrxD9m9AdhQ==" saltValue="tdNQPzLQd+n9Ww064QJIaQ==" spinCount="100000" sqref="I190" name="Rango2_61_61"/>
    <protectedRange algorithmName="SHA-512" hashValue="XM8+0Jh5zLWw02PI0Lt8dLqjTcW5ulySion19FAnruDN6QRp4UwcVqdfQxnOQAItgpWG7rNsELzjwy0iXOonxw==" saltValue="Sd4WFUedDfLKoMQTDrxJuQ==" spinCount="100000" sqref="K190" name="Rango2_88_4_4_61"/>
    <protectedRange algorithmName="SHA-512" hashValue="EMMPgE8t/az1rHHzaZAQIhz+GQV0k2O/tQGA96sJqEEMzz1efIRa4CcLzC7iY9CCscto3g7dwz41haOE28iXYg==" saltValue="CVzFsG4X4LXUMo7796PiDQ==" spinCount="100000" sqref="L190:M190 J190 B190 D190:H190" name="Rango2_10_61"/>
    <protectedRange algorithmName="SHA-512" hashValue="6a5oYwZw9WJcgjqXpleUXH8uaqNEuymPPpeOb7lKBc1WoM6IG/DNyDLWmj2lYwxnZO2yhl+B61kwrxD9m9AdhQ==" saltValue="tdNQPzLQd+n9Ww064QJIaQ==" spinCount="100000" sqref="I191" name="Rango2_61_62"/>
    <protectedRange algorithmName="SHA-512" hashValue="XM8+0Jh5zLWw02PI0Lt8dLqjTcW5ulySion19FAnruDN6QRp4UwcVqdfQxnOQAItgpWG7rNsELzjwy0iXOonxw==" saltValue="Sd4WFUedDfLKoMQTDrxJuQ==" spinCount="100000" sqref="K191" name="Rango2_88_4_4_62"/>
    <protectedRange algorithmName="SHA-512" hashValue="EMMPgE8t/az1rHHzaZAQIhz+GQV0k2O/tQGA96sJqEEMzz1efIRa4CcLzC7iY9CCscto3g7dwz41haOE28iXYg==" saltValue="CVzFsG4X4LXUMo7796PiDQ==" spinCount="100000" sqref="L191:M191 J191 B191 D191:H191" name="Rango2_10_62"/>
    <protectedRange algorithmName="SHA-512" hashValue="6a5oYwZw9WJcgjqXpleUXH8uaqNEuymPPpeOb7lKBc1WoM6IG/DNyDLWmj2lYwxnZO2yhl+B61kwrxD9m9AdhQ==" saltValue="tdNQPzLQd+n9Ww064QJIaQ==" spinCount="100000" sqref="I192" name="Rango2_61_63"/>
    <protectedRange algorithmName="SHA-512" hashValue="XM8+0Jh5zLWw02PI0Lt8dLqjTcW5ulySion19FAnruDN6QRp4UwcVqdfQxnOQAItgpWG7rNsELzjwy0iXOonxw==" saltValue="Sd4WFUedDfLKoMQTDrxJuQ==" spinCount="100000" sqref="K192" name="Rango2_88_4_4_63"/>
    <protectedRange algorithmName="SHA-512" hashValue="EMMPgE8t/az1rHHzaZAQIhz+GQV0k2O/tQGA96sJqEEMzz1efIRa4CcLzC7iY9CCscto3g7dwz41haOE28iXYg==" saltValue="CVzFsG4X4LXUMo7796PiDQ==" spinCount="100000" sqref="L192:M192 J192 B192 D192:H192" name="Rango2_10_63"/>
    <protectedRange algorithmName="SHA-512" hashValue="6a5oYwZw9WJcgjqXpleUXH8uaqNEuymPPpeOb7lKBc1WoM6IG/DNyDLWmj2lYwxnZO2yhl+B61kwrxD9m9AdhQ==" saltValue="tdNQPzLQd+n9Ww064QJIaQ==" spinCount="100000" sqref="I193" name="Rango2_61_64"/>
    <protectedRange algorithmName="SHA-512" hashValue="XM8+0Jh5zLWw02PI0Lt8dLqjTcW5ulySion19FAnruDN6QRp4UwcVqdfQxnOQAItgpWG7rNsELzjwy0iXOonxw==" saltValue="Sd4WFUedDfLKoMQTDrxJuQ==" spinCount="100000" sqref="K193" name="Rango2_88_4_4_64"/>
    <protectedRange algorithmName="SHA-512" hashValue="EMMPgE8t/az1rHHzaZAQIhz+GQV0k2O/tQGA96sJqEEMzz1efIRa4CcLzC7iY9CCscto3g7dwz41haOE28iXYg==" saltValue="CVzFsG4X4LXUMo7796PiDQ==" spinCount="100000" sqref="L193:M193 J193 B193 D193:H193" name="Rango2_10_64"/>
    <protectedRange algorithmName="SHA-512" hashValue="6a5oYwZw9WJcgjqXpleUXH8uaqNEuymPPpeOb7lKBc1WoM6IG/DNyDLWmj2lYwxnZO2yhl+B61kwrxD9m9AdhQ==" saltValue="tdNQPzLQd+n9Ww064QJIaQ==" spinCount="100000" sqref="I194:I195" name="Rango2_61_65"/>
    <protectedRange algorithmName="SHA-512" hashValue="XM8+0Jh5zLWw02PI0Lt8dLqjTcW5ulySion19FAnruDN6QRp4UwcVqdfQxnOQAItgpWG7rNsELzjwy0iXOonxw==" saltValue="Sd4WFUedDfLKoMQTDrxJuQ==" spinCount="100000" sqref="K194:K195" name="Rango2_88_4_4_65"/>
    <protectedRange algorithmName="SHA-512" hashValue="EMMPgE8t/az1rHHzaZAQIhz+GQV0k2O/tQGA96sJqEEMzz1efIRa4CcLzC7iY9CCscto3g7dwz41haOE28iXYg==" saltValue="CVzFsG4X4LXUMo7796PiDQ==" spinCount="100000" sqref="L194:M195 J194:J195 B194:B195 D194:H195" name="Rango2_10_65"/>
    <protectedRange algorithmName="SHA-512" hashValue="6a5oYwZw9WJcgjqXpleUXH8uaqNEuymPPpeOb7lKBc1WoM6IG/DNyDLWmj2lYwxnZO2yhl+B61kwrxD9m9AdhQ==" saltValue="tdNQPzLQd+n9Ww064QJIaQ==" spinCount="100000" sqref="I196:I197" name="Rango2_61_66"/>
    <protectedRange algorithmName="SHA-512" hashValue="XM8+0Jh5zLWw02PI0Lt8dLqjTcW5ulySion19FAnruDN6QRp4UwcVqdfQxnOQAItgpWG7rNsELzjwy0iXOonxw==" saltValue="Sd4WFUedDfLKoMQTDrxJuQ==" spinCount="100000" sqref="K196:K197" name="Rango2_88_4_4_66"/>
    <protectedRange algorithmName="SHA-512" hashValue="EMMPgE8t/az1rHHzaZAQIhz+GQV0k2O/tQGA96sJqEEMzz1efIRa4CcLzC7iY9CCscto3g7dwz41haOE28iXYg==" saltValue="CVzFsG4X4LXUMo7796PiDQ==" spinCount="100000" sqref="L196:M197 J196:J197 B196:B197 D196:H197" name="Rango2_10_66"/>
    <protectedRange algorithmName="SHA-512" hashValue="6a5oYwZw9WJcgjqXpleUXH8uaqNEuymPPpeOb7lKBc1WoM6IG/DNyDLWmj2lYwxnZO2yhl+B61kwrxD9m9AdhQ==" saltValue="tdNQPzLQd+n9Ww064QJIaQ==" spinCount="100000" sqref="I198" name="Rango2_61_67"/>
    <protectedRange algorithmName="SHA-512" hashValue="XM8+0Jh5zLWw02PI0Lt8dLqjTcW5ulySion19FAnruDN6QRp4UwcVqdfQxnOQAItgpWG7rNsELzjwy0iXOonxw==" saltValue="Sd4WFUedDfLKoMQTDrxJuQ==" spinCount="100000" sqref="K198" name="Rango2_88_4_4_67"/>
    <protectedRange algorithmName="SHA-512" hashValue="EMMPgE8t/az1rHHzaZAQIhz+GQV0k2O/tQGA96sJqEEMzz1efIRa4CcLzC7iY9CCscto3g7dwz41haOE28iXYg==" saltValue="CVzFsG4X4LXUMo7796PiDQ==" spinCount="100000" sqref="L198:M198 J198 B198 D198:H198" name="Rango2_10_67"/>
    <protectedRange algorithmName="SHA-512" hashValue="6a5oYwZw9WJcgjqXpleUXH8uaqNEuymPPpeOb7lKBc1WoM6IG/DNyDLWmj2lYwxnZO2yhl+B61kwrxD9m9AdhQ==" saltValue="tdNQPzLQd+n9Ww064QJIaQ==" spinCount="100000" sqref="I199" name="Rango2_61_68"/>
    <protectedRange algorithmName="SHA-512" hashValue="XM8+0Jh5zLWw02PI0Lt8dLqjTcW5ulySion19FAnruDN6QRp4UwcVqdfQxnOQAItgpWG7rNsELzjwy0iXOonxw==" saltValue="Sd4WFUedDfLKoMQTDrxJuQ==" spinCount="100000" sqref="K199" name="Rango2_88_4_4_68"/>
    <protectedRange algorithmName="SHA-512" hashValue="EMMPgE8t/az1rHHzaZAQIhz+GQV0k2O/tQGA96sJqEEMzz1efIRa4CcLzC7iY9CCscto3g7dwz41haOE28iXYg==" saltValue="CVzFsG4X4LXUMo7796PiDQ==" spinCount="100000" sqref="L199:M199 J199 B199 D199:H199" name="Rango2_10_68"/>
    <protectedRange algorithmName="SHA-512" hashValue="6a5oYwZw9WJcgjqXpleUXH8uaqNEuymPPpeOb7lKBc1WoM6IG/DNyDLWmj2lYwxnZO2yhl+B61kwrxD9m9AdhQ==" saltValue="tdNQPzLQd+n9Ww064QJIaQ==" spinCount="100000" sqref="I200" name="Rango2_61_69"/>
    <protectedRange algorithmName="SHA-512" hashValue="XM8+0Jh5zLWw02PI0Lt8dLqjTcW5ulySion19FAnruDN6QRp4UwcVqdfQxnOQAItgpWG7rNsELzjwy0iXOonxw==" saltValue="Sd4WFUedDfLKoMQTDrxJuQ==" spinCount="100000" sqref="K200" name="Rango2_88_4_4_69"/>
    <protectedRange algorithmName="SHA-512" hashValue="EMMPgE8t/az1rHHzaZAQIhz+GQV0k2O/tQGA96sJqEEMzz1efIRa4CcLzC7iY9CCscto3g7dwz41haOE28iXYg==" saltValue="CVzFsG4X4LXUMo7796PiDQ==" spinCount="100000" sqref="L200:M200 J200 B200 D200:H200" name="Rango2_10_69"/>
    <protectedRange algorithmName="SHA-512" hashValue="6a5oYwZw9WJcgjqXpleUXH8uaqNEuymPPpeOb7lKBc1WoM6IG/DNyDLWmj2lYwxnZO2yhl+B61kwrxD9m9AdhQ==" saltValue="tdNQPzLQd+n9Ww064QJIaQ==" spinCount="100000" sqref="I201" name="Rango2_61_70"/>
    <protectedRange algorithmName="SHA-512" hashValue="XM8+0Jh5zLWw02PI0Lt8dLqjTcW5ulySion19FAnruDN6QRp4UwcVqdfQxnOQAItgpWG7rNsELzjwy0iXOonxw==" saltValue="Sd4WFUedDfLKoMQTDrxJuQ==" spinCount="100000" sqref="K201" name="Rango2_88_4_4_70"/>
    <protectedRange algorithmName="SHA-512" hashValue="EMMPgE8t/az1rHHzaZAQIhz+GQV0k2O/tQGA96sJqEEMzz1efIRa4CcLzC7iY9CCscto3g7dwz41haOE28iXYg==" saltValue="CVzFsG4X4LXUMo7796PiDQ==" spinCount="100000" sqref="L201:M201 J201 B201 D201:H201" name="Rango2_10_70"/>
    <protectedRange algorithmName="SHA-512" hashValue="6a5oYwZw9WJcgjqXpleUXH8uaqNEuymPPpeOb7lKBc1WoM6IG/DNyDLWmj2lYwxnZO2yhl+B61kwrxD9m9AdhQ==" saltValue="tdNQPzLQd+n9Ww064QJIaQ==" spinCount="100000" sqref="I202" name="Rango2_61_71"/>
    <protectedRange algorithmName="SHA-512" hashValue="XM8+0Jh5zLWw02PI0Lt8dLqjTcW5ulySion19FAnruDN6QRp4UwcVqdfQxnOQAItgpWG7rNsELzjwy0iXOonxw==" saltValue="Sd4WFUedDfLKoMQTDrxJuQ==" spinCount="100000" sqref="K202" name="Rango2_88_4_4_71"/>
    <protectedRange algorithmName="SHA-512" hashValue="EMMPgE8t/az1rHHzaZAQIhz+GQV0k2O/tQGA96sJqEEMzz1efIRa4CcLzC7iY9CCscto3g7dwz41haOE28iXYg==" saltValue="CVzFsG4X4LXUMo7796PiDQ==" spinCount="100000" sqref="L202:M202 J202 B202 D202:H202" name="Rango2_10_71"/>
    <protectedRange algorithmName="SHA-512" hashValue="6a5oYwZw9WJcgjqXpleUXH8uaqNEuymPPpeOb7lKBc1WoM6IG/DNyDLWmj2lYwxnZO2yhl+B61kwrxD9m9AdhQ==" saltValue="tdNQPzLQd+n9Ww064QJIaQ==" spinCount="100000" sqref="I203" name="Rango2_61_72"/>
    <protectedRange algorithmName="SHA-512" hashValue="XM8+0Jh5zLWw02PI0Lt8dLqjTcW5ulySion19FAnruDN6QRp4UwcVqdfQxnOQAItgpWG7rNsELzjwy0iXOonxw==" saltValue="Sd4WFUedDfLKoMQTDrxJuQ==" spinCount="100000" sqref="K203" name="Rango2_88_4_4_72"/>
    <protectedRange algorithmName="SHA-512" hashValue="EMMPgE8t/az1rHHzaZAQIhz+GQV0k2O/tQGA96sJqEEMzz1efIRa4CcLzC7iY9CCscto3g7dwz41haOE28iXYg==" saltValue="CVzFsG4X4LXUMo7796PiDQ==" spinCount="100000" sqref="L203:M203 J203 B203 D203:H203" name="Rango2_10_72"/>
    <protectedRange algorithmName="SHA-512" hashValue="6a5oYwZw9WJcgjqXpleUXH8uaqNEuymPPpeOb7lKBc1WoM6IG/DNyDLWmj2lYwxnZO2yhl+B61kwrxD9m9AdhQ==" saltValue="tdNQPzLQd+n9Ww064QJIaQ==" spinCount="100000" sqref="I204" name="Rango2_61_73"/>
    <protectedRange algorithmName="SHA-512" hashValue="XM8+0Jh5zLWw02PI0Lt8dLqjTcW5ulySion19FAnruDN6QRp4UwcVqdfQxnOQAItgpWG7rNsELzjwy0iXOonxw==" saltValue="Sd4WFUedDfLKoMQTDrxJuQ==" spinCount="100000" sqref="K204" name="Rango2_88_4_4_73"/>
    <protectedRange algorithmName="SHA-512" hashValue="EMMPgE8t/az1rHHzaZAQIhz+GQV0k2O/tQGA96sJqEEMzz1efIRa4CcLzC7iY9CCscto3g7dwz41haOE28iXYg==" saltValue="CVzFsG4X4LXUMo7796PiDQ==" spinCount="100000" sqref="L204:M204 J204 B204 D204:H204" name="Rango2_10_73"/>
    <protectedRange algorithmName="SHA-512" hashValue="6a5oYwZw9WJcgjqXpleUXH8uaqNEuymPPpeOb7lKBc1WoM6IG/DNyDLWmj2lYwxnZO2yhl+B61kwrxD9m9AdhQ==" saltValue="tdNQPzLQd+n9Ww064QJIaQ==" spinCount="100000" sqref="I205:I206" name="Rango2_61_74"/>
    <protectedRange algorithmName="SHA-512" hashValue="XM8+0Jh5zLWw02PI0Lt8dLqjTcW5ulySion19FAnruDN6QRp4UwcVqdfQxnOQAItgpWG7rNsELzjwy0iXOonxw==" saltValue="Sd4WFUedDfLKoMQTDrxJuQ==" spinCount="100000" sqref="K205:K206" name="Rango2_88_4_4_74"/>
    <protectedRange algorithmName="SHA-512" hashValue="EMMPgE8t/az1rHHzaZAQIhz+GQV0k2O/tQGA96sJqEEMzz1efIRa4CcLzC7iY9CCscto3g7dwz41haOE28iXYg==" saltValue="CVzFsG4X4LXUMo7796PiDQ==" spinCount="100000" sqref="L205:M206 J205:J206 B205:B206 D205:H206" name="Rango2_10_74"/>
    <protectedRange algorithmName="SHA-512" hashValue="6a5oYwZw9WJcgjqXpleUXH8uaqNEuymPPpeOb7lKBc1WoM6IG/DNyDLWmj2lYwxnZO2yhl+B61kwrxD9m9AdhQ==" saltValue="tdNQPzLQd+n9Ww064QJIaQ==" spinCount="100000" sqref="I207" name="Rango2_61_75"/>
    <protectedRange algorithmName="SHA-512" hashValue="XM8+0Jh5zLWw02PI0Lt8dLqjTcW5ulySion19FAnruDN6QRp4UwcVqdfQxnOQAItgpWG7rNsELzjwy0iXOonxw==" saltValue="Sd4WFUedDfLKoMQTDrxJuQ==" spinCount="100000" sqref="K207" name="Rango2_88_4_4_75"/>
    <protectedRange algorithmName="SHA-512" hashValue="EMMPgE8t/az1rHHzaZAQIhz+GQV0k2O/tQGA96sJqEEMzz1efIRa4CcLzC7iY9CCscto3g7dwz41haOE28iXYg==" saltValue="CVzFsG4X4LXUMo7796PiDQ==" spinCount="100000" sqref="L207:M207 J207 B207 D207:H207" name="Rango2_10_75"/>
    <protectedRange algorithmName="SHA-512" hashValue="6a5oYwZw9WJcgjqXpleUXH8uaqNEuymPPpeOb7lKBc1WoM6IG/DNyDLWmj2lYwxnZO2yhl+B61kwrxD9m9AdhQ==" saltValue="tdNQPzLQd+n9Ww064QJIaQ==" spinCount="100000" sqref="I208" name="Rango2_61_76"/>
    <protectedRange algorithmName="SHA-512" hashValue="XM8+0Jh5zLWw02PI0Lt8dLqjTcW5ulySion19FAnruDN6QRp4UwcVqdfQxnOQAItgpWG7rNsELzjwy0iXOonxw==" saltValue="Sd4WFUedDfLKoMQTDrxJuQ==" spinCount="100000" sqref="K208" name="Rango2_88_4_4_76"/>
    <protectedRange algorithmName="SHA-512" hashValue="EMMPgE8t/az1rHHzaZAQIhz+GQV0k2O/tQGA96sJqEEMzz1efIRa4CcLzC7iY9CCscto3g7dwz41haOE28iXYg==" saltValue="CVzFsG4X4LXUMo7796PiDQ==" spinCount="100000" sqref="L208:M208 J208 B208 D208:H208" name="Rango2_10_76"/>
    <protectedRange algorithmName="SHA-512" hashValue="6a5oYwZw9WJcgjqXpleUXH8uaqNEuymPPpeOb7lKBc1WoM6IG/DNyDLWmj2lYwxnZO2yhl+B61kwrxD9m9AdhQ==" saltValue="tdNQPzLQd+n9Ww064QJIaQ==" spinCount="100000" sqref="I209" name="Rango2_61_77"/>
    <protectedRange algorithmName="SHA-512" hashValue="XM8+0Jh5zLWw02PI0Lt8dLqjTcW5ulySion19FAnruDN6QRp4UwcVqdfQxnOQAItgpWG7rNsELzjwy0iXOonxw==" saltValue="Sd4WFUedDfLKoMQTDrxJuQ==" spinCount="100000" sqref="K209" name="Rango2_88_4_4_77"/>
    <protectedRange algorithmName="SHA-512" hashValue="EMMPgE8t/az1rHHzaZAQIhz+GQV0k2O/tQGA96sJqEEMzz1efIRa4CcLzC7iY9CCscto3g7dwz41haOE28iXYg==" saltValue="CVzFsG4X4LXUMo7796PiDQ==" spinCount="100000" sqref="L209:M209 J209 B209 D209:H209" name="Rango2_10_77"/>
    <protectedRange algorithmName="SHA-512" hashValue="6a5oYwZw9WJcgjqXpleUXH8uaqNEuymPPpeOb7lKBc1WoM6IG/DNyDLWmj2lYwxnZO2yhl+B61kwrxD9m9AdhQ==" saltValue="tdNQPzLQd+n9Ww064QJIaQ==" spinCount="100000" sqref="I210:I211" name="Rango2_61_78"/>
    <protectedRange algorithmName="SHA-512" hashValue="XM8+0Jh5zLWw02PI0Lt8dLqjTcW5ulySion19FAnruDN6QRp4UwcVqdfQxnOQAItgpWG7rNsELzjwy0iXOonxw==" saltValue="Sd4WFUedDfLKoMQTDrxJuQ==" spinCount="100000" sqref="K210:K211" name="Rango2_88_4_4_78"/>
    <protectedRange algorithmName="SHA-512" hashValue="EMMPgE8t/az1rHHzaZAQIhz+GQV0k2O/tQGA96sJqEEMzz1efIRa4CcLzC7iY9CCscto3g7dwz41haOE28iXYg==" saltValue="CVzFsG4X4LXUMo7796PiDQ==" spinCount="100000" sqref="L210:M211 J210:J211 B210:B211 D210:H211" name="Rango2_10_78"/>
    <protectedRange algorithmName="SHA-512" hashValue="6a5oYwZw9WJcgjqXpleUXH8uaqNEuymPPpeOb7lKBc1WoM6IG/DNyDLWmj2lYwxnZO2yhl+B61kwrxD9m9AdhQ==" saltValue="tdNQPzLQd+n9Ww064QJIaQ==" spinCount="100000" sqref="I212" name="Rango2_61_79"/>
    <protectedRange algorithmName="SHA-512" hashValue="XM8+0Jh5zLWw02PI0Lt8dLqjTcW5ulySion19FAnruDN6QRp4UwcVqdfQxnOQAItgpWG7rNsELzjwy0iXOonxw==" saltValue="Sd4WFUedDfLKoMQTDrxJuQ==" spinCount="100000" sqref="K212" name="Rango2_88_4_4_79"/>
    <protectedRange algorithmName="SHA-512" hashValue="EMMPgE8t/az1rHHzaZAQIhz+GQV0k2O/tQGA96sJqEEMzz1efIRa4CcLzC7iY9CCscto3g7dwz41haOE28iXYg==" saltValue="CVzFsG4X4LXUMo7796PiDQ==" spinCount="100000" sqref="L212:M212 J212 B212 D212:H212" name="Rango2_10_79"/>
    <protectedRange algorithmName="SHA-512" hashValue="6a5oYwZw9WJcgjqXpleUXH8uaqNEuymPPpeOb7lKBc1WoM6IG/DNyDLWmj2lYwxnZO2yhl+B61kwrxD9m9AdhQ==" saltValue="tdNQPzLQd+n9Ww064QJIaQ==" spinCount="100000" sqref="I213" name="Rango2_61_80"/>
    <protectedRange algorithmName="SHA-512" hashValue="XM8+0Jh5zLWw02PI0Lt8dLqjTcW5ulySion19FAnruDN6QRp4UwcVqdfQxnOQAItgpWG7rNsELzjwy0iXOonxw==" saltValue="Sd4WFUedDfLKoMQTDrxJuQ==" spinCount="100000" sqref="K213" name="Rango2_88_4_4_80"/>
    <protectedRange algorithmName="SHA-512" hashValue="EMMPgE8t/az1rHHzaZAQIhz+GQV0k2O/tQGA96sJqEEMzz1efIRa4CcLzC7iY9CCscto3g7dwz41haOE28iXYg==" saltValue="CVzFsG4X4LXUMo7796PiDQ==" spinCount="100000" sqref="L213:M213 J213 B213 D213:H213" name="Rango2_10_80"/>
    <protectedRange algorithmName="SHA-512" hashValue="6a5oYwZw9WJcgjqXpleUXH8uaqNEuymPPpeOb7lKBc1WoM6IG/DNyDLWmj2lYwxnZO2yhl+B61kwrxD9m9AdhQ==" saltValue="tdNQPzLQd+n9Ww064QJIaQ==" spinCount="100000" sqref="I214:I215" name="Rango2_61_81"/>
    <protectedRange algorithmName="SHA-512" hashValue="XM8+0Jh5zLWw02PI0Lt8dLqjTcW5ulySion19FAnruDN6QRp4UwcVqdfQxnOQAItgpWG7rNsELzjwy0iXOonxw==" saltValue="Sd4WFUedDfLKoMQTDrxJuQ==" spinCount="100000" sqref="K214:K215" name="Rango2_88_4_4_81"/>
    <protectedRange algorithmName="SHA-512" hashValue="EMMPgE8t/az1rHHzaZAQIhz+GQV0k2O/tQGA96sJqEEMzz1efIRa4CcLzC7iY9CCscto3g7dwz41haOE28iXYg==" saltValue="CVzFsG4X4LXUMo7796PiDQ==" spinCount="100000" sqref="L214:M215 J214:J215 B214:B215 D214:H215" name="Rango2_10_81"/>
    <protectedRange algorithmName="SHA-512" hashValue="6a5oYwZw9WJcgjqXpleUXH8uaqNEuymPPpeOb7lKBc1WoM6IG/DNyDLWmj2lYwxnZO2yhl+B61kwrxD9m9AdhQ==" saltValue="tdNQPzLQd+n9Ww064QJIaQ==" spinCount="100000" sqref="I216" name="Rango2_61_82"/>
    <protectedRange algorithmName="SHA-512" hashValue="XM8+0Jh5zLWw02PI0Lt8dLqjTcW5ulySion19FAnruDN6QRp4UwcVqdfQxnOQAItgpWG7rNsELzjwy0iXOonxw==" saltValue="Sd4WFUedDfLKoMQTDrxJuQ==" spinCount="100000" sqref="K216" name="Rango2_88_4_4_82"/>
    <protectedRange algorithmName="SHA-512" hashValue="EMMPgE8t/az1rHHzaZAQIhz+GQV0k2O/tQGA96sJqEEMzz1efIRa4CcLzC7iY9CCscto3g7dwz41haOE28iXYg==" saltValue="CVzFsG4X4LXUMo7796PiDQ==" spinCount="100000" sqref="L216:M216 J216 B216 D216:H216" name="Rango2_10_82"/>
    <protectedRange algorithmName="SHA-512" hashValue="6a5oYwZw9WJcgjqXpleUXH8uaqNEuymPPpeOb7lKBc1WoM6IG/DNyDLWmj2lYwxnZO2yhl+B61kwrxD9m9AdhQ==" saltValue="tdNQPzLQd+n9Ww064QJIaQ==" spinCount="100000" sqref="I217" name="Rango2_61_83"/>
    <protectedRange algorithmName="SHA-512" hashValue="XM8+0Jh5zLWw02PI0Lt8dLqjTcW5ulySion19FAnruDN6QRp4UwcVqdfQxnOQAItgpWG7rNsELzjwy0iXOonxw==" saltValue="Sd4WFUedDfLKoMQTDrxJuQ==" spinCount="100000" sqref="K217" name="Rango2_88_4_4_83"/>
    <protectedRange algorithmName="SHA-512" hashValue="EMMPgE8t/az1rHHzaZAQIhz+GQV0k2O/tQGA96sJqEEMzz1efIRa4CcLzC7iY9CCscto3g7dwz41haOE28iXYg==" saltValue="CVzFsG4X4LXUMo7796PiDQ==" spinCount="100000" sqref="L217:M217 J217 B217 D217:H217" name="Rango2_10_83"/>
    <protectedRange algorithmName="SHA-512" hashValue="6a5oYwZw9WJcgjqXpleUXH8uaqNEuymPPpeOb7lKBc1WoM6IG/DNyDLWmj2lYwxnZO2yhl+B61kwrxD9m9AdhQ==" saltValue="tdNQPzLQd+n9Ww064QJIaQ==" spinCount="100000" sqref="I218" name="Rango2_61_84"/>
    <protectedRange algorithmName="SHA-512" hashValue="XM8+0Jh5zLWw02PI0Lt8dLqjTcW5ulySion19FAnruDN6QRp4UwcVqdfQxnOQAItgpWG7rNsELzjwy0iXOonxw==" saltValue="Sd4WFUedDfLKoMQTDrxJuQ==" spinCount="100000" sqref="K218" name="Rango2_88_4_4_84"/>
    <protectedRange algorithmName="SHA-512" hashValue="EMMPgE8t/az1rHHzaZAQIhz+GQV0k2O/tQGA96sJqEEMzz1efIRa4CcLzC7iY9CCscto3g7dwz41haOE28iXYg==" saltValue="CVzFsG4X4LXUMo7796PiDQ==" spinCount="100000" sqref="L218:M218 J218 B218 D218:H218" name="Rango2_10_84"/>
    <protectedRange algorithmName="SHA-512" hashValue="6a5oYwZw9WJcgjqXpleUXH8uaqNEuymPPpeOb7lKBc1WoM6IG/DNyDLWmj2lYwxnZO2yhl+B61kwrxD9m9AdhQ==" saltValue="tdNQPzLQd+n9Ww064QJIaQ==" spinCount="100000" sqref="I219" name="Rango2_61_85"/>
    <protectedRange algorithmName="SHA-512" hashValue="XM8+0Jh5zLWw02PI0Lt8dLqjTcW5ulySion19FAnruDN6QRp4UwcVqdfQxnOQAItgpWG7rNsELzjwy0iXOonxw==" saltValue="Sd4WFUedDfLKoMQTDrxJuQ==" spinCount="100000" sqref="K219" name="Rango2_88_4_4_85"/>
    <protectedRange algorithmName="SHA-512" hashValue="EMMPgE8t/az1rHHzaZAQIhz+GQV0k2O/tQGA96sJqEEMzz1efIRa4CcLzC7iY9CCscto3g7dwz41haOE28iXYg==" saltValue="CVzFsG4X4LXUMo7796PiDQ==" spinCount="100000" sqref="L219:M219 J219 B219 D219:H219" name="Rango2_10_85"/>
    <protectedRange algorithmName="SHA-512" hashValue="6a5oYwZw9WJcgjqXpleUXH8uaqNEuymPPpeOb7lKBc1WoM6IG/DNyDLWmj2lYwxnZO2yhl+B61kwrxD9m9AdhQ==" saltValue="tdNQPzLQd+n9Ww064QJIaQ==" spinCount="100000" sqref="I220" name="Rango2_61_86"/>
    <protectedRange algorithmName="SHA-512" hashValue="XM8+0Jh5zLWw02PI0Lt8dLqjTcW5ulySion19FAnruDN6QRp4UwcVqdfQxnOQAItgpWG7rNsELzjwy0iXOonxw==" saltValue="Sd4WFUedDfLKoMQTDrxJuQ==" spinCount="100000" sqref="K220" name="Rango2_88_4_4_86"/>
    <protectedRange algorithmName="SHA-512" hashValue="EMMPgE8t/az1rHHzaZAQIhz+GQV0k2O/tQGA96sJqEEMzz1efIRa4CcLzC7iY9CCscto3g7dwz41haOE28iXYg==" saltValue="CVzFsG4X4LXUMo7796PiDQ==" spinCount="100000" sqref="L220:M220 J220 B220 D220:H220" name="Rango2_10_86"/>
    <protectedRange algorithmName="SHA-512" hashValue="6a5oYwZw9WJcgjqXpleUXH8uaqNEuymPPpeOb7lKBc1WoM6IG/DNyDLWmj2lYwxnZO2yhl+B61kwrxD9m9AdhQ==" saltValue="tdNQPzLQd+n9Ww064QJIaQ==" spinCount="100000" sqref="I221" name="Rango2_61_87"/>
    <protectedRange algorithmName="SHA-512" hashValue="XM8+0Jh5zLWw02PI0Lt8dLqjTcW5ulySion19FAnruDN6QRp4UwcVqdfQxnOQAItgpWG7rNsELzjwy0iXOonxw==" saltValue="Sd4WFUedDfLKoMQTDrxJuQ==" spinCount="100000" sqref="K221" name="Rango2_88_4_4_87"/>
    <protectedRange algorithmName="SHA-512" hashValue="EMMPgE8t/az1rHHzaZAQIhz+GQV0k2O/tQGA96sJqEEMzz1efIRa4CcLzC7iY9CCscto3g7dwz41haOE28iXYg==" saltValue="CVzFsG4X4LXUMo7796PiDQ==" spinCount="100000" sqref="L221:M221 J221 B221 D221:H221" name="Rango2_10_87"/>
    <protectedRange algorithmName="SHA-512" hashValue="6a5oYwZw9WJcgjqXpleUXH8uaqNEuymPPpeOb7lKBc1WoM6IG/DNyDLWmj2lYwxnZO2yhl+B61kwrxD9m9AdhQ==" saltValue="tdNQPzLQd+n9Ww064QJIaQ==" spinCount="100000" sqref="I222" name="Rango2_61_88"/>
    <protectedRange algorithmName="SHA-512" hashValue="XM8+0Jh5zLWw02PI0Lt8dLqjTcW5ulySion19FAnruDN6QRp4UwcVqdfQxnOQAItgpWG7rNsELzjwy0iXOonxw==" saltValue="Sd4WFUedDfLKoMQTDrxJuQ==" spinCount="100000" sqref="K222" name="Rango2_88_4_4_88"/>
    <protectedRange algorithmName="SHA-512" hashValue="EMMPgE8t/az1rHHzaZAQIhz+GQV0k2O/tQGA96sJqEEMzz1efIRa4CcLzC7iY9CCscto3g7dwz41haOE28iXYg==" saltValue="CVzFsG4X4LXUMo7796PiDQ==" spinCount="100000" sqref="L222:M222 J222 B222 D222:H222" name="Rango2_10_88"/>
    <protectedRange algorithmName="SHA-512" hashValue="6a5oYwZw9WJcgjqXpleUXH8uaqNEuymPPpeOb7lKBc1WoM6IG/DNyDLWmj2lYwxnZO2yhl+B61kwrxD9m9AdhQ==" saltValue="tdNQPzLQd+n9Ww064QJIaQ==" spinCount="100000" sqref="I223" name="Rango2_61_89"/>
    <protectedRange algorithmName="SHA-512" hashValue="XM8+0Jh5zLWw02PI0Lt8dLqjTcW5ulySion19FAnruDN6QRp4UwcVqdfQxnOQAItgpWG7rNsELzjwy0iXOonxw==" saltValue="Sd4WFUedDfLKoMQTDrxJuQ==" spinCount="100000" sqref="K223" name="Rango2_88_4_4_89"/>
    <protectedRange algorithmName="SHA-512" hashValue="EMMPgE8t/az1rHHzaZAQIhz+GQV0k2O/tQGA96sJqEEMzz1efIRa4CcLzC7iY9CCscto3g7dwz41haOE28iXYg==" saltValue="CVzFsG4X4LXUMo7796PiDQ==" spinCount="100000" sqref="L223:M223 J223 B223 D223:H223" name="Rango2_10_89"/>
    <protectedRange algorithmName="SHA-512" hashValue="6a5oYwZw9WJcgjqXpleUXH8uaqNEuymPPpeOb7lKBc1WoM6IG/DNyDLWmj2lYwxnZO2yhl+B61kwrxD9m9AdhQ==" saltValue="tdNQPzLQd+n9Ww064QJIaQ==" spinCount="100000" sqref="I224" name="Rango2_61_90"/>
    <protectedRange algorithmName="SHA-512" hashValue="XM8+0Jh5zLWw02PI0Lt8dLqjTcW5ulySion19FAnruDN6QRp4UwcVqdfQxnOQAItgpWG7rNsELzjwy0iXOonxw==" saltValue="Sd4WFUedDfLKoMQTDrxJuQ==" spinCount="100000" sqref="K224" name="Rango2_88_4_4_90"/>
    <protectedRange algorithmName="SHA-512" hashValue="EMMPgE8t/az1rHHzaZAQIhz+GQV0k2O/tQGA96sJqEEMzz1efIRa4CcLzC7iY9CCscto3g7dwz41haOE28iXYg==" saltValue="CVzFsG4X4LXUMo7796PiDQ==" spinCount="100000" sqref="L224:M224 J224 B224 D224:H224" name="Rango2_10_90"/>
    <protectedRange algorithmName="SHA-512" hashValue="6a5oYwZw9WJcgjqXpleUXH8uaqNEuymPPpeOb7lKBc1WoM6IG/DNyDLWmj2lYwxnZO2yhl+B61kwrxD9m9AdhQ==" saltValue="tdNQPzLQd+n9Ww064QJIaQ==" spinCount="100000" sqref="I225" name="Rango2_61_91"/>
    <protectedRange algorithmName="SHA-512" hashValue="XM8+0Jh5zLWw02PI0Lt8dLqjTcW5ulySion19FAnruDN6QRp4UwcVqdfQxnOQAItgpWG7rNsELzjwy0iXOonxw==" saltValue="Sd4WFUedDfLKoMQTDrxJuQ==" spinCount="100000" sqref="K225" name="Rango2_88_4_4_91"/>
    <protectedRange algorithmName="SHA-512" hashValue="EMMPgE8t/az1rHHzaZAQIhz+GQV0k2O/tQGA96sJqEEMzz1efIRa4CcLzC7iY9CCscto3g7dwz41haOE28iXYg==" saltValue="CVzFsG4X4LXUMo7796PiDQ==" spinCount="100000" sqref="L225:M225 J225 B225 D225:H225" name="Rango2_10_91"/>
    <protectedRange algorithmName="SHA-512" hashValue="6a5oYwZw9WJcgjqXpleUXH8uaqNEuymPPpeOb7lKBc1WoM6IG/DNyDLWmj2lYwxnZO2yhl+B61kwrxD9m9AdhQ==" saltValue="tdNQPzLQd+n9Ww064QJIaQ==" spinCount="100000" sqref="I226" name="Rango2_61_92"/>
    <protectedRange algorithmName="SHA-512" hashValue="XM8+0Jh5zLWw02PI0Lt8dLqjTcW5ulySion19FAnruDN6QRp4UwcVqdfQxnOQAItgpWG7rNsELzjwy0iXOonxw==" saltValue="Sd4WFUedDfLKoMQTDrxJuQ==" spinCount="100000" sqref="K226" name="Rango2_88_4_4_92"/>
    <protectedRange algorithmName="SHA-512" hashValue="EMMPgE8t/az1rHHzaZAQIhz+GQV0k2O/tQGA96sJqEEMzz1efIRa4CcLzC7iY9CCscto3g7dwz41haOE28iXYg==" saltValue="CVzFsG4X4LXUMo7796PiDQ==" spinCount="100000" sqref="L226:M226 J226 B226 D226:H226" name="Rango2_10_92"/>
    <protectedRange algorithmName="SHA-512" hashValue="6a5oYwZw9WJcgjqXpleUXH8uaqNEuymPPpeOb7lKBc1WoM6IG/DNyDLWmj2lYwxnZO2yhl+B61kwrxD9m9AdhQ==" saltValue="tdNQPzLQd+n9Ww064QJIaQ==" spinCount="100000" sqref="I227" name="Rango2_61_93"/>
    <protectedRange algorithmName="SHA-512" hashValue="XM8+0Jh5zLWw02PI0Lt8dLqjTcW5ulySion19FAnruDN6QRp4UwcVqdfQxnOQAItgpWG7rNsELzjwy0iXOonxw==" saltValue="Sd4WFUedDfLKoMQTDrxJuQ==" spinCount="100000" sqref="K227" name="Rango2_88_4_4_93"/>
    <protectedRange algorithmName="SHA-512" hashValue="EMMPgE8t/az1rHHzaZAQIhz+GQV0k2O/tQGA96sJqEEMzz1efIRa4CcLzC7iY9CCscto3g7dwz41haOE28iXYg==" saltValue="CVzFsG4X4LXUMo7796PiDQ==" spinCount="100000" sqref="L227:M227 J227 B227 D227:H227" name="Rango2_10_93"/>
    <protectedRange algorithmName="SHA-512" hashValue="6a5oYwZw9WJcgjqXpleUXH8uaqNEuymPPpeOb7lKBc1WoM6IG/DNyDLWmj2lYwxnZO2yhl+B61kwrxD9m9AdhQ==" saltValue="tdNQPzLQd+n9Ww064QJIaQ==" spinCount="100000" sqref="I228" name="Rango2_61_94"/>
    <protectedRange algorithmName="SHA-512" hashValue="XM8+0Jh5zLWw02PI0Lt8dLqjTcW5ulySion19FAnruDN6QRp4UwcVqdfQxnOQAItgpWG7rNsELzjwy0iXOonxw==" saltValue="Sd4WFUedDfLKoMQTDrxJuQ==" spinCount="100000" sqref="K228" name="Rango2_88_4_4_94"/>
    <protectedRange algorithmName="SHA-512" hashValue="EMMPgE8t/az1rHHzaZAQIhz+GQV0k2O/tQGA96sJqEEMzz1efIRa4CcLzC7iY9CCscto3g7dwz41haOE28iXYg==" saltValue="CVzFsG4X4LXUMo7796PiDQ==" spinCount="100000" sqref="L228:M228 J228 B228 D228:H228" name="Rango2_10_94"/>
    <protectedRange algorithmName="SHA-512" hashValue="6a5oYwZw9WJcgjqXpleUXH8uaqNEuymPPpeOb7lKBc1WoM6IG/DNyDLWmj2lYwxnZO2yhl+B61kwrxD9m9AdhQ==" saltValue="tdNQPzLQd+n9Ww064QJIaQ==" spinCount="100000" sqref="I229" name="Rango2_61_95"/>
    <protectedRange algorithmName="SHA-512" hashValue="XM8+0Jh5zLWw02PI0Lt8dLqjTcW5ulySion19FAnruDN6QRp4UwcVqdfQxnOQAItgpWG7rNsELzjwy0iXOonxw==" saltValue="Sd4WFUedDfLKoMQTDrxJuQ==" spinCount="100000" sqref="K229" name="Rango2_88_4_4_95"/>
    <protectedRange algorithmName="SHA-512" hashValue="EMMPgE8t/az1rHHzaZAQIhz+GQV0k2O/tQGA96sJqEEMzz1efIRa4CcLzC7iY9CCscto3g7dwz41haOE28iXYg==" saltValue="CVzFsG4X4LXUMo7796PiDQ==" spinCount="100000" sqref="L229:M229 J229 B229 D229:H229" name="Rango2_10_95"/>
    <protectedRange algorithmName="SHA-512" hashValue="RQ91b7oAw60DVtcgB2vRpial2kSdzJx5guGCTYUwXYkKrtrUHfiYnLf9R+SNpYXlJDYpyEJLhcWwP0EqNN86dQ==" saltValue="W3RbH3zrcY9sy39xNwXNxg==" spinCount="100000" sqref="BA189:BI189 BV189:BY189" name="Rango2_88_99_88"/>
    <protectedRange algorithmName="SHA-512" hashValue="fMbmUM1DQ7FuAPRNvFL5mPdHUYjQnlLFhkuaxvHguaqR7aWyDxcmJs0jLYQfQKY+oyhsMb4Lew4VL6i7um3/ew==" saltValue="ydaTm0CeH8+/cYqoL/AMaQ==" spinCount="100000" sqref="AU189 AW189:AZ189" name="Rango2_88_91_84"/>
    <protectedRange algorithmName="SHA-512" hashValue="CHipOQaT63FWw628cQcXXJRZlrbNZ7OgmnEbDx38UmmH7z19GRYEzXFiVOzHAy1OAaAbST7g2bHZHDKQp2qm3w==" saltValue="iRVuL+373yLHv0ZHzS9qog==" spinCount="100000" sqref="AG189:AH189 AJ189 AL189" name="Rango2_88_7_5_88"/>
    <protectedRange algorithmName="SHA-512" hashValue="NkG6oHuDGvGBEiLAAq8MEJHEfLQUMyjihfH+DBXhT+eQW0r1yri7tOJEFRM9nbOejjjXiviq9RFo7KB7wF+xJA==" saltValue="bpjB0AAANu2X/PeR3eiFkA==" spinCount="100000" sqref="AM189:AS189" name="Rango2_88_65_85"/>
    <protectedRange algorithmName="SHA-512" hashValue="fPHvtIAf3pQeZUoAI9C2/vdXMHBpqqEq+67P5Ypyu4+9IWqs3yc9TZcMWQ0THLxUwqseQPyVvakuYFtCwJHsxA==" saltValue="QHIogSs2PrwAfdqa9PAOFQ==" spinCount="100000" sqref="AC189" name="Rango2_88_5_5_85"/>
    <protectedRange algorithmName="SHA-512" hashValue="LEEeiU6pKqm7TAP46VGlz0q+evvFwpT/0iLpRuWuQ7MacbP0OGL1/FSmrIEOg2rb6M+Jla2bPbVWiGag27j87w==" saltValue="HEVt+pS5OloNDlqSnzGLLw==" spinCount="100000" sqref="AI189" name="Rango2_8_7_85"/>
    <protectedRange algorithmName="SHA-512" hashValue="AYYX88LSDB6RDNMvSqt0KPGWPjBqTk56tMxTOlv5QD61MGTKAAQnSnudvNDWPN0Bbllh2qRQC+P5uq7goxjdrw==" saltValue="i/iPMewnks1FoXYOjKMEVg==" spinCount="100000" sqref="AB189" name="Rango2_87_6_85"/>
    <protectedRange algorithmName="SHA-512" hashValue="NUll9P9xh7KbSfMYpMxsRZLfDw/y/AzW2LSWlpXVscBDqiAxmzo71xjs+a2lh+jRa7pceOC849slke4+ZKx8LA==" saltValue="8qbkKpQ+CiQuLnqgShNvXA==" spinCount="100000" sqref="T189" name="Rango2_88_6_85"/>
    <protectedRange algorithmName="SHA-512" hashValue="KHhv3JU/LRdRrRTxxkgFceEHPZ5UzadmpZRZR3zmQRnPvkUJZuanRafIJ+qde0IWwLZSvFIQDyUAHq6v6k7XIg==" saltValue="2GKG1kCzVNNcn+vbOPuhJA==" spinCount="100000" sqref="Q189" name="Rango2_2_5_85"/>
    <protectedRange algorithmName="SHA-512" hashValue="RQ91b7oAw60DVtcgB2vRpial2kSdzJx5guGCTYUwXYkKrtrUHfiYnLf9R+SNpYXlJDYpyEJLhcWwP0EqNN86dQ==" saltValue="W3RbH3zrcY9sy39xNwXNxg==" spinCount="100000" sqref="BA190:BI190 BV190:BY190" name="Rango2_88_99_89"/>
    <protectedRange algorithmName="SHA-512" hashValue="fMbmUM1DQ7FuAPRNvFL5mPdHUYjQnlLFhkuaxvHguaqR7aWyDxcmJs0jLYQfQKY+oyhsMb4Lew4VL6i7um3/ew==" saltValue="ydaTm0CeH8+/cYqoL/AMaQ==" spinCount="100000" sqref="AU190 AW190:AZ190" name="Rango2_88_91_85"/>
    <protectedRange algorithmName="SHA-512" hashValue="CHipOQaT63FWw628cQcXXJRZlrbNZ7OgmnEbDx38UmmH7z19GRYEzXFiVOzHAy1OAaAbST7g2bHZHDKQp2qm3w==" saltValue="iRVuL+373yLHv0ZHzS9qog==" spinCount="100000" sqref="AG190:AH190 AJ190 AL190" name="Rango2_88_7_5_89"/>
    <protectedRange algorithmName="SHA-512" hashValue="NkG6oHuDGvGBEiLAAq8MEJHEfLQUMyjihfH+DBXhT+eQW0r1yri7tOJEFRM9nbOejjjXiviq9RFo7KB7wF+xJA==" saltValue="bpjB0AAANu2X/PeR3eiFkA==" spinCount="100000" sqref="AM190:AS190" name="Rango2_88_65_86"/>
    <protectedRange algorithmName="SHA-512" hashValue="fPHvtIAf3pQeZUoAI9C2/vdXMHBpqqEq+67P5Ypyu4+9IWqs3yc9TZcMWQ0THLxUwqseQPyVvakuYFtCwJHsxA==" saltValue="QHIogSs2PrwAfdqa9PAOFQ==" spinCount="100000" sqref="AC190" name="Rango2_88_5_5_86"/>
    <protectedRange algorithmName="SHA-512" hashValue="LEEeiU6pKqm7TAP46VGlz0q+evvFwpT/0iLpRuWuQ7MacbP0OGL1/FSmrIEOg2rb6M+Jla2bPbVWiGag27j87w==" saltValue="HEVt+pS5OloNDlqSnzGLLw==" spinCount="100000" sqref="AI190" name="Rango2_8_7_86"/>
    <protectedRange algorithmName="SHA-512" hashValue="AYYX88LSDB6RDNMvSqt0KPGWPjBqTk56tMxTOlv5QD61MGTKAAQnSnudvNDWPN0Bbllh2qRQC+P5uq7goxjdrw==" saltValue="i/iPMewnks1FoXYOjKMEVg==" spinCount="100000" sqref="AB190" name="Rango2_87_6_86"/>
    <protectedRange algorithmName="SHA-512" hashValue="NUll9P9xh7KbSfMYpMxsRZLfDw/y/AzW2LSWlpXVscBDqiAxmzo71xjs+a2lh+jRa7pceOC849slke4+ZKx8LA==" saltValue="8qbkKpQ+CiQuLnqgShNvXA==" spinCount="100000" sqref="T190" name="Rango2_88_6_86"/>
    <protectedRange algorithmName="SHA-512" hashValue="KHhv3JU/LRdRrRTxxkgFceEHPZ5UzadmpZRZR3zmQRnPvkUJZuanRafIJ+qde0IWwLZSvFIQDyUAHq6v6k7XIg==" saltValue="2GKG1kCzVNNcn+vbOPuhJA==" spinCount="100000" sqref="Q190" name="Rango2_2_5_86"/>
    <protectedRange algorithmName="SHA-512" hashValue="RQ91b7oAw60DVtcgB2vRpial2kSdzJx5guGCTYUwXYkKrtrUHfiYnLf9R+SNpYXlJDYpyEJLhcWwP0EqNN86dQ==" saltValue="W3RbH3zrcY9sy39xNwXNxg==" spinCount="100000" sqref="BA191:BI191 BV191:BY191" name="Rango2_88_99_90"/>
    <protectedRange algorithmName="SHA-512" hashValue="fMbmUM1DQ7FuAPRNvFL5mPdHUYjQnlLFhkuaxvHguaqR7aWyDxcmJs0jLYQfQKY+oyhsMb4Lew4VL6i7um3/ew==" saltValue="ydaTm0CeH8+/cYqoL/AMaQ==" spinCount="100000" sqref="AU191 AW191:AZ191" name="Rango2_88_91_86"/>
    <protectedRange algorithmName="SHA-512" hashValue="CHipOQaT63FWw628cQcXXJRZlrbNZ7OgmnEbDx38UmmH7z19GRYEzXFiVOzHAy1OAaAbST7g2bHZHDKQp2qm3w==" saltValue="iRVuL+373yLHv0ZHzS9qog==" spinCount="100000" sqref="AG191:AH191 AJ191 AL191" name="Rango2_88_7_5_90"/>
    <protectedRange algorithmName="SHA-512" hashValue="NkG6oHuDGvGBEiLAAq8MEJHEfLQUMyjihfH+DBXhT+eQW0r1yri7tOJEFRM9nbOejjjXiviq9RFo7KB7wF+xJA==" saltValue="bpjB0AAANu2X/PeR3eiFkA==" spinCount="100000" sqref="AM191:AS191" name="Rango2_88_65_87"/>
    <protectedRange algorithmName="SHA-512" hashValue="fPHvtIAf3pQeZUoAI9C2/vdXMHBpqqEq+67P5Ypyu4+9IWqs3yc9TZcMWQ0THLxUwqseQPyVvakuYFtCwJHsxA==" saltValue="QHIogSs2PrwAfdqa9PAOFQ==" spinCount="100000" sqref="AC191" name="Rango2_88_5_5_87"/>
    <protectedRange algorithmName="SHA-512" hashValue="LEEeiU6pKqm7TAP46VGlz0q+evvFwpT/0iLpRuWuQ7MacbP0OGL1/FSmrIEOg2rb6M+Jla2bPbVWiGag27j87w==" saltValue="HEVt+pS5OloNDlqSnzGLLw==" spinCount="100000" sqref="AI191" name="Rango2_8_7_87"/>
    <protectedRange algorithmName="SHA-512" hashValue="AYYX88LSDB6RDNMvSqt0KPGWPjBqTk56tMxTOlv5QD61MGTKAAQnSnudvNDWPN0Bbllh2qRQC+P5uq7goxjdrw==" saltValue="i/iPMewnks1FoXYOjKMEVg==" spinCount="100000" sqref="AB191" name="Rango2_87_6_87"/>
    <protectedRange algorithmName="SHA-512" hashValue="NUll9P9xh7KbSfMYpMxsRZLfDw/y/AzW2LSWlpXVscBDqiAxmzo71xjs+a2lh+jRa7pceOC849slke4+ZKx8LA==" saltValue="8qbkKpQ+CiQuLnqgShNvXA==" spinCount="100000" sqref="T191" name="Rango2_88_6_87"/>
    <protectedRange algorithmName="SHA-512" hashValue="KHhv3JU/LRdRrRTxxkgFceEHPZ5UzadmpZRZR3zmQRnPvkUJZuanRafIJ+qde0IWwLZSvFIQDyUAHq6v6k7XIg==" saltValue="2GKG1kCzVNNcn+vbOPuhJA==" spinCount="100000" sqref="Q191" name="Rango2_2_5_87"/>
    <protectedRange algorithmName="SHA-512" hashValue="RQ91b7oAw60DVtcgB2vRpial2kSdzJx5guGCTYUwXYkKrtrUHfiYnLf9R+SNpYXlJDYpyEJLhcWwP0EqNN86dQ==" saltValue="W3RbH3zrcY9sy39xNwXNxg==" spinCount="100000" sqref="BA192:BI192 BV192:BY192" name="Rango2_88_99_91"/>
    <protectedRange algorithmName="SHA-512" hashValue="fMbmUM1DQ7FuAPRNvFL5mPdHUYjQnlLFhkuaxvHguaqR7aWyDxcmJs0jLYQfQKY+oyhsMb4Lew4VL6i7um3/ew==" saltValue="ydaTm0CeH8+/cYqoL/AMaQ==" spinCount="100000" sqref="AU192 AW192:AZ192" name="Rango2_88_91_87"/>
    <protectedRange algorithmName="SHA-512" hashValue="CHipOQaT63FWw628cQcXXJRZlrbNZ7OgmnEbDx38UmmH7z19GRYEzXFiVOzHAy1OAaAbST7g2bHZHDKQp2qm3w==" saltValue="iRVuL+373yLHv0ZHzS9qog==" spinCount="100000" sqref="AG192:AH192 AJ192 AL192" name="Rango2_88_7_5_91"/>
    <protectedRange algorithmName="SHA-512" hashValue="NkG6oHuDGvGBEiLAAq8MEJHEfLQUMyjihfH+DBXhT+eQW0r1yri7tOJEFRM9nbOejjjXiviq9RFo7KB7wF+xJA==" saltValue="bpjB0AAANu2X/PeR3eiFkA==" spinCount="100000" sqref="AM192:AS192" name="Rango2_88_65_88"/>
    <protectedRange algorithmName="SHA-512" hashValue="fPHvtIAf3pQeZUoAI9C2/vdXMHBpqqEq+67P5Ypyu4+9IWqs3yc9TZcMWQ0THLxUwqseQPyVvakuYFtCwJHsxA==" saltValue="QHIogSs2PrwAfdqa9PAOFQ==" spinCount="100000" sqref="AC192" name="Rango2_88_5_5_88"/>
    <protectedRange algorithmName="SHA-512" hashValue="LEEeiU6pKqm7TAP46VGlz0q+evvFwpT/0iLpRuWuQ7MacbP0OGL1/FSmrIEOg2rb6M+Jla2bPbVWiGag27j87w==" saltValue="HEVt+pS5OloNDlqSnzGLLw==" spinCount="100000" sqref="AI192" name="Rango2_8_7_88"/>
    <protectedRange algorithmName="SHA-512" hashValue="AYYX88LSDB6RDNMvSqt0KPGWPjBqTk56tMxTOlv5QD61MGTKAAQnSnudvNDWPN0Bbllh2qRQC+P5uq7goxjdrw==" saltValue="i/iPMewnks1FoXYOjKMEVg==" spinCount="100000" sqref="AB192" name="Rango2_87_6_88"/>
    <protectedRange algorithmName="SHA-512" hashValue="NUll9P9xh7KbSfMYpMxsRZLfDw/y/AzW2LSWlpXVscBDqiAxmzo71xjs+a2lh+jRa7pceOC849slke4+ZKx8LA==" saltValue="8qbkKpQ+CiQuLnqgShNvXA==" spinCount="100000" sqref="T192" name="Rango2_88_6_88"/>
    <protectedRange algorithmName="SHA-512" hashValue="KHhv3JU/LRdRrRTxxkgFceEHPZ5UzadmpZRZR3zmQRnPvkUJZuanRafIJ+qde0IWwLZSvFIQDyUAHq6v6k7XIg==" saltValue="2GKG1kCzVNNcn+vbOPuhJA==" spinCount="100000" sqref="Q192" name="Rango2_2_5_88"/>
    <protectedRange algorithmName="SHA-512" hashValue="RQ91b7oAw60DVtcgB2vRpial2kSdzJx5guGCTYUwXYkKrtrUHfiYnLf9R+SNpYXlJDYpyEJLhcWwP0EqNN86dQ==" saltValue="W3RbH3zrcY9sy39xNwXNxg==" spinCount="100000" sqref="BA193:BI193 BV193:BY193" name="Rango2_88_99_92"/>
    <protectedRange algorithmName="SHA-512" hashValue="fMbmUM1DQ7FuAPRNvFL5mPdHUYjQnlLFhkuaxvHguaqR7aWyDxcmJs0jLYQfQKY+oyhsMb4Lew4VL6i7um3/ew==" saltValue="ydaTm0CeH8+/cYqoL/AMaQ==" spinCount="100000" sqref="AU193 AW193:AZ193" name="Rango2_88_91_88"/>
    <protectedRange algorithmName="SHA-512" hashValue="CHipOQaT63FWw628cQcXXJRZlrbNZ7OgmnEbDx38UmmH7z19GRYEzXFiVOzHAy1OAaAbST7g2bHZHDKQp2qm3w==" saltValue="iRVuL+373yLHv0ZHzS9qog==" spinCount="100000" sqref="AG193:AH193 AJ193 AL193" name="Rango2_88_7_5_92"/>
    <protectedRange algorithmName="SHA-512" hashValue="NkG6oHuDGvGBEiLAAq8MEJHEfLQUMyjihfH+DBXhT+eQW0r1yri7tOJEFRM9nbOejjjXiviq9RFo7KB7wF+xJA==" saltValue="bpjB0AAANu2X/PeR3eiFkA==" spinCount="100000" sqref="AM193:AS193" name="Rango2_88_65_89"/>
    <protectedRange algorithmName="SHA-512" hashValue="fPHvtIAf3pQeZUoAI9C2/vdXMHBpqqEq+67P5Ypyu4+9IWqs3yc9TZcMWQ0THLxUwqseQPyVvakuYFtCwJHsxA==" saltValue="QHIogSs2PrwAfdqa9PAOFQ==" spinCount="100000" sqref="AC193" name="Rango2_88_5_5_89"/>
    <protectedRange algorithmName="SHA-512" hashValue="LEEeiU6pKqm7TAP46VGlz0q+evvFwpT/0iLpRuWuQ7MacbP0OGL1/FSmrIEOg2rb6M+Jla2bPbVWiGag27j87w==" saltValue="HEVt+pS5OloNDlqSnzGLLw==" spinCount="100000" sqref="AI193" name="Rango2_8_7_89"/>
    <protectedRange algorithmName="SHA-512" hashValue="AYYX88LSDB6RDNMvSqt0KPGWPjBqTk56tMxTOlv5QD61MGTKAAQnSnudvNDWPN0Bbllh2qRQC+P5uq7goxjdrw==" saltValue="i/iPMewnks1FoXYOjKMEVg==" spinCount="100000" sqref="AB193" name="Rango2_87_6_89"/>
    <protectedRange algorithmName="SHA-512" hashValue="NUll9P9xh7KbSfMYpMxsRZLfDw/y/AzW2LSWlpXVscBDqiAxmzo71xjs+a2lh+jRa7pceOC849slke4+ZKx8LA==" saltValue="8qbkKpQ+CiQuLnqgShNvXA==" spinCount="100000" sqref="T193" name="Rango2_88_6_89"/>
    <protectedRange algorithmName="SHA-512" hashValue="KHhv3JU/LRdRrRTxxkgFceEHPZ5UzadmpZRZR3zmQRnPvkUJZuanRafIJ+qde0IWwLZSvFIQDyUAHq6v6k7XIg==" saltValue="2GKG1kCzVNNcn+vbOPuhJA==" spinCount="100000" sqref="Q193" name="Rango2_2_5_89"/>
    <protectedRange algorithmName="SHA-512" hashValue="RQ91b7oAw60DVtcgB2vRpial2kSdzJx5guGCTYUwXYkKrtrUHfiYnLf9R+SNpYXlJDYpyEJLhcWwP0EqNN86dQ==" saltValue="W3RbH3zrcY9sy39xNwXNxg==" spinCount="100000" sqref="BA194:BI195 BV194:BY195" name="Rango2_88_99_93"/>
    <protectedRange algorithmName="SHA-512" hashValue="fMbmUM1DQ7FuAPRNvFL5mPdHUYjQnlLFhkuaxvHguaqR7aWyDxcmJs0jLYQfQKY+oyhsMb4Lew4VL6i7um3/ew==" saltValue="ydaTm0CeH8+/cYqoL/AMaQ==" spinCount="100000" sqref="AU194:AU195 AW194:AZ195" name="Rango2_88_91_89"/>
    <protectedRange algorithmName="SHA-512" hashValue="CHipOQaT63FWw628cQcXXJRZlrbNZ7OgmnEbDx38UmmH7z19GRYEzXFiVOzHAy1OAaAbST7g2bHZHDKQp2qm3w==" saltValue="iRVuL+373yLHv0ZHzS9qog==" spinCount="100000" sqref="AG194:AH195 AJ194:AJ195 AL194:AL195" name="Rango2_88_7_5_93"/>
    <protectedRange algorithmName="SHA-512" hashValue="NkG6oHuDGvGBEiLAAq8MEJHEfLQUMyjihfH+DBXhT+eQW0r1yri7tOJEFRM9nbOejjjXiviq9RFo7KB7wF+xJA==" saltValue="bpjB0AAANu2X/PeR3eiFkA==" spinCount="100000" sqref="AM194:AS195" name="Rango2_88_65_90"/>
    <protectedRange algorithmName="SHA-512" hashValue="fPHvtIAf3pQeZUoAI9C2/vdXMHBpqqEq+67P5Ypyu4+9IWqs3yc9TZcMWQ0THLxUwqseQPyVvakuYFtCwJHsxA==" saltValue="QHIogSs2PrwAfdqa9PAOFQ==" spinCount="100000" sqref="AC194:AC195" name="Rango2_88_5_5_90"/>
    <protectedRange algorithmName="SHA-512" hashValue="LEEeiU6pKqm7TAP46VGlz0q+evvFwpT/0iLpRuWuQ7MacbP0OGL1/FSmrIEOg2rb6M+Jla2bPbVWiGag27j87w==" saltValue="HEVt+pS5OloNDlqSnzGLLw==" spinCount="100000" sqref="AI194:AI195" name="Rango2_8_7_90"/>
    <protectedRange algorithmName="SHA-512" hashValue="AYYX88LSDB6RDNMvSqt0KPGWPjBqTk56tMxTOlv5QD61MGTKAAQnSnudvNDWPN0Bbllh2qRQC+P5uq7goxjdrw==" saltValue="i/iPMewnks1FoXYOjKMEVg==" spinCount="100000" sqref="AB194:AB195" name="Rango2_87_6_90"/>
    <protectedRange algorithmName="SHA-512" hashValue="NUll9P9xh7KbSfMYpMxsRZLfDw/y/AzW2LSWlpXVscBDqiAxmzo71xjs+a2lh+jRa7pceOC849slke4+ZKx8LA==" saltValue="8qbkKpQ+CiQuLnqgShNvXA==" spinCount="100000" sqref="T194:T195" name="Rango2_88_6_90"/>
    <protectedRange algorithmName="SHA-512" hashValue="KHhv3JU/LRdRrRTxxkgFceEHPZ5UzadmpZRZR3zmQRnPvkUJZuanRafIJ+qde0IWwLZSvFIQDyUAHq6v6k7XIg==" saltValue="2GKG1kCzVNNcn+vbOPuhJA==" spinCount="100000" sqref="Q194:Q195" name="Rango2_2_5_90"/>
    <protectedRange algorithmName="SHA-512" hashValue="RQ91b7oAw60DVtcgB2vRpial2kSdzJx5guGCTYUwXYkKrtrUHfiYnLf9R+SNpYXlJDYpyEJLhcWwP0EqNN86dQ==" saltValue="W3RbH3zrcY9sy39xNwXNxg==" spinCount="100000" sqref="BA196:BI197 BV196:BY197" name="Rango2_88_99_94"/>
    <protectedRange algorithmName="SHA-512" hashValue="fMbmUM1DQ7FuAPRNvFL5mPdHUYjQnlLFhkuaxvHguaqR7aWyDxcmJs0jLYQfQKY+oyhsMb4Lew4VL6i7um3/ew==" saltValue="ydaTm0CeH8+/cYqoL/AMaQ==" spinCount="100000" sqref="AU196:AU197 AW196:AZ197" name="Rango2_88_91_90"/>
    <protectedRange algorithmName="SHA-512" hashValue="CHipOQaT63FWw628cQcXXJRZlrbNZ7OgmnEbDx38UmmH7z19GRYEzXFiVOzHAy1OAaAbST7g2bHZHDKQp2qm3w==" saltValue="iRVuL+373yLHv0ZHzS9qog==" spinCount="100000" sqref="AG196:AH197 AJ196:AJ197 AL196:AL197" name="Rango2_88_7_5_94"/>
    <protectedRange algorithmName="SHA-512" hashValue="NkG6oHuDGvGBEiLAAq8MEJHEfLQUMyjihfH+DBXhT+eQW0r1yri7tOJEFRM9nbOejjjXiviq9RFo7KB7wF+xJA==" saltValue="bpjB0AAANu2X/PeR3eiFkA==" spinCount="100000" sqref="AM196:AS197" name="Rango2_88_65_91"/>
    <protectedRange algorithmName="SHA-512" hashValue="fPHvtIAf3pQeZUoAI9C2/vdXMHBpqqEq+67P5Ypyu4+9IWqs3yc9TZcMWQ0THLxUwqseQPyVvakuYFtCwJHsxA==" saltValue="QHIogSs2PrwAfdqa9PAOFQ==" spinCount="100000" sqref="AC196:AC197" name="Rango2_88_5_5_91"/>
    <protectedRange algorithmName="SHA-512" hashValue="LEEeiU6pKqm7TAP46VGlz0q+evvFwpT/0iLpRuWuQ7MacbP0OGL1/FSmrIEOg2rb6M+Jla2bPbVWiGag27j87w==" saltValue="HEVt+pS5OloNDlqSnzGLLw==" spinCount="100000" sqref="AI196:AI197" name="Rango2_8_7_91"/>
    <protectedRange algorithmName="SHA-512" hashValue="AYYX88LSDB6RDNMvSqt0KPGWPjBqTk56tMxTOlv5QD61MGTKAAQnSnudvNDWPN0Bbllh2qRQC+P5uq7goxjdrw==" saltValue="i/iPMewnks1FoXYOjKMEVg==" spinCount="100000" sqref="AB196:AB197" name="Rango2_87_6_91"/>
    <protectedRange algorithmName="SHA-512" hashValue="NUll9P9xh7KbSfMYpMxsRZLfDw/y/AzW2LSWlpXVscBDqiAxmzo71xjs+a2lh+jRa7pceOC849slke4+ZKx8LA==" saltValue="8qbkKpQ+CiQuLnqgShNvXA==" spinCount="100000" sqref="T196:T197" name="Rango2_88_6_91"/>
    <protectedRange algorithmName="SHA-512" hashValue="KHhv3JU/LRdRrRTxxkgFceEHPZ5UzadmpZRZR3zmQRnPvkUJZuanRafIJ+qde0IWwLZSvFIQDyUAHq6v6k7XIg==" saltValue="2GKG1kCzVNNcn+vbOPuhJA==" spinCount="100000" sqref="Q196:Q197" name="Rango2_2_5_91"/>
    <protectedRange algorithmName="SHA-512" hashValue="RQ91b7oAw60DVtcgB2vRpial2kSdzJx5guGCTYUwXYkKrtrUHfiYnLf9R+SNpYXlJDYpyEJLhcWwP0EqNN86dQ==" saltValue="W3RbH3zrcY9sy39xNwXNxg==" spinCount="100000" sqref="BA198:BI198 BV198:BY198" name="Rango2_88_99_95"/>
    <protectedRange algorithmName="SHA-512" hashValue="fMbmUM1DQ7FuAPRNvFL5mPdHUYjQnlLFhkuaxvHguaqR7aWyDxcmJs0jLYQfQKY+oyhsMb4Lew4VL6i7um3/ew==" saltValue="ydaTm0CeH8+/cYqoL/AMaQ==" spinCount="100000" sqref="AU198 AW198:AZ198" name="Rango2_88_91_91"/>
    <protectedRange algorithmName="SHA-512" hashValue="CHipOQaT63FWw628cQcXXJRZlrbNZ7OgmnEbDx38UmmH7z19GRYEzXFiVOzHAy1OAaAbST7g2bHZHDKQp2qm3w==" saltValue="iRVuL+373yLHv0ZHzS9qog==" spinCount="100000" sqref="AG198:AH198 AJ198 AL198" name="Rango2_88_7_5_95"/>
    <protectedRange algorithmName="SHA-512" hashValue="NkG6oHuDGvGBEiLAAq8MEJHEfLQUMyjihfH+DBXhT+eQW0r1yri7tOJEFRM9nbOejjjXiviq9RFo7KB7wF+xJA==" saltValue="bpjB0AAANu2X/PeR3eiFkA==" spinCount="100000" sqref="AM198:AS198" name="Rango2_88_65_92"/>
    <protectedRange algorithmName="SHA-512" hashValue="fPHvtIAf3pQeZUoAI9C2/vdXMHBpqqEq+67P5Ypyu4+9IWqs3yc9TZcMWQ0THLxUwqseQPyVvakuYFtCwJHsxA==" saltValue="QHIogSs2PrwAfdqa9PAOFQ==" spinCount="100000" sqref="AC198" name="Rango2_88_5_5_92"/>
    <protectedRange algorithmName="SHA-512" hashValue="LEEeiU6pKqm7TAP46VGlz0q+evvFwpT/0iLpRuWuQ7MacbP0OGL1/FSmrIEOg2rb6M+Jla2bPbVWiGag27j87w==" saltValue="HEVt+pS5OloNDlqSnzGLLw==" spinCount="100000" sqref="AI198" name="Rango2_8_7_92"/>
    <protectedRange algorithmName="SHA-512" hashValue="AYYX88LSDB6RDNMvSqt0KPGWPjBqTk56tMxTOlv5QD61MGTKAAQnSnudvNDWPN0Bbllh2qRQC+P5uq7goxjdrw==" saltValue="i/iPMewnks1FoXYOjKMEVg==" spinCount="100000" sqref="AB198" name="Rango2_87_6_92"/>
    <protectedRange algorithmName="SHA-512" hashValue="NUll9P9xh7KbSfMYpMxsRZLfDw/y/AzW2LSWlpXVscBDqiAxmzo71xjs+a2lh+jRa7pceOC849slke4+ZKx8LA==" saltValue="8qbkKpQ+CiQuLnqgShNvXA==" spinCount="100000" sqref="T198" name="Rango2_88_6_92"/>
    <protectedRange algorithmName="SHA-512" hashValue="KHhv3JU/LRdRrRTxxkgFceEHPZ5UzadmpZRZR3zmQRnPvkUJZuanRafIJ+qde0IWwLZSvFIQDyUAHq6v6k7XIg==" saltValue="2GKG1kCzVNNcn+vbOPuhJA==" spinCount="100000" sqref="Q198" name="Rango2_2_5_92"/>
    <protectedRange algorithmName="SHA-512" hashValue="RQ91b7oAw60DVtcgB2vRpial2kSdzJx5guGCTYUwXYkKrtrUHfiYnLf9R+SNpYXlJDYpyEJLhcWwP0EqNN86dQ==" saltValue="W3RbH3zrcY9sy39xNwXNxg==" spinCount="100000" sqref="BA199:BI199 BV199:BY199" name="Rango2_88_99_96"/>
    <protectedRange algorithmName="SHA-512" hashValue="fMbmUM1DQ7FuAPRNvFL5mPdHUYjQnlLFhkuaxvHguaqR7aWyDxcmJs0jLYQfQKY+oyhsMb4Lew4VL6i7um3/ew==" saltValue="ydaTm0CeH8+/cYqoL/AMaQ==" spinCount="100000" sqref="AU199 AW199:AZ199" name="Rango2_88_91_92"/>
    <protectedRange algorithmName="SHA-512" hashValue="CHipOQaT63FWw628cQcXXJRZlrbNZ7OgmnEbDx38UmmH7z19GRYEzXFiVOzHAy1OAaAbST7g2bHZHDKQp2qm3w==" saltValue="iRVuL+373yLHv0ZHzS9qog==" spinCount="100000" sqref="AG199:AH199 AJ199 AL199" name="Rango2_88_7_5_96"/>
    <protectedRange algorithmName="SHA-512" hashValue="NkG6oHuDGvGBEiLAAq8MEJHEfLQUMyjihfH+DBXhT+eQW0r1yri7tOJEFRM9nbOejjjXiviq9RFo7KB7wF+xJA==" saltValue="bpjB0AAANu2X/PeR3eiFkA==" spinCount="100000" sqref="AM199:AS199" name="Rango2_88_65_93"/>
    <protectedRange algorithmName="SHA-512" hashValue="fPHvtIAf3pQeZUoAI9C2/vdXMHBpqqEq+67P5Ypyu4+9IWqs3yc9TZcMWQ0THLxUwqseQPyVvakuYFtCwJHsxA==" saltValue="QHIogSs2PrwAfdqa9PAOFQ==" spinCount="100000" sqref="AC199" name="Rango2_88_5_5_93"/>
    <protectedRange algorithmName="SHA-512" hashValue="LEEeiU6pKqm7TAP46VGlz0q+evvFwpT/0iLpRuWuQ7MacbP0OGL1/FSmrIEOg2rb6M+Jla2bPbVWiGag27j87w==" saltValue="HEVt+pS5OloNDlqSnzGLLw==" spinCount="100000" sqref="AI199" name="Rango2_8_7_93"/>
    <protectedRange algorithmName="SHA-512" hashValue="AYYX88LSDB6RDNMvSqt0KPGWPjBqTk56tMxTOlv5QD61MGTKAAQnSnudvNDWPN0Bbllh2qRQC+P5uq7goxjdrw==" saltValue="i/iPMewnks1FoXYOjKMEVg==" spinCount="100000" sqref="AB199" name="Rango2_87_6_93"/>
    <protectedRange algorithmName="SHA-512" hashValue="NUll9P9xh7KbSfMYpMxsRZLfDw/y/AzW2LSWlpXVscBDqiAxmzo71xjs+a2lh+jRa7pceOC849slke4+ZKx8LA==" saltValue="8qbkKpQ+CiQuLnqgShNvXA==" spinCount="100000" sqref="T199" name="Rango2_88_6_93"/>
    <protectedRange algorithmName="SHA-512" hashValue="KHhv3JU/LRdRrRTxxkgFceEHPZ5UzadmpZRZR3zmQRnPvkUJZuanRafIJ+qde0IWwLZSvFIQDyUAHq6v6k7XIg==" saltValue="2GKG1kCzVNNcn+vbOPuhJA==" spinCount="100000" sqref="Q199" name="Rango2_2_5_93"/>
    <protectedRange algorithmName="SHA-512" hashValue="RQ91b7oAw60DVtcgB2vRpial2kSdzJx5guGCTYUwXYkKrtrUHfiYnLf9R+SNpYXlJDYpyEJLhcWwP0EqNN86dQ==" saltValue="W3RbH3zrcY9sy39xNwXNxg==" spinCount="100000" sqref="BA200:BI200 BV200:BY200" name="Rango2_88_99_97"/>
    <protectedRange algorithmName="SHA-512" hashValue="fMbmUM1DQ7FuAPRNvFL5mPdHUYjQnlLFhkuaxvHguaqR7aWyDxcmJs0jLYQfQKY+oyhsMb4Lew4VL6i7um3/ew==" saltValue="ydaTm0CeH8+/cYqoL/AMaQ==" spinCount="100000" sqref="AU200 AW200:AZ200" name="Rango2_88_91_93"/>
    <protectedRange algorithmName="SHA-512" hashValue="CHipOQaT63FWw628cQcXXJRZlrbNZ7OgmnEbDx38UmmH7z19GRYEzXFiVOzHAy1OAaAbST7g2bHZHDKQp2qm3w==" saltValue="iRVuL+373yLHv0ZHzS9qog==" spinCount="100000" sqref="AG200:AH200 AJ200 AL200" name="Rango2_88_7_5_97"/>
    <protectedRange algorithmName="SHA-512" hashValue="NkG6oHuDGvGBEiLAAq8MEJHEfLQUMyjihfH+DBXhT+eQW0r1yri7tOJEFRM9nbOejjjXiviq9RFo7KB7wF+xJA==" saltValue="bpjB0AAANu2X/PeR3eiFkA==" spinCount="100000" sqref="AM200:AS200" name="Rango2_88_65_94"/>
    <protectedRange algorithmName="SHA-512" hashValue="fPHvtIAf3pQeZUoAI9C2/vdXMHBpqqEq+67P5Ypyu4+9IWqs3yc9TZcMWQ0THLxUwqseQPyVvakuYFtCwJHsxA==" saltValue="QHIogSs2PrwAfdqa9PAOFQ==" spinCount="100000" sqref="AC200" name="Rango2_88_5_5_94"/>
    <protectedRange algorithmName="SHA-512" hashValue="LEEeiU6pKqm7TAP46VGlz0q+evvFwpT/0iLpRuWuQ7MacbP0OGL1/FSmrIEOg2rb6M+Jla2bPbVWiGag27j87w==" saltValue="HEVt+pS5OloNDlqSnzGLLw==" spinCount="100000" sqref="AI200" name="Rango2_8_7_94"/>
    <protectedRange algorithmName="SHA-512" hashValue="AYYX88LSDB6RDNMvSqt0KPGWPjBqTk56tMxTOlv5QD61MGTKAAQnSnudvNDWPN0Bbllh2qRQC+P5uq7goxjdrw==" saltValue="i/iPMewnks1FoXYOjKMEVg==" spinCount="100000" sqref="AB200" name="Rango2_87_6_94"/>
    <protectedRange algorithmName="SHA-512" hashValue="NUll9P9xh7KbSfMYpMxsRZLfDw/y/AzW2LSWlpXVscBDqiAxmzo71xjs+a2lh+jRa7pceOC849slke4+ZKx8LA==" saltValue="8qbkKpQ+CiQuLnqgShNvXA==" spinCount="100000" sqref="T200" name="Rango2_88_6_94"/>
    <protectedRange algorithmName="SHA-512" hashValue="KHhv3JU/LRdRrRTxxkgFceEHPZ5UzadmpZRZR3zmQRnPvkUJZuanRafIJ+qde0IWwLZSvFIQDyUAHq6v6k7XIg==" saltValue="2GKG1kCzVNNcn+vbOPuhJA==" spinCount="100000" sqref="Q200" name="Rango2_2_5_94"/>
    <protectedRange algorithmName="SHA-512" hashValue="RQ91b7oAw60DVtcgB2vRpial2kSdzJx5guGCTYUwXYkKrtrUHfiYnLf9R+SNpYXlJDYpyEJLhcWwP0EqNN86dQ==" saltValue="W3RbH3zrcY9sy39xNwXNxg==" spinCount="100000" sqref="BA201:BI201 BV201:BY201" name="Rango2_88_99_98"/>
    <protectedRange algorithmName="SHA-512" hashValue="fMbmUM1DQ7FuAPRNvFL5mPdHUYjQnlLFhkuaxvHguaqR7aWyDxcmJs0jLYQfQKY+oyhsMb4Lew4VL6i7um3/ew==" saltValue="ydaTm0CeH8+/cYqoL/AMaQ==" spinCount="100000" sqref="AU201 AW201:AZ201" name="Rango2_88_91_94"/>
    <protectedRange algorithmName="SHA-512" hashValue="CHipOQaT63FWw628cQcXXJRZlrbNZ7OgmnEbDx38UmmH7z19GRYEzXFiVOzHAy1OAaAbST7g2bHZHDKQp2qm3w==" saltValue="iRVuL+373yLHv0ZHzS9qog==" spinCount="100000" sqref="AG201:AH201 AJ201 AL201" name="Rango2_88_7_5_98"/>
    <protectedRange algorithmName="SHA-512" hashValue="NkG6oHuDGvGBEiLAAq8MEJHEfLQUMyjihfH+DBXhT+eQW0r1yri7tOJEFRM9nbOejjjXiviq9RFo7KB7wF+xJA==" saltValue="bpjB0AAANu2X/PeR3eiFkA==" spinCount="100000" sqref="AM201:AS201" name="Rango2_88_65_95"/>
    <protectedRange algorithmName="SHA-512" hashValue="fPHvtIAf3pQeZUoAI9C2/vdXMHBpqqEq+67P5Ypyu4+9IWqs3yc9TZcMWQ0THLxUwqseQPyVvakuYFtCwJHsxA==" saltValue="QHIogSs2PrwAfdqa9PAOFQ==" spinCount="100000" sqref="AC201" name="Rango2_88_5_5_95"/>
    <protectedRange algorithmName="SHA-512" hashValue="LEEeiU6pKqm7TAP46VGlz0q+evvFwpT/0iLpRuWuQ7MacbP0OGL1/FSmrIEOg2rb6M+Jla2bPbVWiGag27j87w==" saltValue="HEVt+pS5OloNDlqSnzGLLw==" spinCount="100000" sqref="AI201" name="Rango2_8_7_95"/>
    <protectedRange algorithmName="SHA-512" hashValue="AYYX88LSDB6RDNMvSqt0KPGWPjBqTk56tMxTOlv5QD61MGTKAAQnSnudvNDWPN0Bbllh2qRQC+P5uq7goxjdrw==" saltValue="i/iPMewnks1FoXYOjKMEVg==" spinCount="100000" sqref="AB201" name="Rango2_87_6_95"/>
    <protectedRange algorithmName="SHA-512" hashValue="NUll9P9xh7KbSfMYpMxsRZLfDw/y/AzW2LSWlpXVscBDqiAxmzo71xjs+a2lh+jRa7pceOC849slke4+ZKx8LA==" saltValue="8qbkKpQ+CiQuLnqgShNvXA==" spinCount="100000" sqref="T201" name="Rango2_88_6_95"/>
    <protectedRange algorithmName="SHA-512" hashValue="KHhv3JU/LRdRrRTxxkgFceEHPZ5UzadmpZRZR3zmQRnPvkUJZuanRafIJ+qde0IWwLZSvFIQDyUAHq6v6k7XIg==" saltValue="2GKG1kCzVNNcn+vbOPuhJA==" spinCount="100000" sqref="Q201" name="Rango2_2_5_95"/>
    <protectedRange algorithmName="SHA-512" hashValue="RQ91b7oAw60DVtcgB2vRpial2kSdzJx5guGCTYUwXYkKrtrUHfiYnLf9R+SNpYXlJDYpyEJLhcWwP0EqNN86dQ==" saltValue="W3RbH3zrcY9sy39xNwXNxg==" spinCount="100000" sqref="BA202:BI202 BV202:BY202" name="Rango2_88_99_99"/>
    <protectedRange algorithmName="SHA-512" hashValue="fMbmUM1DQ7FuAPRNvFL5mPdHUYjQnlLFhkuaxvHguaqR7aWyDxcmJs0jLYQfQKY+oyhsMb4Lew4VL6i7um3/ew==" saltValue="ydaTm0CeH8+/cYqoL/AMaQ==" spinCount="100000" sqref="AU202 AW202:AZ202" name="Rango2_88_91_95"/>
    <protectedRange algorithmName="SHA-512" hashValue="CHipOQaT63FWw628cQcXXJRZlrbNZ7OgmnEbDx38UmmH7z19GRYEzXFiVOzHAy1OAaAbST7g2bHZHDKQp2qm3w==" saltValue="iRVuL+373yLHv0ZHzS9qog==" spinCount="100000" sqref="AG202:AH202 AJ202 AL202" name="Rango2_88_7_5_99"/>
    <protectedRange algorithmName="SHA-512" hashValue="NkG6oHuDGvGBEiLAAq8MEJHEfLQUMyjihfH+DBXhT+eQW0r1yri7tOJEFRM9nbOejjjXiviq9RFo7KB7wF+xJA==" saltValue="bpjB0AAANu2X/PeR3eiFkA==" spinCount="100000" sqref="AM202:AS202" name="Rango2_88_65_96"/>
    <protectedRange algorithmName="SHA-512" hashValue="fPHvtIAf3pQeZUoAI9C2/vdXMHBpqqEq+67P5Ypyu4+9IWqs3yc9TZcMWQ0THLxUwqseQPyVvakuYFtCwJHsxA==" saltValue="QHIogSs2PrwAfdqa9PAOFQ==" spinCount="100000" sqref="AC202" name="Rango2_88_5_5_96"/>
    <protectedRange algorithmName="SHA-512" hashValue="LEEeiU6pKqm7TAP46VGlz0q+evvFwpT/0iLpRuWuQ7MacbP0OGL1/FSmrIEOg2rb6M+Jla2bPbVWiGag27j87w==" saltValue="HEVt+pS5OloNDlqSnzGLLw==" spinCount="100000" sqref="AI202" name="Rango2_8_7_96"/>
    <protectedRange algorithmName="SHA-512" hashValue="AYYX88LSDB6RDNMvSqt0KPGWPjBqTk56tMxTOlv5QD61MGTKAAQnSnudvNDWPN0Bbllh2qRQC+P5uq7goxjdrw==" saltValue="i/iPMewnks1FoXYOjKMEVg==" spinCount="100000" sqref="AB202" name="Rango2_87_6_96"/>
    <protectedRange algorithmName="SHA-512" hashValue="NUll9P9xh7KbSfMYpMxsRZLfDw/y/AzW2LSWlpXVscBDqiAxmzo71xjs+a2lh+jRa7pceOC849slke4+ZKx8LA==" saltValue="8qbkKpQ+CiQuLnqgShNvXA==" spinCount="100000" sqref="T202" name="Rango2_88_6_96"/>
    <protectedRange algorithmName="SHA-512" hashValue="KHhv3JU/LRdRrRTxxkgFceEHPZ5UzadmpZRZR3zmQRnPvkUJZuanRafIJ+qde0IWwLZSvFIQDyUAHq6v6k7XIg==" saltValue="2GKG1kCzVNNcn+vbOPuhJA==" spinCount="100000" sqref="Q202" name="Rango2_2_5_96"/>
    <protectedRange algorithmName="SHA-512" hashValue="fMbmUM1DQ7FuAPRNvFL5mPdHUYjQnlLFhkuaxvHguaqR7aWyDxcmJs0jLYQfQKY+oyhsMb4Lew4VL6i7um3/ew==" saltValue="ydaTm0CeH8+/cYqoL/AMaQ==" spinCount="100000" sqref="AU203 AW203:AZ203" name="Rango2_88_91_96"/>
    <protectedRange algorithmName="SHA-512" hashValue="NkG6oHuDGvGBEiLAAq8MEJHEfLQUMyjihfH+DBXhT+eQW0r1yri7tOJEFRM9nbOejjjXiviq9RFo7KB7wF+xJA==" saltValue="bpjB0AAANu2X/PeR3eiFkA==" spinCount="100000" sqref="AM203:AS203" name="Rango2_88_65_97"/>
    <protectedRange algorithmName="SHA-512" hashValue="fPHvtIAf3pQeZUoAI9C2/vdXMHBpqqEq+67P5Ypyu4+9IWqs3yc9TZcMWQ0THLxUwqseQPyVvakuYFtCwJHsxA==" saltValue="QHIogSs2PrwAfdqa9PAOFQ==" spinCount="100000" sqref="AC203" name="Rango2_88_5_5_97"/>
    <protectedRange algorithmName="SHA-512" hashValue="LEEeiU6pKqm7TAP46VGlz0q+evvFwpT/0iLpRuWuQ7MacbP0OGL1/FSmrIEOg2rb6M+Jla2bPbVWiGag27j87w==" saltValue="HEVt+pS5OloNDlqSnzGLLw==" spinCount="100000" sqref="AI203" name="Rango2_8_7_97"/>
    <protectedRange algorithmName="SHA-512" hashValue="AYYX88LSDB6RDNMvSqt0KPGWPjBqTk56tMxTOlv5QD61MGTKAAQnSnudvNDWPN0Bbllh2qRQC+P5uq7goxjdrw==" saltValue="i/iPMewnks1FoXYOjKMEVg==" spinCount="100000" sqref="AB203" name="Rango2_87_6_97"/>
    <protectedRange algorithmName="SHA-512" hashValue="NUll9P9xh7KbSfMYpMxsRZLfDw/y/AzW2LSWlpXVscBDqiAxmzo71xjs+a2lh+jRa7pceOC849slke4+ZKx8LA==" saltValue="8qbkKpQ+CiQuLnqgShNvXA==" spinCount="100000" sqref="T203" name="Rango2_88_6_97"/>
    <protectedRange algorithmName="SHA-512" hashValue="KHhv3JU/LRdRrRTxxkgFceEHPZ5UzadmpZRZR3zmQRnPvkUJZuanRafIJ+qde0IWwLZSvFIQDyUAHq6v6k7XIg==" saltValue="2GKG1kCzVNNcn+vbOPuhJA==" spinCount="100000" sqref="Q203" name="Rango2_2_5_97"/>
    <protectedRange algorithmName="SHA-512" hashValue="fMbmUM1DQ7FuAPRNvFL5mPdHUYjQnlLFhkuaxvHguaqR7aWyDxcmJs0jLYQfQKY+oyhsMb4Lew4VL6i7um3/ew==" saltValue="ydaTm0CeH8+/cYqoL/AMaQ==" spinCount="100000" sqref="AU204 AW204:AZ204" name="Rango2_88_91_97"/>
    <protectedRange algorithmName="SHA-512" hashValue="NkG6oHuDGvGBEiLAAq8MEJHEfLQUMyjihfH+DBXhT+eQW0r1yri7tOJEFRM9nbOejjjXiviq9RFo7KB7wF+xJA==" saltValue="bpjB0AAANu2X/PeR3eiFkA==" spinCount="100000" sqref="AM204:AS204" name="Rango2_88_65_98"/>
    <protectedRange algorithmName="SHA-512" hashValue="fPHvtIAf3pQeZUoAI9C2/vdXMHBpqqEq+67P5Ypyu4+9IWqs3yc9TZcMWQ0THLxUwqseQPyVvakuYFtCwJHsxA==" saltValue="QHIogSs2PrwAfdqa9PAOFQ==" spinCount="100000" sqref="AC204" name="Rango2_88_5_5_98"/>
    <protectedRange algorithmName="SHA-512" hashValue="LEEeiU6pKqm7TAP46VGlz0q+evvFwpT/0iLpRuWuQ7MacbP0OGL1/FSmrIEOg2rb6M+Jla2bPbVWiGag27j87w==" saltValue="HEVt+pS5OloNDlqSnzGLLw==" spinCount="100000" sqref="AI204" name="Rango2_8_7_98"/>
    <protectedRange algorithmName="SHA-512" hashValue="AYYX88LSDB6RDNMvSqt0KPGWPjBqTk56tMxTOlv5QD61MGTKAAQnSnudvNDWPN0Bbllh2qRQC+P5uq7goxjdrw==" saltValue="i/iPMewnks1FoXYOjKMEVg==" spinCount="100000" sqref="AB204" name="Rango2_87_6_98"/>
    <protectedRange algorithmName="SHA-512" hashValue="NUll9P9xh7KbSfMYpMxsRZLfDw/y/AzW2LSWlpXVscBDqiAxmzo71xjs+a2lh+jRa7pceOC849slke4+ZKx8LA==" saltValue="8qbkKpQ+CiQuLnqgShNvXA==" spinCount="100000" sqref="T204" name="Rango2_88_6_98"/>
    <protectedRange algorithmName="SHA-512" hashValue="KHhv3JU/LRdRrRTxxkgFceEHPZ5UzadmpZRZR3zmQRnPvkUJZuanRafIJ+qde0IWwLZSvFIQDyUAHq6v6k7XIg==" saltValue="2GKG1kCzVNNcn+vbOPuhJA==" spinCount="100000" sqref="Q204" name="Rango2_2_5_98"/>
    <protectedRange algorithmName="SHA-512" hashValue="fMbmUM1DQ7FuAPRNvFL5mPdHUYjQnlLFhkuaxvHguaqR7aWyDxcmJs0jLYQfQKY+oyhsMb4Lew4VL6i7um3/ew==" saltValue="ydaTm0CeH8+/cYqoL/AMaQ==" spinCount="100000" sqref="AU205:AU206 AW205:AZ206" name="Rango2_88_91_98"/>
    <protectedRange algorithmName="SHA-512" hashValue="NkG6oHuDGvGBEiLAAq8MEJHEfLQUMyjihfH+DBXhT+eQW0r1yri7tOJEFRM9nbOejjjXiviq9RFo7KB7wF+xJA==" saltValue="bpjB0AAANu2X/PeR3eiFkA==" spinCount="100000" sqref="AM205:AS206" name="Rango2_88_65_99"/>
    <protectedRange algorithmName="SHA-512" hashValue="fPHvtIAf3pQeZUoAI9C2/vdXMHBpqqEq+67P5Ypyu4+9IWqs3yc9TZcMWQ0THLxUwqseQPyVvakuYFtCwJHsxA==" saltValue="QHIogSs2PrwAfdqa9PAOFQ==" spinCount="100000" sqref="AC205:AC206" name="Rango2_88_5_5_99"/>
    <protectedRange algorithmName="SHA-512" hashValue="LEEeiU6pKqm7TAP46VGlz0q+evvFwpT/0iLpRuWuQ7MacbP0OGL1/FSmrIEOg2rb6M+Jla2bPbVWiGag27j87w==" saltValue="HEVt+pS5OloNDlqSnzGLLw==" spinCount="100000" sqref="AI205:AI206" name="Rango2_8_7_99"/>
    <protectedRange algorithmName="SHA-512" hashValue="AYYX88LSDB6RDNMvSqt0KPGWPjBqTk56tMxTOlv5QD61MGTKAAQnSnudvNDWPN0Bbllh2qRQC+P5uq7goxjdrw==" saltValue="i/iPMewnks1FoXYOjKMEVg==" spinCount="100000" sqref="AB205:AB206" name="Rango2_87_6_99"/>
    <protectedRange algorithmName="SHA-512" hashValue="NUll9P9xh7KbSfMYpMxsRZLfDw/y/AzW2LSWlpXVscBDqiAxmzo71xjs+a2lh+jRa7pceOC849slke4+ZKx8LA==" saltValue="8qbkKpQ+CiQuLnqgShNvXA==" spinCount="100000" sqref="T205:T206" name="Rango2_88_6_99"/>
    <protectedRange algorithmName="SHA-512" hashValue="KHhv3JU/LRdRrRTxxkgFceEHPZ5UzadmpZRZR3zmQRnPvkUJZuanRafIJ+qde0IWwLZSvFIQDyUAHq6v6k7XIg==" saltValue="2GKG1kCzVNNcn+vbOPuhJA==" spinCount="100000" sqref="Q205:Q206" name="Rango2_2_5_99"/>
    <protectedRange algorithmName="SHA-512" hashValue="fMbmUM1DQ7FuAPRNvFL5mPdHUYjQnlLFhkuaxvHguaqR7aWyDxcmJs0jLYQfQKY+oyhsMb4Lew4VL6i7um3/ew==" saltValue="ydaTm0CeH8+/cYqoL/AMaQ==" spinCount="100000" sqref="AU207 AW207:AZ207" name="Rango2_88_91_99"/>
    <protectedRange algorithmName="SHA-512" hashValue="Rgskw+AQdeJ5qbJdarzTa3SCkJfDGziy0Uan5N0F3IWn/H3Z/e+VcB56R7Nes7MPxNHewNP1sSSucVjz3iTLeA==" saltValue="qKZH3DnwaZHBzy3cBZo1qQ==" spinCount="100000" sqref="GF189" name="Rango2_31_28_84"/>
    <protectedRange algorithmName="SHA-512" hashValue="YXHanhqXL0e4jPrzkCF8r/22WmlCviFUW909WKuG1JOcU0mp0/Huh0aP3EaGYxV2ep0WGu48HsShAy4Ka2uOiw==" saltValue="h/7U5iwJm7DLR4tRVfwZYw==" spinCount="100000" sqref="GI189 GC189" name="Rango2_33_92"/>
    <protectedRange algorithmName="SHA-512" hashValue="pL4tgTKqwEsWSIEGFTBd+4pvEhE7d5Q99Eijs+L/Y1rhA0saQGGRJw5Pv2HLOP0quglztFwB6WVnQ1YGxd4AiQ==" saltValue="IF5mhk2RcoEjrcYppes1VA==" spinCount="100000" sqref="FT189" name="Rango2_30_86"/>
    <protectedRange algorithmName="SHA-512" hashValue="Rgskw+AQdeJ5qbJdarzTa3SCkJfDGziy0Uan5N0F3IWn/H3Z/e+VcB56R7Nes7MPxNHewNP1sSSucVjz3iTLeA==" saltValue="qKZH3DnwaZHBzy3cBZo1qQ==" spinCount="100000" sqref="GF190" name="Rango2_31_28_85"/>
    <protectedRange algorithmName="SHA-512" hashValue="YXHanhqXL0e4jPrzkCF8r/22WmlCviFUW909WKuG1JOcU0mp0/Huh0aP3EaGYxV2ep0WGu48HsShAy4Ka2uOiw==" saltValue="h/7U5iwJm7DLR4tRVfwZYw==" spinCount="100000" sqref="GI190 GC190" name="Rango2_33_93"/>
    <protectedRange algorithmName="SHA-512" hashValue="pL4tgTKqwEsWSIEGFTBd+4pvEhE7d5Q99Eijs+L/Y1rhA0saQGGRJw5Pv2HLOP0quglztFwB6WVnQ1YGxd4AiQ==" saltValue="IF5mhk2RcoEjrcYppes1VA==" spinCount="100000" sqref="FT190" name="Rango2_30_87"/>
    <protectedRange algorithmName="SHA-512" hashValue="Rgskw+AQdeJ5qbJdarzTa3SCkJfDGziy0Uan5N0F3IWn/H3Z/e+VcB56R7Nes7MPxNHewNP1sSSucVjz3iTLeA==" saltValue="qKZH3DnwaZHBzy3cBZo1qQ==" spinCount="100000" sqref="GF191" name="Rango2_31_28_86"/>
    <protectedRange algorithmName="SHA-512" hashValue="YXHanhqXL0e4jPrzkCF8r/22WmlCviFUW909WKuG1JOcU0mp0/Huh0aP3EaGYxV2ep0WGu48HsShAy4Ka2uOiw==" saltValue="h/7U5iwJm7DLR4tRVfwZYw==" spinCount="100000" sqref="GI191 GC191" name="Rango2_33_94"/>
    <protectedRange algorithmName="SHA-512" hashValue="pL4tgTKqwEsWSIEGFTBd+4pvEhE7d5Q99Eijs+L/Y1rhA0saQGGRJw5Pv2HLOP0quglztFwB6WVnQ1YGxd4AiQ==" saltValue="IF5mhk2RcoEjrcYppes1VA==" spinCount="100000" sqref="FT191" name="Rango2_30_88"/>
    <protectedRange algorithmName="SHA-512" hashValue="Rgskw+AQdeJ5qbJdarzTa3SCkJfDGziy0Uan5N0F3IWn/H3Z/e+VcB56R7Nes7MPxNHewNP1sSSucVjz3iTLeA==" saltValue="qKZH3DnwaZHBzy3cBZo1qQ==" spinCount="100000" sqref="GF192" name="Rango2_31_28_87"/>
    <protectedRange algorithmName="SHA-512" hashValue="YXHanhqXL0e4jPrzkCF8r/22WmlCviFUW909WKuG1JOcU0mp0/Huh0aP3EaGYxV2ep0WGu48HsShAy4Ka2uOiw==" saltValue="h/7U5iwJm7DLR4tRVfwZYw==" spinCount="100000" sqref="GI192 GC192" name="Rango2_33_95"/>
    <protectedRange algorithmName="SHA-512" hashValue="pL4tgTKqwEsWSIEGFTBd+4pvEhE7d5Q99Eijs+L/Y1rhA0saQGGRJw5Pv2HLOP0quglztFwB6WVnQ1YGxd4AiQ==" saltValue="IF5mhk2RcoEjrcYppes1VA==" spinCount="100000" sqref="FT192" name="Rango2_30_89"/>
    <protectedRange algorithmName="SHA-512" hashValue="Rgskw+AQdeJ5qbJdarzTa3SCkJfDGziy0Uan5N0F3IWn/H3Z/e+VcB56R7Nes7MPxNHewNP1sSSucVjz3iTLeA==" saltValue="qKZH3DnwaZHBzy3cBZo1qQ==" spinCount="100000" sqref="GF193" name="Rango2_31_28_88"/>
    <protectedRange algorithmName="SHA-512" hashValue="YXHanhqXL0e4jPrzkCF8r/22WmlCviFUW909WKuG1JOcU0mp0/Huh0aP3EaGYxV2ep0WGu48HsShAy4Ka2uOiw==" saltValue="h/7U5iwJm7DLR4tRVfwZYw==" spinCount="100000" sqref="GI193 GC193" name="Rango2_33_96"/>
    <protectedRange algorithmName="SHA-512" hashValue="pL4tgTKqwEsWSIEGFTBd+4pvEhE7d5Q99Eijs+L/Y1rhA0saQGGRJw5Pv2HLOP0quglztFwB6WVnQ1YGxd4AiQ==" saltValue="IF5mhk2RcoEjrcYppes1VA==" spinCount="100000" sqref="FT193" name="Rango2_30_90"/>
    <protectedRange algorithmName="SHA-512" hashValue="Rgskw+AQdeJ5qbJdarzTa3SCkJfDGziy0Uan5N0F3IWn/H3Z/e+VcB56R7Nes7MPxNHewNP1sSSucVjz3iTLeA==" saltValue="qKZH3DnwaZHBzy3cBZo1qQ==" spinCount="100000" sqref="GF194:GF195" name="Rango2_31_28_89"/>
    <protectedRange algorithmName="SHA-512" hashValue="YXHanhqXL0e4jPrzkCF8r/22WmlCviFUW909WKuG1JOcU0mp0/Huh0aP3EaGYxV2ep0WGu48HsShAy4Ka2uOiw==" saltValue="h/7U5iwJm7DLR4tRVfwZYw==" spinCount="100000" sqref="GI194:GI195 GC194:GC195" name="Rango2_33_97"/>
    <protectedRange algorithmName="SHA-512" hashValue="pL4tgTKqwEsWSIEGFTBd+4pvEhE7d5Q99Eijs+L/Y1rhA0saQGGRJw5Pv2HLOP0quglztFwB6WVnQ1YGxd4AiQ==" saltValue="IF5mhk2RcoEjrcYppes1VA==" spinCount="100000" sqref="FT194:FT195" name="Rango2_30_91"/>
    <protectedRange algorithmName="SHA-512" hashValue="Rgskw+AQdeJ5qbJdarzTa3SCkJfDGziy0Uan5N0F3IWn/H3Z/e+VcB56R7Nes7MPxNHewNP1sSSucVjz3iTLeA==" saltValue="qKZH3DnwaZHBzy3cBZo1qQ==" spinCount="100000" sqref="GF196:GF197" name="Rango2_31_28_90"/>
    <protectedRange algorithmName="SHA-512" hashValue="YXHanhqXL0e4jPrzkCF8r/22WmlCviFUW909WKuG1JOcU0mp0/Huh0aP3EaGYxV2ep0WGu48HsShAy4Ka2uOiw==" saltValue="h/7U5iwJm7DLR4tRVfwZYw==" spinCount="100000" sqref="GI196:GI197 GC196:GC197" name="Rango2_33_98"/>
    <protectedRange algorithmName="SHA-512" hashValue="pL4tgTKqwEsWSIEGFTBd+4pvEhE7d5Q99Eijs+L/Y1rhA0saQGGRJw5Pv2HLOP0quglztFwB6WVnQ1YGxd4AiQ==" saltValue="IF5mhk2RcoEjrcYppes1VA==" spinCount="100000" sqref="FT196:FT197" name="Rango2_30_92"/>
    <protectedRange algorithmName="SHA-512" hashValue="Rgskw+AQdeJ5qbJdarzTa3SCkJfDGziy0Uan5N0F3IWn/H3Z/e+VcB56R7Nes7MPxNHewNP1sSSucVjz3iTLeA==" saltValue="qKZH3DnwaZHBzy3cBZo1qQ==" spinCount="100000" sqref="GF198" name="Rango2_31_28_91"/>
    <protectedRange algorithmName="SHA-512" hashValue="YXHanhqXL0e4jPrzkCF8r/22WmlCviFUW909WKuG1JOcU0mp0/Huh0aP3EaGYxV2ep0WGu48HsShAy4Ka2uOiw==" saltValue="h/7U5iwJm7DLR4tRVfwZYw==" spinCount="100000" sqref="GI198 GC198" name="Rango2_33_99"/>
    <protectedRange algorithmName="SHA-512" hashValue="pL4tgTKqwEsWSIEGFTBd+4pvEhE7d5Q99Eijs+L/Y1rhA0saQGGRJw5Pv2HLOP0quglztFwB6WVnQ1YGxd4AiQ==" saltValue="IF5mhk2RcoEjrcYppes1VA==" spinCount="100000" sqref="FT198" name="Rango2_30_93"/>
    <protectedRange algorithmName="SHA-512" hashValue="Rgskw+AQdeJ5qbJdarzTa3SCkJfDGziy0Uan5N0F3IWn/H3Z/e+VcB56R7Nes7MPxNHewNP1sSSucVjz3iTLeA==" saltValue="qKZH3DnwaZHBzy3cBZo1qQ==" spinCount="100000" sqref="GF199" name="Rango2_31_28_92"/>
    <protectedRange algorithmName="SHA-512" hashValue="pL4tgTKqwEsWSIEGFTBd+4pvEhE7d5Q99Eijs+L/Y1rhA0saQGGRJw5Pv2HLOP0quglztFwB6WVnQ1YGxd4AiQ==" saltValue="IF5mhk2RcoEjrcYppes1VA==" spinCount="100000" sqref="FT199" name="Rango2_30_94"/>
    <protectedRange algorithmName="SHA-512" hashValue="Rgskw+AQdeJ5qbJdarzTa3SCkJfDGziy0Uan5N0F3IWn/H3Z/e+VcB56R7Nes7MPxNHewNP1sSSucVjz3iTLeA==" saltValue="qKZH3DnwaZHBzy3cBZo1qQ==" spinCount="100000" sqref="GF200" name="Rango2_31_28_93"/>
    <protectedRange algorithmName="SHA-512" hashValue="pL4tgTKqwEsWSIEGFTBd+4pvEhE7d5Q99Eijs+L/Y1rhA0saQGGRJw5Pv2HLOP0quglztFwB6WVnQ1YGxd4AiQ==" saltValue="IF5mhk2RcoEjrcYppes1VA==" spinCount="100000" sqref="FT200" name="Rango2_30_95"/>
    <protectedRange algorithmName="SHA-512" hashValue="Rgskw+AQdeJ5qbJdarzTa3SCkJfDGziy0Uan5N0F3IWn/H3Z/e+VcB56R7Nes7MPxNHewNP1sSSucVjz3iTLeA==" saltValue="qKZH3DnwaZHBzy3cBZo1qQ==" spinCount="100000" sqref="GF201" name="Rango2_31_28_94"/>
    <protectedRange algorithmName="SHA-512" hashValue="pL4tgTKqwEsWSIEGFTBd+4pvEhE7d5Q99Eijs+L/Y1rhA0saQGGRJw5Pv2HLOP0quglztFwB6WVnQ1YGxd4AiQ==" saltValue="IF5mhk2RcoEjrcYppes1VA==" spinCount="100000" sqref="FT201" name="Rango2_30_96"/>
    <protectedRange algorithmName="SHA-512" hashValue="Rgskw+AQdeJ5qbJdarzTa3SCkJfDGziy0Uan5N0F3IWn/H3Z/e+VcB56R7Nes7MPxNHewNP1sSSucVjz3iTLeA==" saltValue="qKZH3DnwaZHBzy3cBZo1qQ==" spinCount="100000" sqref="GF202" name="Rango2_31_28_95"/>
    <protectedRange algorithmName="SHA-512" hashValue="pL4tgTKqwEsWSIEGFTBd+4pvEhE7d5Q99Eijs+L/Y1rhA0saQGGRJw5Pv2HLOP0quglztFwB6WVnQ1YGxd4AiQ==" saltValue="IF5mhk2RcoEjrcYppes1VA==" spinCount="100000" sqref="FT202" name="Rango2_30_97"/>
    <protectedRange algorithmName="SHA-512" hashValue="Rgskw+AQdeJ5qbJdarzTa3SCkJfDGziy0Uan5N0F3IWn/H3Z/e+VcB56R7Nes7MPxNHewNP1sSSucVjz3iTLeA==" saltValue="qKZH3DnwaZHBzy3cBZo1qQ==" spinCount="100000" sqref="GF203" name="Rango2_31_28_96"/>
    <protectedRange algorithmName="SHA-512" hashValue="pL4tgTKqwEsWSIEGFTBd+4pvEhE7d5Q99Eijs+L/Y1rhA0saQGGRJw5Pv2HLOP0quglztFwB6WVnQ1YGxd4AiQ==" saltValue="IF5mhk2RcoEjrcYppes1VA==" spinCount="100000" sqref="FT203" name="Rango2_30_98"/>
    <protectedRange algorithmName="SHA-512" hashValue="Rgskw+AQdeJ5qbJdarzTa3SCkJfDGziy0Uan5N0F3IWn/H3Z/e+VcB56R7Nes7MPxNHewNP1sSSucVjz3iTLeA==" saltValue="qKZH3DnwaZHBzy3cBZo1qQ==" spinCount="100000" sqref="GF204" name="Rango2_31_28_97"/>
    <protectedRange algorithmName="SHA-512" hashValue="pL4tgTKqwEsWSIEGFTBd+4pvEhE7d5Q99Eijs+L/Y1rhA0saQGGRJw5Pv2HLOP0quglztFwB6WVnQ1YGxd4AiQ==" saltValue="IF5mhk2RcoEjrcYppes1VA==" spinCount="100000" sqref="FT204" name="Rango2_30_99"/>
    <protectedRange algorithmName="SHA-512" hashValue="Rgskw+AQdeJ5qbJdarzTa3SCkJfDGziy0Uan5N0F3IWn/H3Z/e+VcB56R7Nes7MPxNHewNP1sSSucVjz3iTLeA==" saltValue="qKZH3DnwaZHBzy3cBZo1qQ==" spinCount="100000" sqref="GF205:GF206" name="Rango2_31_28_98"/>
    <protectedRange algorithmName="SHA-512" hashValue="Rgskw+AQdeJ5qbJdarzTa3SCkJfDGziy0Uan5N0F3IWn/H3Z/e+VcB56R7Nes7MPxNHewNP1sSSucVjz3iTLeA==" saltValue="qKZH3DnwaZHBzy3cBZo1qQ==" spinCount="100000" sqref="GF207" name="Rango2_31_28_99"/>
    <protectedRange algorithmName="SHA-512" hashValue="Gqwr8n5jYbCESAqCFk8dpOzViQICBV+k0xoqBoQaZ5lHaRlvT9TZDB4yXtm+qC6OhD064ZDBOFWkwo+LHXu1sg==" saltValue="gEL9PCN2ekF2IxW9yqAGYA==" spinCount="100000" sqref="IS189" name="Rango2_40_2_85"/>
    <protectedRange algorithmName="SHA-512" hashValue="D8TacORwT7iz0mF9GEucchnMHfB5er2FFjQsxyeWWyeJkM6Bt3gYQ3LbcHPxZXFpVAYtFOuTrzYOCJrlZDx16g==" saltValue="QtCzIBktdS4NZkOEGcLTRQ==" spinCount="100000" sqref="IW189" name="Rango2_41_85"/>
    <protectedRange algorithmName="SHA-512" hashValue="Gqwr8n5jYbCESAqCFk8dpOzViQICBV+k0xoqBoQaZ5lHaRlvT9TZDB4yXtm+qC6OhD064ZDBOFWkwo+LHXu1sg==" saltValue="gEL9PCN2ekF2IxW9yqAGYA==" spinCount="100000" sqref="IS190" name="Rango2_40_2_86"/>
    <protectedRange algorithmName="SHA-512" hashValue="D8TacORwT7iz0mF9GEucchnMHfB5er2FFjQsxyeWWyeJkM6Bt3gYQ3LbcHPxZXFpVAYtFOuTrzYOCJrlZDx16g==" saltValue="QtCzIBktdS4NZkOEGcLTRQ==" spinCount="100000" sqref="IW190" name="Rango2_41_86"/>
    <protectedRange algorithmName="SHA-512" hashValue="Gqwr8n5jYbCESAqCFk8dpOzViQICBV+k0xoqBoQaZ5lHaRlvT9TZDB4yXtm+qC6OhD064ZDBOFWkwo+LHXu1sg==" saltValue="gEL9PCN2ekF2IxW9yqAGYA==" spinCount="100000" sqref="IS191" name="Rango2_40_2_87"/>
    <protectedRange algorithmName="SHA-512" hashValue="D8TacORwT7iz0mF9GEucchnMHfB5er2FFjQsxyeWWyeJkM6Bt3gYQ3LbcHPxZXFpVAYtFOuTrzYOCJrlZDx16g==" saltValue="QtCzIBktdS4NZkOEGcLTRQ==" spinCount="100000" sqref="IW191" name="Rango2_41_87"/>
    <protectedRange algorithmName="SHA-512" hashValue="Gqwr8n5jYbCESAqCFk8dpOzViQICBV+k0xoqBoQaZ5lHaRlvT9TZDB4yXtm+qC6OhD064ZDBOFWkwo+LHXu1sg==" saltValue="gEL9PCN2ekF2IxW9yqAGYA==" spinCount="100000" sqref="IS192" name="Rango2_40_2_88"/>
    <protectedRange algorithmName="SHA-512" hashValue="D8TacORwT7iz0mF9GEucchnMHfB5er2FFjQsxyeWWyeJkM6Bt3gYQ3LbcHPxZXFpVAYtFOuTrzYOCJrlZDx16g==" saltValue="QtCzIBktdS4NZkOEGcLTRQ==" spinCount="100000" sqref="IW192" name="Rango2_41_88"/>
    <protectedRange algorithmName="SHA-512" hashValue="Gqwr8n5jYbCESAqCFk8dpOzViQICBV+k0xoqBoQaZ5lHaRlvT9TZDB4yXtm+qC6OhD064ZDBOFWkwo+LHXu1sg==" saltValue="gEL9PCN2ekF2IxW9yqAGYA==" spinCount="100000" sqref="IS193" name="Rango2_40_2_89"/>
    <protectedRange algorithmName="SHA-512" hashValue="D8TacORwT7iz0mF9GEucchnMHfB5er2FFjQsxyeWWyeJkM6Bt3gYQ3LbcHPxZXFpVAYtFOuTrzYOCJrlZDx16g==" saltValue="QtCzIBktdS4NZkOEGcLTRQ==" spinCount="100000" sqref="IW193" name="Rango2_41_89"/>
    <protectedRange algorithmName="SHA-512" hashValue="Gqwr8n5jYbCESAqCFk8dpOzViQICBV+k0xoqBoQaZ5lHaRlvT9TZDB4yXtm+qC6OhD064ZDBOFWkwo+LHXu1sg==" saltValue="gEL9PCN2ekF2IxW9yqAGYA==" spinCount="100000" sqref="IS194:IS195" name="Rango2_40_2_90"/>
    <protectedRange algorithmName="SHA-512" hashValue="D8TacORwT7iz0mF9GEucchnMHfB5er2FFjQsxyeWWyeJkM6Bt3gYQ3LbcHPxZXFpVAYtFOuTrzYOCJrlZDx16g==" saltValue="QtCzIBktdS4NZkOEGcLTRQ==" spinCount="100000" sqref="IW194:IW195" name="Rango2_41_90"/>
    <protectedRange algorithmName="SHA-512" hashValue="Gqwr8n5jYbCESAqCFk8dpOzViQICBV+k0xoqBoQaZ5lHaRlvT9TZDB4yXtm+qC6OhD064ZDBOFWkwo+LHXu1sg==" saltValue="gEL9PCN2ekF2IxW9yqAGYA==" spinCount="100000" sqref="IS196:IS197" name="Rango2_40_2_91"/>
    <protectedRange algorithmName="SHA-512" hashValue="D8TacORwT7iz0mF9GEucchnMHfB5er2FFjQsxyeWWyeJkM6Bt3gYQ3LbcHPxZXFpVAYtFOuTrzYOCJrlZDx16g==" saltValue="QtCzIBktdS4NZkOEGcLTRQ==" spinCount="100000" sqref="IW196:IW197" name="Rango2_41_91"/>
    <protectedRange algorithmName="SHA-512" hashValue="Gqwr8n5jYbCESAqCFk8dpOzViQICBV+k0xoqBoQaZ5lHaRlvT9TZDB4yXtm+qC6OhD064ZDBOFWkwo+LHXu1sg==" saltValue="gEL9PCN2ekF2IxW9yqAGYA==" spinCount="100000" sqref="IS198" name="Rango2_40_2_92"/>
    <protectedRange algorithmName="SHA-512" hashValue="D8TacORwT7iz0mF9GEucchnMHfB5er2FFjQsxyeWWyeJkM6Bt3gYQ3LbcHPxZXFpVAYtFOuTrzYOCJrlZDx16g==" saltValue="QtCzIBktdS4NZkOEGcLTRQ==" spinCount="100000" sqref="IW198" name="Rango2_41_92"/>
    <protectedRange algorithmName="SHA-512" hashValue="Gqwr8n5jYbCESAqCFk8dpOzViQICBV+k0xoqBoQaZ5lHaRlvT9TZDB4yXtm+qC6OhD064ZDBOFWkwo+LHXu1sg==" saltValue="gEL9PCN2ekF2IxW9yqAGYA==" spinCount="100000" sqref="IS199" name="Rango2_40_2_93"/>
    <protectedRange algorithmName="SHA-512" hashValue="D8TacORwT7iz0mF9GEucchnMHfB5er2FFjQsxyeWWyeJkM6Bt3gYQ3LbcHPxZXFpVAYtFOuTrzYOCJrlZDx16g==" saltValue="QtCzIBktdS4NZkOEGcLTRQ==" spinCount="100000" sqref="IW199" name="Rango2_41_93"/>
    <protectedRange algorithmName="SHA-512" hashValue="Gqwr8n5jYbCESAqCFk8dpOzViQICBV+k0xoqBoQaZ5lHaRlvT9TZDB4yXtm+qC6OhD064ZDBOFWkwo+LHXu1sg==" saltValue="gEL9PCN2ekF2IxW9yqAGYA==" spinCount="100000" sqref="IS200" name="Rango2_40_2_94"/>
    <protectedRange algorithmName="SHA-512" hashValue="D8TacORwT7iz0mF9GEucchnMHfB5er2FFjQsxyeWWyeJkM6Bt3gYQ3LbcHPxZXFpVAYtFOuTrzYOCJrlZDx16g==" saltValue="QtCzIBktdS4NZkOEGcLTRQ==" spinCount="100000" sqref="IW200" name="Rango2_41_94"/>
    <protectedRange algorithmName="SHA-512" hashValue="Gqwr8n5jYbCESAqCFk8dpOzViQICBV+k0xoqBoQaZ5lHaRlvT9TZDB4yXtm+qC6OhD064ZDBOFWkwo+LHXu1sg==" saltValue="gEL9PCN2ekF2IxW9yqAGYA==" spinCount="100000" sqref="IS201" name="Rango2_40_2_95"/>
    <protectedRange algorithmName="SHA-512" hashValue="D8TacORwT7iz0mF9GEucchnMHfB5er2FFjQsxyeWWyeJkM6Bt3gYQ3LbcHPxZXFpVAYtFOuTrzYOCJrlZDx16g==" saltValue="QtCzIBktdS4NZkOEGcLTRQ==" spinCount="100000" sqref="IW201" name="Rango2_41_95"/>
    <protectedRange algorithmName="SHA-512" hashValue="Gqwr8n5jYbCESAqCFk8dpOzViQICBV+k0xoqBoQaZ5lHaRlvT9TZDB4yXtm+qC6OhD064ZDBOFWkwo+LHXu1sg==" saltValue="gEL9PCN2ekF2IxW9yqAGYA==" spinCount="100000" sqref="IS202" name="Rango2_40_2_96"/>
    <protectedRange algorithmName="SHA-512" hashValue="D8TacORwT7iz0mF9GEucchnMHfB5er2FFjQsxyeWWyeJkM6Bt3gYQ3LbcHPxZXFpVAYtFOuTrzYOCJrlZDx16g==" saltValue="QtCzIBktdS4NZkOEGcLTRQ==" spinCount="100000" sqref="IW202" name="Rango2_41_96"/>
    <protectedRange algorithmName="SHA-512" hashValue="Gqwr8n5jYbCESAqCFk8dpOzViQICBV+k0xoqBoQaZ5lHaRlvT9TZDB4yXtm+qC6OhD064ZDBOFWkwo+LHXu1sg==" saltValue="gEL9PCN2ekF2IxW9yqAGYA==" spinCount="100000" sqref="IS203" name="Rango2_40_2_97"/>
    <protectedRange algorithmName="SHA-512" hashValue="D8TacORwT7iz0mF9GEucchnMHfB5er2FFjQsxyeWWyeJkM6Bt3gYQ3LbcHPxZXFpVAYtFOuTrzYOCJrlZDx16g==" saltValue="QtCzIBktdS4NZkOEGcLTRQ==" spinCount="100000" sqref="IW203" name="Rango2_41_97"/>
    <protectedRange algorithmName="SHA-512" hashValue="Gqwr8n5jYbCESAqCFk8dpOzViQICBV+k0xoqBoQaZ5lHaRlvT9TZDB4yXtm+qC6OhD064ZDBOFWkwo+LHXu1sg==" saltValue="gEL9PCN2ekF2IxW9yqAGYA==" spinCount="100000" sqref="IS204" name="Rango2_40_2_98"/>
    <protectedRange algorithmName="SHA-512" hashValue="D8TacORwT7iz0mF9GEucchnMHfB5er2FFjQsxyeWWyeJkM6Bt3gYQ3LbcHPxZXFpVAYtFOuTrzYOCJrlZDx16g==" saltValue="QtCzIBktdS4NZkOEGcLTRQ==" spinCount="100000" sqref="IW204" name="Rango2_41_98"/>
    <protectedRange algorithmName="SHA-512" hashValue="Gqwr8n5jYbCESAqCFk8dpOzViQICBV+k0xoqBoQaZ5lHaRlvT9TZDB4yXtm+qC6OhD064ZDBOFWkwo+LHXu1sg==" saltValue="gEL9PCN2ekF2IxW9yqAGYA==" spinCount="100000" sqref="IS205:IS206" name="Rango2_40_2_99"/>
    <protectedRange algorithmName="SHA-512" hashValue="D8TacORwT7iz0mF9GEucchnMHfB5er2FFjQsxyeWWyeJkM6Bt3gYQ3LbcHPxZXFpVAYtFOuTrzYOCJrlZDx16g==" saltValue="QtCzIBktdS4NZkOEGcLTRQ==" spinCount="100000" sqref="IW205:IW206" name="Rango2_41_99"/>
    <protectedRange algorithmName="SHA-512" hashValue="6a5oYwZw9WJcgjqXpleUXH8uaqNEuymPPpeOb7lKBc1WoM6IG/DNyDLWmj2lYwxnZO2yhl+B61kwrxD9m9AdhQ==" saltValue="tdNQPzLQd+n9Ww064QJIaQ==" spinCount="100000" sqref="I230" name="Rango2_61_96"/>
    <protectedRange algorithmName="SHA-512" hashValue="XM8+0Jh5zLWw02PI0Lt8dLqjTcW5ulySion19FAnruDN6QRp4UwcVqdfQxnOQAItgpWG7rNsELzjwy0iXOonxw==" saltValue="Sd4WFUedDfLKoMQTDrxJuQ==" spinCount="100000" sqref="K230" name="Rango2_88_4_4_96"/>
    <protectedRange algorithmName="SHA-512" hashValue="EMMPgE8t/az1rHHzaZAQIhz+GQV0k2O/tQGA96sJqEEMzz1efIRa4CcLzC7iY9CCscto3g7dwz41haOE28iXYg==" saltValue="CVzFsG4X4LXUMo7796PiDQ==" spinCount="100000" sqref="L230:M230 J230 B230:H230 C231:C264" name="Rango2_10_96"/>
    <protectedRange algorithmName="SHA-512" hashValue="6a5oYwZw9WJcgjqXpleUXH8uaqNEuymPPpeOb7lKBc1WoM6IG/DNyDLWmj2lYwxnZO2yhl+B61kwrxD9m9AdhQ==" saltValue="tdNQPzLQd+n9Ww064QJIaQ==" spinCount="100000" sqref="I231" name="Rango2_61_97"/>
    <protectedRange algorithmName="SHA-512" hashValue="XM8+0Jh5zLWw02PI0Lt8dLqjTcW5ulySion19FAnruDN6QRp4UwcVqdfQxnOQAItgpWG7rNsELzjwy0iXOonxw==" saltValue="Sd4WFUedDfLKoMQTDrxJuQ==" spinCount="100000" sqref="K231" name="Rango2_88_4_4_97"/>
    <protectedRange algorithmName="SHA-512" hashValue="EMMPgE8t/az1rHHzaZAQIhz+GQV0k2O/tQGA96sJqEEMzz1efIRa4CcLzC7iY9CCscto3g7dwz41haOE28iXYg==" saltValue="CVzFsG4X4LXUMo7796PiDQ==" spinCount="100000" sqref="L231:M231 J231 B231 D231:H231" name="Rango2_10_97"/>
    <protectedRange algorithmName="SHA-512" hashValue="6a5oYwZw9WJcgjqXpleUXH8uaqNEuymPPpeOb7lKBc1WoM6IG/DNyDLWmj2lYwxnZO2yhl+B61kwrxD9m9AdhQ==" saltValue="tdNQPzLQd+n9Ww064QJIaQ==" spinCount="100000" sqref="I232" name="Rango2_61_98"/>
    <protectedRange algorithmName="SHA-512" hashValue="XM8+0Jh5zLWw02PI0Lt8dLqjTcW5ulySion19FAnruDN6QRp4UwcVqdfQxnOQAItgpWG7rNsELzjwy0iXOonxw==" saltValue="Sd4WFUedDfLKoMQTDrxJuQ==" spinCount="100000" sqref="K232" name="Rango2_88_4_4_98"/>
    <protectedRange algorithmName="SHA-512" hashValue="EMMPgE8t/az1rHHzaZAQIhz+GQV0k2O/tQGA96sJqEEMzz1efIRa4CcLzC7iY9CCscto3g7dwz41haOE28iXYg==" saltValue="CVzFsG4X4LXUMo7796PiDQ==" spinCount="100000" sqref="L232:M232 J232 B232 D232:H232" name="Rango2_10_98"/>
    <protectedRange algorithmName="SHA-512" hashValue="6a5oYwZw9WJcgjqXpleUXH8uaqNEuymPPpeOb7lKBc1WoM6IG/DNyDLWmj2lYwxnZO2yhl+B61kwrxD9m9AdhQ==" saltValue="tdNQPzLQd+n9Ww064QJIaQ==" spinCount="100000" sqref="I233:I234" name="Rango2_61_99"/>
    <protectedRange algorithmName="SHA-512" hashValue="XM8+0Jh5zLWw02PI0Lt8dLqjTcW5ulySion19FAnruDN6QRp4UwcVqdfQxnOQAItgpWG7rNsELzjwy0iXOonxw==" saltValue="Sd4WFUedDfLKoMQTDrxJuQ==" spinCount="100000" sqref="K233:K234" name="Rango2_88_4_4_99"/>
    <protectedRange algorithmName="SHA-512" hashValue="EMMPgE8t/az1rHHzaZAQIhz+GQV0k2O/tQGA96sJqEEMzz1efIRa4CcLzC7iY9CCscto3g7dwz41haOE28iXYg==" saltValue="CVzFsG4X4LXUMo7796PiDQ==" spinCount="100000" sqref="L233:M234 J233:J234 B233:B234 D233:H234" name="Rango2_10_99"/>
    <protectedRange sqref="W230" name="RangoVereda"/>
    <protectedRange sqref="W231" name="RangoVereda_1"/>
    <protectedRange sqref="W232" name="RangoVereda_2"/>
    <protectedRange sqref="W233:W234" name="RangoVereda_3"/>
    <protectedRange sqref="W235" name="RangoVereda_4"/>
    <protectedRange sqref="W236" name="RangoVereda_5"/>
    <protectedRange sqref="W237" name="RangoVereda_6"/>
    <protectedRange sqref="W238" name="RangoVereda_7"/>
    <protectedRange sqref="W239" name="RangoVereda_8"/>
    <protectedRange sqref="W240" name="RangoVereda_9"/>
    <protectedRange sqref="W241" name="RangoVereda_10"/>
    <protectedRange sqref="W242" name="RangoVereda_11"/>
    <protectedRange sqref="W243" name="RangoVereda_12"/>
    <protectedRange sqref="W244:W245" name="RangoVereda_13"/>
    <protectedRange sqref="W246" name="RangoVereda_14"/>
    <protectedRange sqref="W247" name="RangoVereda_15"/>
    <protectedRange sqref="W248" name="RangoVereda_16"/>
    <protectedRange sqref="W249" name="RangoVereda_17"/>
    <protectedRange sqref="W250" name="RangoVereda_18"/>
    <protectedRange sqref="W251" name="RangoVereda_19"/>
    <protectedRange sqref="W252" name="RangoVereda_20"/>
    <protectedRange sqref="W253" name="RangoVereda_21"/>
    <protectedRange sqref="W254" name="RangoVereda_22"/>
    <protectedRange sqref="W255" name="RangoVereda_23"/>
    <protectedRange sqref="W256" name="RangoVereda_24"/>
    <protectedRange sqref="W257" name="RangoVereda_25"/>
    <protectedRange sqref="W258:W259" name="RangoVereda_26"/>
    <protectedRange sqref="W260" name="RangoVereda_27"/>
    <protectedRange sqref="W261:W262" name="RangoVereda_28"/>
    <protectedRange sqref="W263" name="RangoVereda_29"/>
    <protectedRange sqref="W264" name="RangoVereda_30"/>
    <protectedRange sqref="FH478" name="Rango2_18_3"/>
    <protectedRange sqref="I553:I554" name="Rango2_61_3_1"/>
    <protectedRange sqref="K553:K554" name="Rango2_88_4_4_3_1"/>
    <protectedRange sqref="B553:B554 J553:J554 L553:M554 D553:H554" name="Rango2_10_4_2"/>
    <protectedRange sqref="I555" name="Rango2_61_3_2"/>
    <protectedRange sqref="K555" name="Rango2_88_4_4_3_2"/>
    <protectedRange sqref="B555 J555 L555:M555 D555:H555" name="Rango2_10_4_3"/>
    <protectedRange sqref="I556" name="Rango2_61_3_3"/>
    <protectedRange sqref="K556" name="Rango2_88_4_4_3_3"/>
    <protectedRange sqref="B556 J556 L556:M556 D556:H556" name="Rango2_10_4_4"/>
    <protectedRange algorithmName="SHA-512" hashValue="6a5oYwZw9WJcgjqXpleUXH8uaqNEuymPPpeOb7lKBc1WoM6IG/DNyDLWmj2lYwxnZO2yhl+B61kwrxD9m9AdhQ==" saltValue="tdNQPzLQd+n9Ww064QJIaQ==" spinCount="100000" sqref="I557" name="Rango2_61_5_2"/>
    <protectedRange algorithmName="SHA-512" hashValue="XM8+0Jh5zLWw02PI0Lt8dLqjTcW5ulySion19FAnruDN6QRp4UwcVqdfQxnOQAItgpWG7rNsELzjwy0iXOonxw==" saltValue="Sd4WFUedDfLKoMQTDrxJuQ==" spinCount="100000" sqref="K557" name="Rango2_88_4_4_5_2"/>
    <protectedRange algorithmName="SHA-512" hashValue="EMMPgE8t/az1rHHzaZAQIhz+GQV0k2O/tQGA96sJqEEMzz1efIRa4CcLzC7iY9CCscto3g7dwz41haOE28iXYg==" saltValue="CVzFsG4X4LXUMo7796PiDQ==" spinCount="100000" sqref="J557 L557:M557 B557 D557:H557" name="Rango2_10_6_1"/>
    <protectedRange algorithmName="SHA-512" hashValue="6a5oYwZw9WJcgjqXpleUXH8uaqNEuymPPpeOb7lKBc1WoM6IG/DNyDLWmj2lYwxnZO2yhl+B61kwrxD9m9AdhQ==" saltValue="tdNQPzLQd+n9Ww064QJIaQ==" spinCount="100000" sqref="I558" name="Rango2_61_7_2"/>
    <protectedRange algorithmName="SHA-512" hashValue="XM8+0Jh5zLWw02PI0Lt8dLqjTcW5ulySion19FAnruDN6QRp4UwcVqdfQxnOQAItgpWG7rNsELzjwy0iXOonxw==" saltValue="Sd4WFUedDfLKoMQTDrxJuQ==" spinCount="100000" sqref="K558" name="Rango2_88_4_4_7_2"/>
    <protectedRange algorithmName="SHA-512" hashValue="EMMPgE8t/az1rHHzaZAQIhz+GQV0k2O/tQGA96sJqEEMzz1efIRa4CcLzC7iY9CCscto3g7dwz41haOE28iXYg==" saltValue="CVzFsG4X4LXUMo7796PiDQ==" spinCount="100000" sqref="J558 L558:M558 B558 D558:H558" name="Rango2_10_8_1"/>
    <protectedRange algorithmName="SHA-512" hashValue="6a5oYwZw9WJcgjqXpleUXH8uaqNEuymPPpeOb7lKBc1WoM6IG/DNyDLWmj2lYwxnZO2yhl+B61kwrxD9m9AdhQ==" saltValue="tdNQPzLQd+n9Ww064QJIaQ==" spinCount="100000" sqref="I559" name="Rango2_61_8_1"/>
    <protectedRange algorithmName="SHA-512" hashValue="XM8+0Jh5zLWw02PI0Lt8dLqjTcW5ulySion19FAnruDN6QRp4UwcVqdfQxnOQAItgpWG7rNsELzjwy0iXOonxw==" saltValue="Sd4WFUedDfLKoMQTDrxJuQ==" spinCount="100000" sqref="K559" name="Rango2_88_4_4_8_1"/>
    <protectedRange algorithmName="SHA-512" hashValue="EMMPgE8t/az1rHHzaZAQIhz+GQV0k2O/tQGA96sJqEEMzz1efIRa4CcLzC7iY9CCscto3g7dwz41haOE28iXYg==" saltValue="CVzFsG4X4LXUMo7796PiDQ==" spinCount="100000" sqref="J559 L559:M559 B559 D559:H559" name="Rango2_10_9_1"/>
    <protectedRange algorithmName="SHA-512" hashValue="6a5oYwZw9WJcgjqXpleUXH8uaqNEuymPPpeOb7lKBc1WoM6IG/DNyDLWmj2lYwxnZO2yhl+B61kwrxD9m9AdhQ==" saltValue="tdNQPzLQd+n9Ww064QJIaQ==" spinCount="100000" sqref="I560" name="Rango2_61_9_1"/>
    <protectedRange algorithmName="SHA-512" hashValue="XM8+0Jh5zLWw02PI0Lt8dLqjTcW5ulySion19FAnruDN6QRp4UwcVqdfQxnOQAItgpWG7rNsELzjwy0iXOonxw==" saltValue="Sd4WFUedDfLKoMQTDrxJuQ==" spinCount="100000" sqref="K560" name="Rango2_88_4_4_9_1"/>
    <protectedRange algorithmName="SHA-512" hashValue="EMMPgE8t/az1rHHzaZAQIhz+GQV0k2O/tQGA96sJqEEMzz1efIRa4CcLzC7iY9CCscto3g7dwz41haOE28iXYg==" saltValue="CVzFsG4X4LXUMo7796PiDQ==" spinCount="100000" sqref="J560 L560:M560 B560 D560:H560" name="Rango2_10_10_1"/>
    <protectedRange algorithmName="SHA-512" hashValue="6a5oYwZw9WJcgjqXpleUXH8uaqNEuymPPpeOb7lKBc1WoM6IG/DNyDLWmj2lYwxnZO2yhl+B61kwrxD9m9AdhQ==" saltValue="tdNQPzLQd+n9Ww064QJIaQ==" spinCount="100000" sqref="I561" name="Rango2_61_9_2"/>
    <protectedRange algorithmName="SHA-512" hashValue="XM8+0Jh5zLWw02PI0Lt8dLqjTcW5ulySion19FAnruDN6QRp4UwcVqdfQxnOQAItgpWG7rNsELzjwy0iXOonxw==" saltValue="Sd4WFUedDfLKoMQTDrxJuQ==" spinCount="100000" sqref="K561" name="Rango2_88_4_4_9_2"/>
    <protectedRange algorithmName="SHA-512" hashValue="EMMPgE8t/az1rHHzaZAQIhz+GQV0k2O/tQGA96sJqEEMzz1efIRa4CcLzC7iY9CCscto3g7dwz41haOE28iXYg==" saltValue="CVzFsG4X4LXUMo7796PiDQ==" spinCount="100000" sqref="J561 L561:M561 B561 D561:H561" name="Rango2_10_10_2"/>
    <protectedRange algorithmName="SHA-512" hashValue="6a5oYwZw9WJcgjqXpleUXH8uaqNEuymPPpeOb7lKBc1WoM6IG/DNyDLWmj2lYwxnZO2yhl+B61kwrxD9m9AdhQ==" saltValue="tdNQPzLQd+n9Ww064QJIaQ==" spinCount="100000" sqref="I562" name="Rango2_61_9_3"/>
    <protectedRange algorithmName="SHA-512" hashValue="XM8+0Jh5zLWw02PI0Lt8dLqjTcW5ulySion19FAnruDN6QRp4UwcVqdfQxnOQAItgpWG7rNsELzjwy0iXOonxw==" saltValue="Sd4WFUedDfLKoMQTDrxJuQ==" spinCount="100000" sqref="K562" name="Rango2_88_4_4_9_3"/>
    <protectedRange algorithmName="SHA-512" hashValue="EMMPgE8t/az1rHHzaZAQIhz+GQV0k2O/tQGA96sJqEEMzz1efIRa4CcLzC7iY9CCscto3g7dwz41haOE28iXYg==" saltValue="CVzFsG4X4LXUMo7796PiDQ==" spinCount="100000" sqref="J562 L562:M562 B562 D562:H562" name="Rango2_10_10_3"/>
    <protectedRange sqref="BA553:BI554" name="Rango2_88_99_3_1"/>
    <protectedRange sqref="AU553:AU554 AW553:AZ554" name="Rango2_88_91_3_1"/>
    <protectedRange sqref="AL553:AL554 AJ553:AJ554 AG553:AH554" name="Rango2_88_7_5_3_1"/>
    <protectedRange sqref="AM553:AS554" name="Rango2_88_65_3_1"/>
    <protectedRange sqref="AC553:AC554" name="Rango2_88_5_5_3_1"/>
    <protectedRange sqref="AI553:AI554" name="Rango2_8_7_3_1"/>
    <protectedRange sqref="AE553:AF554" name="Rango2_88_39_3_1"/>
    <protectedRange sqref="AB553:AB554" name="Rango2_87_6_3_1"/>
    <protectedRange sqref="T553:T554" name="Rango2_88_6_3_1"/>
    <protectedRange sqref="Q553:Q554" name="Rango2_2_5_3_1"/>
    <protectedRange sqref="R553:S554 AV553:AV554 AT553:AT554 O553:O554 U553:AA554" name="Rango2_99_3_1"/>
    <protectedRange sqref="AD553:AD554" name="Rango2_24_1"/>
    <protectedRange sqref="BJ553:BK554" name="Rango2_99_6_1"/>
    <protectedRange sqref="BV553:BY554" name="Rango2_88_99_9_2"/>
    <protectedRange sqref="BZ553:CB554 BR553:BU554" name="Rango2_99_12_1"/>
    <protectedRange sqref="CE553:CF554 CV553:CY554 CP553:CQ554 CS553:CT554 CJ553:CK554 DA553:DN554" name="Rango2_99_15_1"/>
    <protectedRange sqref="BA555:BI555" name="Rango2_88_99_3_2"/>
    <protectedRange sqref="AU555 AW555:AZ555" name="Rango2_88_91_3_2"/>
    <protectedRange sqref="AL555 AJ555 AG555:AH555" name="Rango2_88_7_5_3_2"/>
    <protectedRange sqref="AM555:AS555" name="Rango2_88_65_3_2"/>
    <protectedRange sqref="AC555" name="Rango2_88_5_5_3_2"/>
    <protectedRange sqref="AI555" name="Rango2_8_7_3_2"/>
    <protectedRange sqref="AE555:AF555" name="Rango2_88_39_3_2"/>
    <protectedRange sqref="AB555" name="Rango2_87_6_3_2"/>
    <protectedRange sqref="T555" name="Rango2_88_6_3_2"/>
    <protectedRange sqref="Q555" name="Rango2_2_5_3_2"/>
    <protectedRange sqref="R555:S555 AV555 AT555 O555 U555:AA555" name="Rango2_99_3_2"/>
    <protectedRange sqref="AD555" name="Rango2_24_2"/>
    <protectedRange sqref="BJ555:BK555" name="Rango2_99_6_2"/>
    <protectedRange sqref="BV555:BY555" name="Rango2_88_99_9_3"/>
    <protectedRange sqref="BZ555:CB555 BR555:BU555" name="Rango2_99_12_2"/>
    <protectedRange sqref="CE555:CF555 CV555:CY555 CP555:CQ555 CS555:CT555 CJ555:CK555 DA555:DN555" name="Rango2_99_15_2"/>
    <protectedRange sqref="BA556:BI556" name="Rango2_88_99_3_3"/>
    <protectedRange sqref="AU556 AW556:AZ556" name="Rango2_88_91_3_3"/>
    <protectedRange sqref="AL556 AJ556 AG556:AH556" name="Rango2_88_7_5_3_3"/>
    <protectedRange sqref="AM556:AS556" name="Rango2_88_65_3_3"/>
    <protectedRange sqref="AC556" name="Rango2_88_5_5_3_3"/>
    <protectedRange sqref="AI556" name="Rango2_8_7_3_3"/>
    <protectedRange sqref="AE556:AF556" name="Rango2_88_39_3_3"/>
    <protectedRange sqref="AB556" name="Rango2_87_6_3_3"/>
    <protectedRange sqref="T556" name="Rango2_88_6_3_3"/>
    <protectedRange sqref="Q556" name="Rango2_2_5_3_3"/>
    <protectedRange sqref="R556:S556 AV556 AT556 O556 U556:AA556" name="Rango2_99_3_3"/>
    <protectedRange sqref="AD556" name="Rango2_24_3"/>
    <protectedRange sqref="BJ556:BK556" name="Rango2_99_6_3"/>
    <protectedRange sqref="BV556:BY556" name="Rango2_88_99_9_4"/>
    <protectedRange sqref="BZ556:CB556 BR556:BU556" name="Rango2_99_12_3"/>
    <protectedRange sqref="CE556:CF556 CV556:CY556 CP556:CQ556 CS556:CT556 CJ556:CK556 DA556:DN556" name="Rango2_99_15_3"/>
    <protectedRange algorithmName="SHA-512" hashValue="RQ91b7oAw60DVtcgB2vRpial2kSdzJx5guGCTYUwXYkKrtrUHfiYnLf9R+SNpYXlJDYpyEJLhcWwP0EqNN86dQ==" saltValue="W3RbH3zrcY9sy39xNwXNxg==" spinCount="100000" sqref="BA557:BI557" name="Rango2_88_99_5_2"/>
    <protectedRange algorithmName="SHA-512" hashValue="fMbmUM1DQ7FuAPRNvFL5mPdHUYjQnlLFhkuaxvHguaqR7aWyDxcmJs0jLYQfQKY+oyhsMb4Lew4VL6i7um3/ew==" saltValue="ydaTm0CeH8+/cYqoL/AMaQ==" spinCount="100000" sqref="AU557 AW557:AZ557" name="Rango2_88_91_5_2"/>
    <protectedRange algorithmName="SHA-512" hashValue="CHipOQaT63FWw628cQcXXJRZlrbNZ7OgmnEbDx38UmmH7z19GRYEzXFiVOzHAy1OAaAbST7g2bHZHDKQp2qm3w==" saltValue="iRVuL+373yLHv0ZHzS9qog==" spinCount="100000" sqref="AG557:AH557 AJ557 AL557" name="Rango2_88_7_5_5_2"/>
    <protectedRange algorithmName="SHA-512" hashValue="NkG6oHuDGvGBEiLAAq8MEJHEfLQUMyjihfH+DBXhT+eQW0r1yri7tOJEFRM9nbOejjjXiviq9RFo7KB7wF+xJA==" saltValue="bpjB0AAANu2X/PeR3eiFkA==" spinCount="100000" sqref="AM557:AS557" name="Rango2_88_65_5_2"/>
    <protectedRange algorithmName="SHA-512" hashValue="fPHvtIAf3pQeZUoAI9C2/vdXMHBpqqEq+67P5Ypyu4+9IWqs3yc9TZcMWQ0THLxUwqseQPyVvakuYFtCwJHsxA==" saltValue="QHIogSs2PrwAfdqa9PAOFQ==" spinCount="100000" sqref="AC557" name="Rango2_88_5_5_5_2"/>
    <protectedRange algorithmName="SHA-512" hashValue="LEEeiU6pKqm7TAP46VGlz0q+evvFwpT/0iLpRuWuQ7MacbP0OGL1/FSmrIEOg2rb6M+Jla2bPbVWiGag27j87w==" saltValue="HEVt+pS5OloNDlqSnzGLLw==" spinCount="100000" sqref="AI557" name="Rango2_8_7_5_2"/>
    <protectedRange algorithmName="SHA-512" hashValue="q2z5hEFmXS0v2chiPTC/VCoDWNlnhp+Xe6Ybfxe48vIsnB/KTJQxJv+pFUnCXfZ9T6vyJopuqFFNROfQTW/JUw==" saltValue="IctfdGJb5tOTpq+KPi9vww==" spinCount="100000" sqref="AE557:AF557" name="Rango2_88_39_8_2"/>
    <protectedRange algorithmName="SHA-512" hashValue="AYYX88LSDB6RDNMvSqt0KPGWPjBqTk56tMxTOlv5QD61MGTKAAQnSnudvNDWPN0Bbllh2qRQC+P5uq7goxjdrw==" saltValue="i/iPMewnks1FoXYOjKMEVg==" spinCount="100000" sqref="AB557" name="Rango2_87_6_5_2"/>
    <protectedRange algorithmName="SHA-512" hashValue="NUll9P9xh7KbSfMYpMxsRZLfDw/y/AzW2LSWlpXVscBDqiAxmzo71xjs+a2lh+jRa7pceOC849slke4+ZKx8LA==" saltValue="8qbkKpQ+CiQuLnqgShNvXA==" spinCount="100000" sqref="T557" name="Rango2_88_6_5_2"/>
    <protectedRange algorithmName="SHA-512" hashValue="KHhv3JU/LRdRrRTxxkgFceEHPZ5UzadmpZRZR3zmQRnPvkUJZuanRafIJ+qde0IWwLZSvFIQDyUAHq6v6k7XIg==" saltValue="2GKG1kCzVNNcn+vbOPuhJA==" spinCount="100000" sqref="Q557" name="Rango2_2_5_5_2"/>
    <protectedRange algorithmName="SHA-512" hashValue="XZw03RosI/l0z9FxmTtF29EdZ7P+4+ybhqoaAAUmURojSR5XbGfjC4f2i8gMqfY+RI9JvfdCA6PSh9TduXfUxA==" saltValue="5TPtLq2WoiRSae/yaDPnTw==" spinCount="100000" sqref="O557 R557:S557 U557:AA557 AV557 AT557" name="Rango2_99_8_2"/>
    <protectedRange algorithmName="SHA-512" hashValue="9+DNppQbWrLYYUMoJ+lyQctV2bX3Vq9kZnegLbpjTLP49It2ovUbcartuoQTeXgP+TGpY//7mDH/UQlFCKDGiA==" saltValue="KUnni6YEm00anzSSvyLqQA==" spinCount="100000" sqref="AD557" name="Rango2_35_2"/>
    <protectedRange algorithmName="SHA-512" hashValue="XZw03RosI/l0z9FxmTtF29EdZ7P+4+ybhqoaAAUmURojSR5XbGfjC4f2i8gMqfY+RI9JvfdCA6PSh9TduXfUxA==" saltValue="5TPtLq2WoiRSae/yaDPnTw==" spinCount="100000" sqref="BJ557:BK557" name="Rango2_99_32_2"/>
    <protectedRange algorithmName="SHA-512" hashValue="RQ91b7oAw60DVtcgB2vRpial2kSdzJx5guGCTYUwXYkKrtrUHfiYnLf9R+SNpYXlJDYpyEJLhcWwP0EqNN86dQ==" saltValue="W3RbH3zrcY9sy39xNwXNxg==" spinCount="100000" sqref="BV557:BY557" name="Rango2_88_99_20_1"/>
    <protectedRange algorithmName="SHA-512" hashValue="XZw03RosI/l0z9FxmTtF29EdZ7P+4+ybhqoaAAUmURojSR5XbGfjC4f2i8gMqfY+RI9JvfdCA6PSh9TduXfUxA==" saltValue="5TPtLq2WoiRSae/yaDPnTw==" spinCount="100000" sqref="BR557:BU557 BZ557:CB557" name="Rango2_99_44_1"/>
    <protectedRange algorithmName="SHA-512" hashValue="XZw03RosI/l0z9FxmTtF29EdZ7P+4+ybhqoaAAUmURojSR5XbGfjC4f2i8gMqfY+RI9JvfdCA6PSh9TduXfUxA==" saltValue="5TPtLq2WoiRSae/yaDPnTw==" spinCount="100000" sqref="CJ557:CK557 CS557:CT557 CP557:CQ557 CV557:CY557 CE557:CF557 DA557:DN557" name="Rango2_99_50_1"/>
    <protectedRange algorithmName="SHA-512" hashValue="RQ91b7oAw60DVtcgB2vRpial2kSdzJx5guGCTYUwXYkKrtrUHfiYnLf9R+SNpYXlJDYpyEJLhcWwP0EqNN86dQ==" saltValue="W3RbH3zrcY9sy39xNwXNxg==" spinCount="100000" sqref="BA558:BI558" name="Rango2_88_99_10_2"/>
    <protectedRange algorithmName="SHA-512" hashValue="fMbmUM1DQ7FuAPRNvFL5mPdHUYjQnlLFhkuaxvHguaqR7aWyDxcmJs0jLYQfQKY+oyhsMb4Lew4VL6i7um3/ew==" saltValue="ydaTm0CeH8+/cYqoL/AMaQ==" spinCount="100000" sqref="AU558 AW558:AZ558" name="Rango2_88_91_7_2"/>
    <protectedRange algorithmName="SHA-512" hashValue="CHipOQaT63FWw628cQcXXJRZlrbNZ7OgmnEbDx38UmmH7z19GRYEzXFiVOzHAy1OAaAbST7g2bHZHDKQp2qm3w==" saltValue="iRVuL+373yLHv0ZHzS9qog==" spinCount="100000" sqref="AG558:AH558 AJ558 AL558" name="Rango2_88_7_5_7_2"/>
    <protectedRange algorithmName="SHA-512" hashValue="NkG6oHuDGvGBEiLAAq8MEJHEfLQUMyjihfH+DBXhT+eQW0r1yri7tOJEFRM9nbOejjjXiviq9RFo7KB7wF+xJA==" saltValue="bpjB0AAANu2X/PeR3eiFkA==" spinCount="100000" sqref="AM558:AS558" name="Rango2_88_65_7_2"/>
    <protectedRange algorithmName="SHA-512" hashValue="fPHvtIAf3pQeZUoAI9C2/vdXMHBpqqEq+67P5Ypyu4+9IWqs3yc9TZcMWQ0THLxUwqseQPyVvakuYFtCwJHsxA==" saltValue="QHIogSs2PrwAfdqa9PAOFQ==" spinCount="100000" sqref="AC558" name="Rango2_88_5_5_7_2"/>
    <protectedRange algorithmName="SHA-512" hashValue="LEEeiU6pKqm7TAP46VGlz0q+evvFwpT/0iLpRuWuQ7MacbP0OGL1/FSmrIEOg2rb6M+Jla2bPbVWiGag27j87w==" saltValue="HEVt+pS5OloNDlqSnzGLLw==" spinCount="100000" sqref="AI558" name="Rango2_8_7_7_2"/>
    <protectedRange algorithmName="SHA-512" hashValue="q2z5hEFmXS0v2chiPTC/VCoDWNlnhp+Xe6Ybfxe48vIsnB/KTJQxJv+pFUnCXfZ9T6vyJopuqFFNROfQTW/JUw==" saltValue="IctfdGJb5tOTpq+KPi9vww==" spinCount="100000" sqref="AE558:AF558" name="Rango2_88_39_10_2"/>
    <protectedRange algorithmName="SHA-512" hashValue="AYYX88LSDB6RDNMvSqt0KPGWPjBqTk56tMxTOlv5QD61MGTKAAQnSnudvNDWPN0Bbllh2qRQC+P5uq7goxjdrw==" saltValue="i/iPMewnks1FoXYOjKMEVg==" spinCount="100000" sqref="AB558" name="Rango2_87_6_7_2"/>
    <protectedRange algorithmName="SHA-512" hashValue="NUll9P9xh7KbSfMYpMxsRZLfDw/y/AzW2LSWlpXVscBDqiAxmzo71xjs+a2lh+jRa7pceOC849slke4+ZKx8LA==" saltValue="8qbkKpQ+CiQuLnqgShNvXA==" spinCount="100000" sqref="T558" name="Rango2_88_6_7_2"/>
    <protectedRange algorithmName="SHA-512" hashValue="KHhv3JU/LRdRrRTxxkgFceEHPZ5UzadmpZRZR3zmQRnPvkUJZuanRafIJ+qde0IWwLZSvFIQDyUAHq6v6k7XIg==" saltValue="2GKG1kCzVNNcn+vbOPuhJA==" spinCount="100000" sqref="Q558" name="Rango2_2_5_7_2"/>
    <protectedRange algorithmName="SHA-512" hashValue="XZw03RosI/l0z9FxmTtF29EdZ7P+4+ybhqoaAAUmURojSR5XbGfjC4f2i8gMqfY+RI9JvfdCA6PSh9TduXfUxA==" saltValue="5TPtLq2WoiRSae/yaDPnTw==" spinCount="100000" sqref="O558 R558:S558 U558:AA558 AV558 AT558" name="Rango2_99_28_8"/>
    <protectedRange algorithmName="SHA-512" hashValue="9+DNppQbWrLYYUMoJ+lyQctV2bX3Vq9kZnegLbpjTLP49It2ovUbcartuoQTeXgP+TGpY//7mDH/UQlFCKDGiA==" saltValue="KUnni6YEm00anzSSvyLqQA==" spinCount="100000" sqref="AD558" name="Rango2_50_1"/>
    <protectedRange algorithmName="SHA-512" hashValue="RQ91b7oAw60DVtcgB2vRpial2kSdzJx5guGCTYUwXYkKrtrUHfiYnLf9R+SNpYXlJDYpyEJLhcWwP0EqNN86dQ==" saltValue="W3RbH3zrcY9sy39xNwXNxg==" spinCount="100000" sqref="BA559:BI559" name="Rango2_88_99_11_3"/>
    <protectedRange algorithmName="SHA-512" hashValue="fMbmUM1DQ7FuAPRNvFL5mPdHUYjQnlLFhkuaxvHguaqR7aWyDxcmJs0jLYQfQKY+oyhsMb4Lew4VL6i7um3/ew==" saltValue="ydaTm0CeH8+/cYqoL/AMaQ==" spinCount="100000" sqref="AU559 AW559:AZ559" name="Rango2_88_91_8_2"/>
    <protectedRange algorithmName="SHA-512" hashValue="CHipOQaT63FWw628cQcXXJRZlrbNZ7OgmnEbDx38UmmH7z19GRYEzXFiVOzHAy1OAaAbST7g2bHZHDKQp2qm3w==" saltValue="iRVuL+373yLHv0ZHzS9qog==" spinCount="100000" sqref="AG559:AH559 AJ559 AL559" name="Rango2_88_7_5_8_2"/>
    <protectedRange algorithmName="SHA-512" hashValue="NkG6oHuDGvGBEiLAAq8MEJHEfLQUMyjihfH+DBXhT+eQW0r1yri7tOJEFRM9nbOejjjXiviq9RFo7KB7wF+xJA==" saltValue="bpjB0AAANu2X/PeR3eiFkA==" spinCount="100000" sqref="AM559:AS559" name="Rango2_88_65_8_2"/>
    <protectedRange algorithmName="SHA-512" hashValue="fPHvtIAf3pQeZUoAI9C2/vdXMHBpqqEq+67P5Ypyu4+9IWqs3yc9TZcMWQ0THLxUwqseQPyVvakuYFtCwJHsxA==" saltValue="QHIogSs2PrwAfdqa9PAOFQ==" spinCount="100000" sqref="AC559" name="Rango2_88_5_5_8_2"/>
    <protectedRange algorithmName="SHA-512" hashValue="LEEeiU6pKqm7TAP46VGlz0q+evvFwpT/0iLpRuWuQ7MacbP0OGL1/FSmrIEOg2rb6M+Jla2bPbVWiGag27j87w==" saltValue="HEVt+pS5OloNDlqSnzGLLw==" spinCount="100000" sqref="AI559" name="Rango2_8_7_8_2"/>
    <protectedRange algorithmName="SHA-512" hashValue="q2z5hEFmXS0v2chiPTC/VCoDWNlnhp+Xe6Ybfxe48vIsnB/KTJQxJv+pFUnCXfZ9T6vyJopuqFFNROfQTW/JUw==" saltValue="IctfdGJb5tOTpq+KPi9vww==" spinCount="100000" sqref="AE559:AF559" name="Rango2_88_39_11_2"/>
    <protectedRange algorithmName="SHA-512" hashValue="AYYX88LSDB6RDNMvSqt0KPGWPjBqTk56tMxTOlv5QD61MGTKAAQnSnudvNDWPN0Bbllh2qRQC+P5uq7goxjdrw==" saltValue="i/iPMewnks1FoXYOjKMEVg==" spinCount="100000" sqref="AB559" name="Rango2_87_6_8_2"/>
    <protectedRange algorithmName="SHA-512" hashValue="NUll9P9xh7KbSfMYpMxsRZLfDw/y/AzW2LSWlpXVscBDqiAxmzo71xjs+a2lh+jRa7pceOC849slke4+ZKx8LA==" saltValue="8qbkKpQ+CiQuLnqgShNvXA==" spinCount="100000" sqref="T559" name="Rango2_88_6_8_2"/>
    <protectedRange algorithmName="SHA-512" hashValue="KHhv3JU/LRdRrRTxxkgFceEHPZ5UzadmpZRZR3zmQRnPvkUJZuanRafIJ+qde0IWwLZSvFIQDyUAHq6v6k7XIg==" saltValue="2GKG1kCzVNNcn+vbOPuhJA==" spinCount="100000" sqref="Q559" name="Rango2_2_5_8_2"/>
    <protectedRange algorithmName="SHA-512" hashValue="XZw03RosI/l0z9FxmTtF29EdZ7P+4+ybhqoaAAUmURojSR5XbGfjC4f2i8gMqfY+RI9JvfdCA6PSh9TduXfUxA==" saltValue="5TPtLq2WoiRSae/yaDPnTw==" spinCount="100000" sqref="O559 R559:S559 U559:AA559 AV559 AT559" name="Rango2_99_29_1"/>
    <protectedRange algorithmName="SHA-512" hashValue="9+DNppQbWrLYYUMoJ+lyQctV2bX3Vq9kZnegLbpjTLP49It2ovUbcartuoQTeXgP+TGpY//7mDH/UQlFCKDGiA==" saltValue="KUnni6YEm00anzSSvyLqQA==" spinCount="100000" sqref="AD559" name="Rango2_52_1"/>
    <protectedRange algorithmName="SHA-512" hashValue="XZw03RosI/l0z9FxmTtF29EdZ7P+4+ybhqoaAAUmURojSR5XbGfjC4f2i8gMqfY+RI9JvfdCA6PSh9TduXfUxA==" saltValue="5TPtLq2WoiRSae/yaDPnTw==" spinCount="100000" sqref="BJ558:BK558" name="Rango2_99_34_1"/>
    <protectedRange algorithmName="SHA-512" hashValue="XZw03RosI/l0z9FxmTtF29EdZ7P+4+ybhqoaAAUmURojSR5XbGfjC4f2i8gMqfY+RI9JvfdCA6PSh9TduXfUxA==" saltValue="5TPtLq2WoiRSae/yaDPnTw==" spinCount="100000" sqref="BJ559:BL559" name="Rango2_99_35_2"/>
    <protectedRange algorithmName="SHA-512" hashValue="RQ91b7oAw60DVtcgB2vRpial2kSdzJx5guGCTYUwXYkKrtrUHfiYnLf9R+SNpYXlJDYpyEJLhcWwP0EqNN86dQ==" saltValue="W3RbH3zrcY9sy39xNwXNxg==" spinCount="100000" sqref="BV558:BY558" name="Rango2_88_99_22_2"/>
    <protectedRange algorithmName="SHA-512" hashValue="XZw03RosI/l0z9FxmTtF29EdZ7P+4+ybhqoaAAUmURojSR5XbGfjC4f2i8gMqfY+RI9JvfdCA6PSh9TduXfUxA==" saltValue="5TPtLq2WoiRSae/yaDPnTw==" spinCount="100000" sqref="BR558:BU558 BZ558:CB558" name="Rango2_99_46_2"/>
    <protectedRange algorithmName="SHA-512" hashValue="RQ91b7oAw60DVtcgB2vRpial2kSdzJx5guGCTYUwXYkKrtrUHfiYnLf9R+SNpYXlJDYpyEJLhcWwP0EqNN86dQ==" saltValue="W3RbH3zrcY9sy39xNwXNxg==" spinCount="100000" sqref="BV559:BY559" name="Rango2_88_99_23_2"/>
    <protectedRange algorithmName="SHA-512" hashValue="XZw03RosI/l0z9FxmTtF29EdZ7P+4+ybhqoaAAUmURojSR5XbGfjC4f2i8gMqfY+RI9JvfdCA6PSh9TduXfUxA==" saltValue="5TPtLq2WoiRSae/yaDPnTw==" spinCount="100000" sqref="BR559:BU559 BZ559:CB559" name="Rango2_99_47_2"/>
    <protectedRange algorithmName="SHA-512" hashValue="XZw03RosI/l0z9FxmTtF29EdZ7P+4+ybhqoaAAUmURojSR5XbGfjC4f2i8gMqfY+RI9JvfdCA6PSh9TduXfUxA==" saltValue="5TPtLq2WoiRSae/yaDPnTw==" spinCount="100000" sqref="CJ558:CK558 CS558:CT558 CP558:CQ558 CV558:CY558 CE558:CF558 DA558:DN558" name="Rango2_99_52_1"/>
    <protectedRange algorithmName="SHA-512" hashValue="XZw03RosI/l0z9FxmTtF29EdZ7P+4+ybhqoaAAUmURojSR5XbGfjC4f2i8gMqfY+RI9JvfdCA6PSh9TduXfUxA==" saltValue="5TPtLq2WoiRSae/yaDPnTw==" spinCount="100000" sqref="CJ559:CK559 CS559:CT559 CP559:CQ559 CV559:CY559 CE559:CF559 DA559:DN559" name="Rango2_99_53_1"/>
    <protectedRange algorithmName="SHA-512" hashValue="RQ91b7oAw60DVtcgB2vRpial2kSdzJx5guGCTYUwXYkKrtrUHfiYnLf9R+SNpYXlJDYpyEJLhcWwP0EqNN86dQ==" saltValue="W3RbH3zrcY9sy39xNwXNxg==" spinCount="100000" sqref="BA560:BI560" name="Rango2_88_99_12_1"/>
    <protectedRange algorithmName="SHA-512" hashValue="fMbmUM1DQ7FuAPRNvFL5mPdHUYjQnlLFhkuaxvHguaqR7aWyDxcmJs0jLYQfQKY+oyhsMb4Lew4VL6i7um3/ew==" saltValue="ydaTm0CeH8+/cYqoL/AMaQ==" spinCount="100000" sqref="AU560 AW560:AZ560" name="Rango2_88_91_9_2"/>
    <protectedRange algorithmName="SHA-512" hashValue="CHipOQaT63FWw628cQcXXJRZlrbNZ7OgmnEbDx38UmmH7z19GRYEzXFiVOzHAy1OAaAbST7g2bHZHDKQp2qm3w==" saltValue="iRVuL+373yLHv0ZHzS9qog==" spinCount="100000" sqref="AG560:AH560 AJ560 AL560" name="Rango2_88_7_5_9_2"/>
    <protectedRange algorithmName="SHA-512" hashValue="NkG6oHuDGvGBEiLAAq8MEJHEfLQUMyjihfH+DBXhT+eQW0r1yri7tOJEFRM9nbOejjjXiviq9RFo7KB7wF+xJA==" saltValue="bpjB0AAANu2X/PeR3eiFkA==" spinCount="100000" sqref="AM560:AS560" name="Rango2_88_65_9_2"/>
    <protectedRange algorithmName="SHA-512" hashValue="fPHvtIAf3pQeZUoAI9C2/vdXMHBpqqEq+67P5Ypyu4+9IWqs3yc9TZcMWQ0THLxUwqseQPyVvakuYFtCwJHsxA==" saltValue="QHIogSs2PrwAfdqa9PAOFQ==" spinCount="100000" sqref="AC560" name="Rango2_88_5_5_9_2"/>
    <protectedRange algorithmName="SHA-512" hashValue="LEEeiU6pKqm7TAP46VGlz0q+evvFwpT/0iLpRuWuQ7MacbP0OGL1/FSmrIEOg2rb6M+Jla2bPbVWiGag27j87w==" saltValue="HEVt+pS5OloNDlqSnzGLLw==" spinCount="100000" sqref="AI560" name="Rango2_8_7_9_2"/>
    <protectedRange algorithmName="SHA-512" hashValue="q2z5hEFmXS0v2chiPTC/VCoDWNlnhp+Xe6Ybfxe48vIsnB/KTJQxJv+pFUnCXfZ9T6vyJopuqFFNROfQTW/JUw==" saltValue="IctfdGJb5tOTpq+KPi9vww==" spinCount="100000" sqref="AE560:AF560" name="Rango2_88_39_12_1"/>
    <protectedRange algorithmName="SHA-512" hashValue="AYYX88LSDB6RDNMvSqt0KPGWPjBqTk56tMxTOlv5QD61MGTKAAQnSnudvNDWPN0Bbllh2qRQC+P5uq7goxjdrw==" saltValue="i/iPMewnks1FoXYOjKMEVg==" spinCount="100000" sqref="AB560" name="Rango2_87_6_9_2"/>
    <protectedRange algorithmName="SHA-512" hashValue="NUll9P9xh7KbSfMYpMxsRZLfDw/y/AzW2LSWlpXVscBDqiAxmzo71xjs+a2lh+jRa7pceOC849slke4+ZKx8LA==" saltValue="8qbkKpQ+CiQuLnqgShNvXA==" spinCount="100000" sqref="T560" name="Rango2_88_6_9_2"/>
    <protectedRange algorithmName="SHA-512" hashValue="KHhv3JU/LRdRrRTxxkgFceEHPZ5UzadmpZRZR3zmQRnPvkUJZuanRafIJ+qde0IWwLZSvFIQDyUAHq6v6k7XIg==" saltValue="2GKG1kCzVNNcn+vbOPuhJA==" spinCount="100000" sqref="Q560" name="Rango2_2_5_9_2"/>
    <protectedRange algorithmName="SHA-512" hashValue="XZw03RosI/l0z9FxmTtF29EdZ7P+4+ybhqoaAAUmURojSR5XbGfjC4f2i8gMqfY+RI9JvfdCA6PSh9TduXfUxA==" saltValue="5TPtLq2WoiRSae/yaDPnTw==" spinCount="100000" sqref="O560 R560:S560 U560:AA560 AV560 AT560" name="Rango2_99_30_1"/>
    <protectedRange algorithmName="SHA-512" hashValue="9+DNppQbWrLYYUMoJ+lyQctV2bX3Vq9kZnegLbpjTLP49It2ovUbcartuoQTeXgP+TGpY//7mDH/UQlFCKDGiA==" saltValue="KUnni6YEm00anzSSvyLqQA==" spinCount="100000" sqref="AD560" name="Rango2_62_1"/>
    <protectedRange algorithmName="SHA-512" hashValue="XZw03RosI/l0z9FxmTtF29EdZ7P+4+ybhqoaAAUmURojSR5XbGfjC4f2i8gMqfY+RI9JvfdCA6PSh9TduXfUxA==" saltValue="5TPtLq2WoiRSae/yaDPnTw==" spinCount="100000" sqref="BJ560:BL560" name="Rango2_99_36_2"/>
    <protectedRange algorithmName="SHA-512" hashValue="RQ91b7oAw60DVtcgB2vRpial2kSdzJx5guGCTYUwXYkKrtrUHfiYnLf9R+SNpYXlJDYpyEJLhcWwP0EqNN86dQ==" saltValue="W3RbH3zrcY9sy39xNwXNxg==" spinCount="100000" sqref="BV560:BY560" name="Rango2_88_99_24_1"/>
    <protectedRange algorithmName="SHA-512" hashValue="XZw03RosI/l0z9FxmTtF29EdZ7P+4+ybhqoaAAUmURojSR5XbGfjC4f2i8gMqfY+RI9JvfdCA6PSh9TduXfUxA==" saltValue="5TPtLq2WoiRSae/yaDPnTw==" spinCount="100000" sqref="BR560:BU560 BZ560:CB560" name="Rango2_99_48_1"/>
    <protectedRange algorithmName="SHA-512" hashValue="XZw03RosI/l0z9FxmTtF29EdZ7P+4+ybhqoaAAUmURojSR5XbGfjC4f2i8gMqfY+RI9JvfdCA6PSh9TduXfUxA==" saltValue="5TPtLq2WoiRSae/yaDPnTw==" spinCount="100000" sqref="CJ560:CK560 CS560:CT560 CP560:CQ560 CV560:CY560 CE560:CF560 DA560:DN560" name="Rango2_99_54_1"/>
    <protectedRange algorithmName="SHA-512" hashValue="RQ91b7oAw60DVtcgB2vRpial2kSdzJx5guGCTYUwXYkKrtrUHfiYnLf9R+SNpYXlJDYpyEJLhcWwP0EqNN86dQ==" saltValue="W3RbH3zrcY9sy39xNwXNxg==" spinCount="100000" sqref="BA561:BI561" name="Rango2_88_99_12_2"/>
    <protectedRange algorithmName="SHA-512" hashValue="fMbmUM1DQ7FuAPRNvFL5mPdHUYjQnlLFhkuaxvHguaqR7aWyDxcmJs0jLYQfQKY+oyhsMb4Lew4VL6i7um3/ew==" saltValue="ydaTm0CeH8+/cYqoL/AMaQ==" spinCount="100000" sqref="AU561 AW561:AZ561" name="Rango2_88_91_9_3"/>
    <protectedRange algorithmName="SHA-512" hashValue="CHipOQaT63FWw628cQcXXJRZlrbNZ7OgmnEbDx38UmmH7z19GRYEzXFiVOzHAy1OAaAbST7g2bHZHDKQp2qm3w==" saltValue="iRVuL+373yLHv0ZHzS9qog==" spinCount="100000" sqref="AG561:AH561 AJ561 AL561" name="Rango2_88_7_5_9_3"/>
    <protectedRange algorithmName="SHA-512" hashValue="NkG6oHuDGvGBEiLAAq8MEJHEfLQUMyjihfH+DBXhT+eQW0r1yri7tOJEFRM9nbOejjjXiviq9RFo7KB7wF+xJA==" saltValue="bpjB0AAANu2X/PeR3eiFkA==" spinCount="100000" sqref="AM561:AS561" name="Rango2_88_65_9_3"/>
    <protectedRange algorithmName="SHA-512" hashValue="fPHvtIAf3pQeZUoAI9C2/vdXMHBpqqEq+67P5Ypyu4+9IWqs3yc9TZcMWQ0THLxUwqseQPyVvakuYFtCwJHsxA==" saltValue="QHIogSs2PrwAfdqa9PAOFQ==" spinCount="100000" sqref="AC561" name="Rango2_88_5_5_9_3"/>
    <protectedRange algorithmName="SHA-512" hashValue="LEEeiU6pKqm7TAP46VGlz0q+evvFwpT/0iLpRuWuQ7MacbP0OGL1/FSmrIEOg2rb6M+Jla2bPbVWiGag27j87w==" saltValue="HEVt+pS5OloNDlqSnzGLLw==" spinCount="100000" sqref="AI561" name="Rango2_8_7_9_3"/>
    <protectedRange algorithmName="SHA-512" hashValue="q2z5hEFmXS0v2chiPTC/VCoDWNlnhp+Xe6Ybfxe48vIsnB/KTJQxJv+pFUnCXfZ9T6vyJopuqFFNROfQTW/JUw==" saltValue="IctfdGJb5tOTpq+KPi9vww==" spinCount="100000" sqref="AE561:AF561" name="Rango2_88_39_12_2"/>
    <protectedRange algorithmName="SHA-512" hashValue="AYYX88LSDB6RDNMvSqt0KPGWPjBqTk56tMxTOlv5QD61MGTKAAQnSnudvNDWPN0Bbllh2qRQC+P5uq7goxjdrw==" saltValue="i/iPMewnks1FoXYOjKMEVg==" spinCount="100000" sqref="AB561" name="Rango2_87_6_9_3"/>
    <protectedRange algorithmName="SHA-512" hashValue="NUll9P9xh7KbSfMYpMxsRZLfDw/y/AzW2LSWlpXVscBDqiAxmzo71xjs+a2lh+jRa7pceOC849slke4+ZKx8LA==" saltValue="8qbkKpQ+CiQuLnqgShNvXA==" spinCount="100000" sqref="T561" name="Rango2_88_6_9_3"/>
    <protectedRange algorithmName="SHA-512" hashValue="KHhv3JU/LRdRrRTxxkgFceEHPZ5UzadmpZRZR3zmQRnPvkUJZuanRafIJ+qde0IWwLZSvFIQDyUAHq6v6k7XIg==" saltValue="2GKG1kCzVNNcn+vbOPuhJA==" spinCount="100000" sqref="Q561" name="Rango2_2_5_9_3"/>
    <protectedRange algorithmName="SHA-512" hashValue="XZw03RosI/l0z9FxmTtF29EdZ7P+4+ybhqoaAAUmURojSR5XbGfjC4f2i8gMqfY+RI9JvfdCA6PSh9TduXfUxA==" saltValue="5TPtLq2WoiRSae/yaDPnTw==" spinCount="100000" sqref="O561 R561:S561 U561:AA561 AV561 AT561" name="Rango2_99_30_2"/>
    <protectedRange algorithmName="SHA-512" hashValue="9+DNppQbWrLYYUMoJ+lyQctV2bX3Vq9kZnegLbpjTLP49It2ovUbcartuoQTeXgP+TGpY//7mDH/UQlFCKDGiA==" saltValue="KUnni6YEm00anzSSvyLqQA==" spinCount="100000" sqref="AD561" name="Rango2_62_2"/>
    <protectedRange algorithmName="SHA-512" hashValue="XZw03RosI/l0z9FxmTtF29EdZ7P+4+ybhqoaAAUmURojSR5XbGfjC4f2i8gMqfY+RI9JvfdCA6PSh9TduXfUxA==" saltValue="5TPtLq2WoiRSae/yaDPnTw==" spinCount="100000" sqref="BJ561:BK561" name="Rango2_99_36_3"/>
    <protectedRange algorithmName="SHA-512" hashValue="RQ91b7oAw60DVtcgB2vRpial2kSdzJx5guGCTYUwXYkKrtrUHfiYnLf9R+SNpYXlJDYpyEJLhcWwP0EqNN86dQ==" saltValue="W3RbH3zrcY9sy39xNwXNxg==" spinCount="100000" sqref="BV561:BY561" name="Rango2_88_99_24_2"/>
    <protectedRange algorithmName="SHA-512" hashValue="XZw03RosI/l0z9FxmTtF29EdZ7P+4+ybhqoaAAUmURojSR5XbGfjC4f2i8gMqfY+RI9JvfdCA6PSh9TduXfUxA==" saltValue="5TPtLq2WoiRSae/yaDPnTw==" spinCount="100000" sqref="BR561:BU561 BZ561:CB561" name="Rango2_99_48_2"/>
    <protectedRange algorithmName="SHA-512" hashValue="XZw03RosI/l0z9FxmTtF29EdZ7P+4+ybhqoaAAUmURojSR5XbGfjC4f2i8gMqfY+RI9JvfdCA6PSh9TduXfUxA==" saltValue="5TPtLq2WoiRSae/yaDPnTw==" spinCount="100000" sqref="CJ561:CK561 CS561:CT561 CP561:CQ561 CV561:CY561 CE561:CF561 DA561:DN561" name="Rango2_99_54_2"/>
    <protectedRange algorithmName="SHA-512" hashValue="RQ91b7oAw60DVtcgB2vRpial2kSdzJx5guGCTYUwXYkKrtrUHfiYnLf9R+SNpYXlJDYpyEJLhcWwP0EqNN86dQ==" saltValue="W3RbH3zrcY9sy39xNwXNxg==" spinCount="100000" sqref="BA562:BI562" name="Rango2_88_99_12_3"/>
    <protectedRange algorithmName="SHA-512" hashValue="fMbmUM1DQ7FuAPRNvFL5mPdHUYjQnlLFhkuaxvHguaqR7aWyDxcmJs0jLYQfQKY+oyhsMb4Lew4VL6i7um3/ew==" saltValue="ydaTm0CeH8+/cYqoL/AMaQ==" spinCount="100000" sqref="AU562 AW562:AZ562" name="Rango2_88_91_9_4"/>
    <protectedRange algorithmName="SHA-512" hashValue="CHipOQaT63FWw628cQcXXJRZlrbNZ7OgmnEbDx38UmmH7z19GRYEzXFiVOzHAy1OAaAbST7g2bHZHDKQp2qm3w==" saltValue="iRVuL+373yLHv0ZHzS9qog==" spinCount="100000" sqref="AG562:AH562 AJ562 AL562" name="Rango2_88_7_5_9_4"/>
    <protectedRange algorithmName="SHA-512" hashValue="NkG6oHuDGvGBEiLAAq8MEJHEfLQUMyjihfH+DBXhT+eQW0r1yri7tOJEFRM9nbOejjjXiviq9RFo7KB7wF+xJA==" saltValue="bpjB0AAANu2X/PeR3eiFkA==" spinCount="100000" sqref="AM562:AS562" name="Rango2_88_65_9_4"/>
    <protectedRange algorithmName="SHA-512" hashValue="fPHvtIAf3pQeZUoAI9C2/vdXMHBpqqEq+67P5Ypyu4+9IWqs3yc9TZcMWQ0THLxUwqseQPyVvakuYFtCwJHsxA==" saltValue="QHIogSs2PrwAfdqa9PAOFQ==" spinCount="100000" sqref="AC562" name="Rango2_88_5_5_9_4"/>
    <protectedRange algorithmName="SHA-512" hashValue="LEEeiU6pKqm7TAP46VGlz0q+evvFwpT/0iLpRuWuQ7MacbP0OGL1/FSmrIEOg2rb6M+Jla2bPbVWiGag27j87w==" saltValue="HEVt+pS5OloNDlqSnzGLLw==" spinCount="100000" sqref="AI562" name="Rango2_8_7_9_4"/>
    <protectedRange algorithmName="SHA-512" hashValue="q2z5hEFmXS0v2chiPTC/VCoDWNlnhp+Xe6Ybfxe48vIsnB/KTJQxJv+pFUnCXfZ9T6vyJopuqFFNROfQTW/JUw==" saltValue="IctfdGJb5tOTpq+KPi9vww==" spinCount="100000" sqref="AE562:AF562" name="Rango2_88_39_12_3"/>
    <protectedRange algorithmName="SHA-512" hashValue="AYYX88LSDB6RDNMvSqt0KPGWPjBqTk56tMxTOlv5QD61MGTKAAQnSnudvNDWPN0Bbllh2qRQC+P5uq7goxjdrw==" saltValue="i/iPMewnks1FoXYOjKMEVg==" spinCount="100000" sqref="AB562" name="Rango2_87_6_9_4"/>
    <protectedRange algorithmName="SHA-512" hashValue="NUll9P9xh7KbSfMYpMxsRZLfDw/y/AzW2LSWlpXVscBDqiAxmzo71xjs+a2lh+jRa7pceOC849slke4+ZKx8LA==" saltValue="8qbkKpQ+CiQuLnqgShNvXA==" spinCount="100000" sqref="T562" name="Rango2_88_6_9_4"/>
    <protectedRange algorithmName="SHA-512" hashValue="KHhv3JU/LRdRrRTxxkgFceEHPZ5UzadmpZRZR3zmQRnPvkUJZuanRafIJ+qde0IWwLZSvFIQDyUAHq6v6k7XIg==" saltValue="2GKG1kCzVNNcn+vbOPuhJA==" spinCount="100000" sqref="Q562" name="Rango2_2_5_9_4"/>
    <protectedRange algorithmName="SHA-512" hashValue="XZw03RosI/l0z9FxmTtF29EdZ7P+4+ybhqoaAAUmURojSR5XbGfjC4f2i8gMqfY+RI9JvfdCA6PSh9TduXfUxA==" saltValue="5TPtLq2WoiRSae/yaDPnTw==" spinCount="100000" sqref="O562 R562:S562 U562:AA562 AV562 AT562" name="Rango2_99_30_3"/>
    <protectedRange algorithmName="SHA-512" hashValue="9+DNppQbWrLYYUMoJ+lyQctV2bX3Vq9kZnegLbpjTLP49It2ovUbcartuoQTeXgP+TGpY//7mDH/UQlFCKDGiA==" saltValue="KUnni6YEm00anzSSvyLqQA==" spinCount="100000" sqref="AD562" name="Rango2_62_3"/>
    <protectedRange algorithmName="SHA-512" hashValue="XZw03RosI/l0z9FxmTtF29EdZ7P+4+ybhqoaAAUmURojSR5XbGfjC4f2i8gMqfY+RI9JvfdCA6PSh9TduXfUxA==" saltValue="5TPtLq2WoiRSae/yaDPnTw==" spinCount="100000" sqref="BJ562:BK562" name="Rango2_99_36_4"/>
    <protectedRange algorithmName="SHA-512" hashValue="RQ91b7oAw60DVtcgB2vRpial2kSdzJx5guGCTYUwXYkKrtrUHfiYnLf9R+SNpYXlJDYpyEJLhcWwP0EqNN86dQ==" saltValue="W3RbH3zrcY9sy39xNwXNxg==" spinCount="100000" sqref="BV562:BY562" name="Rango2_88_99_24_3"/>
    <protectedRange algorithmName="SHA-512" hashValue="XZw03RosI/l0z9FxmTtF29EdZ7P+4+ybhqoaAAUmURojSR5XbGfjC4f2i8gMqfY+RI9JvfdCA6PSh9TduXfUxA==" saltValue="5TPtLq2WoiRSae/yaDPnTw==" spinCount="100000" sqref="BR562:BU562 BZ562:CB562" name="Rango2_99_48_3"/>
    <protectedRange algorithmName="SHA-512" hashValue="XZw03RosI/l0z9FxmTtF29EdZ7P+4+ybhqoaAAUmURojSR5XbGfjC4f2i8gMqfY+RI9JvfdCA6PSh9TduXfUxA==" saltValue="5TPtLq2WoiRSae/yaDPnTw==" spinCount="100000" sqref="CJ562:CK562 CS562:CT562 CP562:CQ562 CV562:CY562 CE562:CF562 DA562:DN562" name="Rango2_99_54_3"/>
    <protectedRange sqref="EA553:EJ554" name="Rango2_99_18_2"/>
    <protectedRange sqref="FI553:FI554 EO553:EO554 ER553:ES554 EV553:EW554 FF553:FF554" name="Rango2_99_21_2"/>
    <protectedRange sqref="EN553:EN554 FH553:FH554 FC553:FC554 EY553:FA554 FE553:FE554" name="Rango2_43_1"/>
    <protectedRange sqref="GN553:GN554 GW553:GW554 GQ553:GR554" name="Rango2_30_2_3_1"/>
    <protectedRange sqref="GF553:GF554" name="Rango2_31_28_3_1"/>
    <protectedRange sqref="FY553:FY554 GL553:GL554 GB553:GB554 GE553:GE554 GH553:GH554 GJ553:GJ554" name="Rango2_31_2_3_1"/>
    <protectedRange sqref="GY553:GZ554 GK553:GK554 GM553:GM554 FU553:FU554 GT553:GT554 FW553:FX554 FZ553:FZ554 GO553:GO554 HJ553:HJ554 FQ553:FR554" name="Rango2_99_24_3"/>
    <protectedRange sqref="GC553:GC554 GI553:GI554" name="Rango2_33_6_1"/>
    <protectedRange sqref="FT553:FT554" name="Rango2_30_4_1"/>
    <protectedRange sqref="FN553:FO554 FK553:FL554 GX553:GX554 HD553:HI554" name="Rango2_46_1"/>
    <protectedRange sqref="ID553:IJ554 IA553:IA554" name="Rango2_88_39_6_1"/>
    <protectedRange sqref="IL553:IM554 IB553:IB554 HU553:HZ554 IO553:IO554" name="Rango2_99_27_1"/>
    <protectedRange sqref="HS553:HT554" name="Rango2_49_1"/>
    <protectedRange sqref="EA555:EJ555" name="Rango2_99_18_3"/>
    <protectedRange sqref="FI555 EO555 ER555:ES555 EV555:EW555 FF555" name="Rango2_99_21_3"/>
    <protectedRange sqref="EN555 FH555 FC555 EY555:FA555 FE555" name="Rango2_43_2"/>
    <protectedRange sqref="GN555 GW555 GQ555:GR555" name="Rango2_30_2_3_2"/>
    <protectedRange sqref="GF555" name="Rango2_31_28_3_2"/>
    <protectedRange sqref="FY555 GL555 GB555 GE555 GH555 GJ555" name="Rango2_31_2_3_2"/>
    <protectedRange sqref="GY555:GZ555 GK555 GM555 FU555 GT555 FW555:FX555 FZ555 GO555 HJ555 FQ555:FR555" name="Rango2_99_24_4"/>
    <protectedRange sqref="GC555 GI555" name="Rango2_33_6_2"/>
    <protectedRange sqref="FT555" name="Rango2_30_4_2"/>
    <protectedRange sqref="FN555:FO555 FK555:FL555 GX555 HD555:HI555" name="Rango2_46_2"/>
    <protectedRange sqref="ID555:IJ555 IA555" name="Rango2_88_39_6_2"/>
    <protectedRange sqref="IL555:IM555 IB555 HU555:HZ555 IO555" name="Rango2_99_27_2"/>
    <protectedRange sqref="HS555:HT555" name="Rango2_49_2"/>
    <protectedRange sqref="EA556:EJ556" name="Rango2_99_18_4"/>
    <protectedRange sqref="FI556 EO556 ER556:ES556 EV556:EW556 FF556" name="Rango2_99_21_4"/>
    <protectedRange sqref="EN556 FH556 FC556 EY556:FA556 FE556" name="Rango2_43_3"/>
    <protectedRange sqref="GN556 GW556 GQ556:GR556" name="Rango2_30_2_3_3"/>
    <protectedRange sqref="GF556" name="Rango2_31_28_3_3"/>
    <protectedRange sqref="FY556 GL556 GB556 GE556 GH556 GJ556" name="Rango2_31_2_3_3"/>
    <protectedRange sqref="GY556:GZ556 GK556 GM556 FU556 GT556 FW556:FX556 FZ556 GO556 HJ556 FQ556:FR556" name="Rango2_99_24_5"/>
    <protectedRange sqref="GC556 GI556" name="Rango2_33_6_3"/>
    <protectedRange sqref="FT556" name="Rango2_30_4_3"/>
    <protectedRange sqref="FN556:FO556 FK556:FL556 GX556 HD556:HI556" name="Rango2_46_3"/>
    <protectedRange sqref="ID556:IJ556 IA556" name="Rango2_88_39_6_3"/>
    <protectedRange sqref="IL556:IM556 IB556 HU556:HZ556 IO556" name="Rango2_99_27_3"/>
    <protectedRange sqref="HS556:HT556" name="Rango2_49_3"/>
    <protectedRange algorithmName="SHA-512" hashValue="XZw03RosI/l0z9FxmTtF29EdZ7P+4+ybhqoaAAUmURojSR5XbGfjC4f2i8gMqfY+RI9JvfdCA6PSh9TduXfUxA==" saltValue="5TPtLq2WoiRSae/yaDPnTw==" spinCount="100000" sqref="ER557:ES557 EV557:EW557 FF557 EA557:EJ557 EO557 FI557" name="Rango2_99_56_5"/>
    <protectedRange algorithmName="SHA-512" hashValue="9+DNppQbWrLYYUMoJ+lyQctV2bX3Vq9kZnegLbpjTLP49It2ovUbcartuoQTeXgP+TGpY//7mDH/UQlFCKDGiA==" saltValue="KUnni6YEm00anzSSvyLqQA==" spinCount="100000" sqref="FE557 EY557:FA557 FC557 FH557 EN557" name="Rango2_81_1"/>
    <protectedRange algorithmName="SHA-512" hashValue="EEHzbvEYwO1eufllBljOz0uf9BJ2ENtvOScQ7IsS321QhYbwKn7qhHKKP8cKj02rTDvVRMWvwQ1ZP0mZWsBprQ==" saltValue="CjXqBRFbKezlWOFV37MnDQ==" spinCount="100000" sqref="GQ557:GR557 GW557 GN557" name="Rango2_30_2_5_1"/>
    <protectedRange algorithmName="SHA-512" hashValue="Rgskw+AQdeJ5qbJdarzTa3SCkJfDGziy0Uan5N0F3IWn/H3Z/e+VcB56R7Nes7MPxNHewNP1sSSucVjz3iTLeA==" saltValue="qKZH3DnwaZHBzy3cBZo1qQ==" spinCount="100000" sqref="GF557" name="Rango2_31_28_5_1"/>
    <protectedRange algorithmName="SHA-512" hashValue="Umj9+5Ys20VQPxBFtc6qE5LtKKSgPKwit+B8dd4XnEUaLfBM2ozpkEC4YxwK0SbBiAHDDex+pY+LomQ0lyuamQ==" saltValue="N2/MCRws+mmA+NXw0axolg==" spinCount="100000" sqref="GJ557 GH557 GE557 GL557 FY557" name="Rango2_31_2_5_1"/>
    <protectedRange algorithmName="SHA-512" hashValue="XZw03RosI/l0z9FxmTtF29EdZ7P+4+ybhqoaAAUmURojSR5XbGfjC4f2i8gMqfY+RI9JvfdCA6PSh9TduXfUxA==" saltValue="5TPtLq2WoiRSae/yaDPnTw==" spinCount="100000" sqref="FQ557:FR557 GO557 GT557 FZ557 FW557:FX557 FU557 GM557 GK557 GY557:GZ557 HJ557" name="Rango2_99_62_1"/>
    <protectedRange algorithmName="SHA-512" hashValue="YXHanhqXL0e4jPrzkCF8r/22WmlCviFUW909WKuG1JOcU0mp0/Huh0aP3EaGYxV2ep0WGu48HsShAy4Ka2uOiw==" saltValue="h/7U5iwJm7DLR4tRVfwZYw==" spinCount="100000" sqref="GC557 GI557" name="Rango2_33_14_2"/>
    <protectedRange algorithmName="SHA-512" hashValue="pL4tgTKqwEsWSIEGFTBd+4pvEhE7d5Q99Eijs+L/Y1rhA0saQGGRJw5Pv2HLOP0quglztFwB6WVnQ1YGxd4AiQ==" saltValue="IF5mhk2RcoEjrcYppes1VA==" spinCount="100000" sqref="FT557" name="Rango2_30_6_1"/>
    <protectedRange algorithmName="SHA-512" hashValue="9+DNppQbWrLYYUMoJ+lyQctV2bX3Vq9kZnegLbpjTLP49It2ovUbcartuoQTeXgP+TGpY//7mDH/UQlFCKDGiA==" saltValue="KUnni6YEm00anzSSvyLqQA==" spinCount="100000" sqref="GX557 FK557:FL557 FN557:FO557 HD557:HI557" name="Rango2_90_1"/>
    <protectedRange algorithmName="SHA-512" hashValue="q2z5hEFmXS0v2chiPTC/VCoDWNlnhp+Xe6Ybfxe48vIsnB/KTJQxJv+pFUnCXfZ9T6vyJopuqFFNROfQTW/JUw==" saltValue="IctfdGJb5tOTpq+KPi9vww==" spinCount="100000" sqref="ID557:IJ557 IA557" name="Rango2_88_39_14_1"/>
    <protectedRange algorithmName="SHA-512" hashValue="XZw03RosI/l0z9FxmTtF29EdZ7P+4+ybhqoaAAUmURojSR5XbGfjC4f2i8gMqfY+RI9JvfdCA6PSh9TduXfUxA==" saltValue="5TPtLq2WoiRSae/yaDPnTw==" spinCount="100000" sqref="IB557 IL557:IM557 HU557:HZ557 IO557" name="Rango2_99_68_1"/>
    <protectedRange algorithmName="SHA-512" hashValue="9+DNppQbWrLYYUMoJ+lyQctV2bX3Vq9kZnegLbpjTLP49It2ovUbcartuoQTeXgP+TGpY//7mDH/UQlFCKDGiA==" saltValue="KUnni6YEm00anzSSvyLqQA==" spinCount="100000" sqref="HS557:HT557" name="Rango2_98_1"/>
    <protectedRange algorithmName="SHA-512" hashValue="XZw03RosI/l0z9FxmTtF29EdZ7P+4+ybhqoaAAUmURojSR5XbGfjC4f2i8gMqfY+RI9JvfdCA6PSh9TduXfUxA==" saltValue="5TPtLq2WoiRSae/yaDPnTw==" spinCount="100000" sqref="ER558:ES558 EV558:EW558 FF558 EA558:EJ558 EO558 FI558" name="Rango2_99_58_1"/>
    <protectedRange algorithmName="SHA-512" hashValue="9+DNppQbWrLYYUMoJ+lyQctV2bX3Vq9kZnegLbpjTLP49It2ovUbcartuoQTeXgP+TGpY//7mDH/UQlFCKDGiA==" saltValue="KUnni6YEm00anzSSvyLqQA==" spinCount="100000" sqref="FE558 EY558:FA558 FC558 FH558 EN558" name="Rango2_83_1"/>
    <protectedRange algorithmName="SHA-512" hashValue="XZw03RosI/l0z9FxmTtF29EdZ7P+4+ybhqoaAAUmURojSR5XbGfjC4f2i8gMqfY+RI9JvfdCA6PSh9TduXfUxA==" saltValue="5TPtLq2WoiRSae/yaDPnTw==" spinCount="100000" sqref="ER559:ES559 EV559:EW559 FF559 EA559:EJ559 EO559 FI559" name="Rango2_99_59_1"/>
    <protectedRange algorithmName="SHA-512" hashValue="9+DNppQbWrLYYUMoJ+lyQctV2bX3Vq9kZnegLbpjTLP49It2ovUbcartuoQTeXgP+TGpY//7mDH/UQlFCKDGiA==" saltValue="KUnni6YEm00anzSSvyLqQA==" spinCount="100000" sqref="FE559 EY559:FA559 FC559 FH559 EN559" name="Rango2_85_1"/>
    <protectedRange algorithmName="SHA-512" hashValue="EEHzbvEYwO1eufllBljOz0uf9BJ2ENtvOScQ7IsS321QhYbwKn7qhHKKP8cKj02rTDvVRMWvwQ1ZP0mZWsBprQ==" saltValue="CjXqBRFbKezlWOFV37MnDQ==" spinCount="100000" sqref="GQ558:GR558 GW558 GN558" name="Rango2_30_2_7_1"/>
    <protectedRange algorithmName="SHA-512" hashValue="Rgskw+AQdeJ5qbJdarzTa3SCkJfDGziy0Uan5N0F3IWn/H3Z/e+VcB56R7Nes7MPxNHewNP1sSSucVjz3iTLeA==" saltValue="qKZH3DnwaZHBzy3cBZo1qQ==" spinCount="100000" sqref="GF558" name="Rango2_31_28_7_1"/>
    <protectedRange algorithmName="SHA-512" hashValue="Umj9+5Ys20VQPxBFtc6qE5LtKKSgPKwit+B8dd4XnEUaLfBM2ozpkEC4YxwK0SbBiAHDDex+pY+LomQ0lyuamQ==" saltValue="N2/MCRws+mmA+NXw0axolg==" spinCount="100000" sqref="GJ558 GH558 GE558 GL558 FY558" name="Rango2_31_2_7_1"/>
    <protectedRange algorithmName="SHA-512" hashValue="XZw03RosI/l0z9FxmTtF29EdZ7P+4+ybhqoaAAUmURojSR5XbGfjC4f2i8gMqfY+RI9JvfdCA6PSh9TduXfUxA==" saltValue="5TPtLq2WoiRSae/yaDPnTw==" spinCount="100000" sqref="FQ558:FR558 GO558 GT558 FZ558 FW558:FX558 FU558 GM558 GK558 GY558:GZ558 HJ558" name="Rango2_99_64_1"/>
    <protectedRange algorithmName="SHA-512" hashValue="YXHanhqXL0e4jPrzkCF8r/22WmlCviFUW909WKuG1JOcU0mp0/Huh0aP3EaGYxV2ep0WGu48HsShAy4Ka2uOiw==" saltValue="h/7U5iwJm7DLR4tRVfwZYw==" spinCount="100000" sqref="GC558 GI558" name="Rango2_33_16_2"/>
    <protectedRange algorithmName="SHA-512" hashValue="pL4tgTKqwEsWSIEGFTBd+4pvEhE7d5Q99Eijs+L/Y1rhA0saQGGRJw5Pv2HLOP0quglztFwB6WVnQ1YGxd4AiQ==" saltValue="IF5mhk2RcoEjrcYppes1VA==" spinCount="100000" sqref="FT558" name="Rango2_30_8_1"/>
    <protectedRange algorithmName="SHA-512" hashValue="9+DNppQbWrLYYUMoJ+lyQctV2bX3Vq9kZnegLbpjTLP49It2ovUbcartuoQTeXgP+TGpY//7mDH/UQlFCKDGiA==" saltValue="KUnni6YEm00anzSSvyLqQA==" spinCount="100000" sqref="GX558 FK558:FL558 FN558:FO558 HD558:HI558" name="Rango2_92_1"/>
    <protectedRange algorithmName="SHA-512" hashValue="EEHzbvEYwO1eufllBljOz0uf9BJ2ENtvOScQ7IsS321QhYbwKn7qhHKKP8cKj02rTDvVRMWvwQ1ZP0mZWsBprQ==" saltValue="CjXqBRFbKezlWOFV37MnDQ==" spinCount="100000" sqref="GQ559:GR559 GW559 GN559" name="Rango2_30_2_8_1"/>
    <protectedRange algorithmName="SHA-512" hashValue="Rgskw+AQdeJ5qbJdarzTa3SCkJfDGziy0Uan5N0F3IWn/H3Z/e+VcB56R7Nes7MPxNHewNP1sSSucVjz3iTLeA==" saltValue="qKZH3DnwaZHBzy3cBZo1qQ==" spinCount="100000" sqref="GF559" name="Rango2_31_28_8_1"/>
    <protectedRange algorithmName="SHA-512" hashValue="Umj9+5Ys20VQPxBFtc6qE5LtKKSgPKwit+B8dd4XnEUaLfBM2ozpkEC4YxwK0SbBiAHDDex+pY+LomQ0lyuamQ==" saltValue="N2/MCRws+mmA+NXw0axolg==" spinCount="100000" sqref="GJ559 GH559 GE559 GL559 FY559" name="Rango2_31_2_8_1"/>
    <protectedRange algorithmName="SHA-512" hashValue="XZw03RosI/l0z9FxmTtF29EdZ7P+4+ybhqoaAAUmURojSR5XbGfjC4f2i8gMqfY+RI9JvfdCA6PSh9TduXfUxA==" saltValue="5TPtLq2WoiRSae/yaDPnTw==" spinCount="100000" sqref="FQ559:FR559 GO559 GT559 FZ559 FW559:FX559 FU559 GM559 GK559 GY559:GZ559 HJ559" name="Rango2_99_65_1"/>
    <protectedRange algorithmName="SHA-512" hashValue="YXHanhqXL0e4jPrzkCF8r/22WmlCviFUW909WKuG1JOcU0mp0/Huh0aP3EaGYxV2ep0WGu48HsShAy4Ka2uOiw==" saltValue="h/7U5iwJm7DLR4tRVfwZYw==" spinCount="100000" sqref="GC559 GI559" name="Rango2_33_17_2"/>
    <protectedRange algorithmName="SHA-512" hashValue="pL4tgTKqwEsWSIEGFTBd+4pvEhE7d5Q99Eijs+L/Y1rhA0saQGGRJw5Pv2HLOP0quglztFwB6WVnQ1YGxd4AiQ==" saltValue="IF5mhk2RcoEjrcYppes1VA==" spinCount="100000" sqref="FT559" name="Rango2_30_9_1"/>
    <protectedRange algorithmName="SHA-512" hashValue="9+DNppQbWrLYYUMoJ+lyQctV2bX3Vq9kZnegLbpjTLP49It2ovUbcartuoQTeXgP+TGpY//7mDH/UQlFCKDGiA==" saltValue="KUnni6YEm00anzSSvyLqQA==" spinCount="100000" sqref="GX559 FK559:FL559 FN559:FO559 HD559:HI559" name="Rango2_93_1"/>
    <protectedRange algorithmName="SHA-512" hashValue="q2z5hEFmXS0v2chiPTC/VCoDWNlnhp+Xe6Ybfxe48vIsnB/KTJQxJv+pFUnCXfZ9T6vyJopuqFFNROfQTW/JUw==" saltValue="IctfdGJb5tOTpq+KPi9vww==" spinCount="100000" sqref="ID558:IJ558 IA558" name="Rango2_88_39_16_1"/>
    <protectedRange algorithmName="SHA-512" hashValue="XZw03RosI/l0z9FxmTtF29EdZ7P+4+ybhqoaAAUmURojSR5XbGfjC4f2i8gMqfY+RI9JvfdCA6PSh9TduXfUxA==" saltValue="5TPtLq2WoiRSae/yaDPnTw==" spinCount="100000" sqref="IB558 IL558:IM558 HU558:HZ558 IO558" name="Rango2_99_70_5"/>
    <protectedRange algorithmName="SHA-512" hashValue="q2z5hEFmXS0v2chiPTC/VCoDWNlnhp+Xe6Ybfxe48vIsnB/KTJQxJv+pFUnCXfZ9T6vyJopuqFFNROfQTW/JUw==" saltValue="IctfdGJb5tOTpq+KPi9vww==" spinCount="100000" sqref="ID559:IJ559 IA559" name="Rango2_88_39_17_1"/>
    <protectedRange algorithmName="SHA-512" hashValue="XZw03RosI/l0z9FxmTtF29EdZ7P+4+ybhqoaAAUmURojSR5XbGfjC4f2i8gMqfY+RI9JvfdCA6PSh9TduXfUxA==" saltValue="5TPtLq2WoiRSae/yaDPnTw==" spinCount="100000" sqref="IB559 IL559:IM559 HU559:HZ559 IO559" name="Rango2_99_71_1"/>
    <protectedRange algorithmName="SHA-512" hashValue="XZw03RosI/l0z9FxmTtF29EdZ7P+4+ybhqoaAAUmURojSR5XbGfjC4f2i8gMqfY+RI9JvfdCA6PSh9TduXfUxA==" saltValue="5TPtLq2WoiRSae/yaDPnTw==" spinCount="100000" sqref="ER560:ES560 EV560:EW560 FF560 EA560:EJ560 EO560 FI560" name="Rango2_99_60_1"/>
    <protectedRange algorithmName="SHA-512" hashValue="9+DNppQbWrLYYUMoJ+lyQctV2bX3Vq9kZnegLbpjTLP49It2ovUbcartuoQTeXgP+TGpY//7mDH/UQlFCKDGiA==" saltValue="KUnni6YEm00anzSSvyLqQA==" spinCount="100000" sqref="FE560 EY560:FA560 FC560 FH560 EN560" name="Rango2_86_1"/>
    <protectedRange algorithmName="SHA-512" hashValue="EEHzbvEYwO1eufllBljOz0uf9BJ2ENtvOScQ7IsS321QhYbwKn7qhHKKP8cKj02rTDvVRMWvwQ1ZP0mZWsBprQ==" saltValue="CjXqBRFbKezlWOFV37MnDQ==" spinCount="100000" sqref="GQ560:GR560 GW560 GN560" name="Rango2_30_2_9_1"/>
    <protectedRange algorithmName="SHA-512" hashValue="Rgskw+AQdeJ5qbJdarzTa3SCkJfDGziy0Uan5N0F3IWn/H3Z/e+VcB56R7Nes7MPxNHewNP1sSSucVjz3iTLeA==" saltValue="qKZH3DnwaZHBzy3cBZo1qQ==" spinCount="100000" sqref="GF560" name="Rango2_31_28_9_1"/>
    <protectedRange algorithmName="SHA-512" hashValue="Umj9+5Ys20VQPxBFtc6qE5LtKKSgPKwit+B8dd4XnEUaLfBM2ozpkEC4YxwK0SbBiAHDDex+pY+LomQ0lyuamQ==" saltValue="N2/MCRws+mmA+NXw0axolg==" spinCount="100000" sqref="GJ560 GH560 GE560 GB560 GL560 FY560" name="Rango2_31_2_9_1"/>
    <protectedRange algorithmName="SHA-512" hashValue="XZw03RosI/l0z9FxmTtF29EdZ7P+4+ybhqoaAAUmURojSR5XbGfjC4f2i8gMqfY+RI9JvfdCA6PSh9TduXfUxA==" saltValue="5TPtLq2WoiRSae/yaDPnTw==" spinCount="100000" sqref="FQ560:FR560 GO560 GT560 FZ560 FW560:FX560 FU560 GM560 GK560 GY560:GZ560 HJ560" name="Rango2_99_66_1"/>
    <protectedRange algorithmName="SHA-512" hashValue="YXHanhqXL0e4jPrzkCF8r/22WmlCviFUW909WKuG1JOcU0mp0/Huh0aP3EaGYxV2ep0WGu48HsShAy4Ka2uOiw==" saltValue="h/7U5iwJm7DLR4tRVfwZYw==" spinCount="100000" sqref="GC560 GI560" name="Rango2_33_18_2"/>
    <protectedRange algorithmName="SHA-512" hashValue="pL4tgTKqwEsWSIEGFTBd+4pvEhE7d5Q99Eijs+L/Y1rhA0saQGGRJw5Pv2HLOP0quglztFwB6WVnQ1YGxd4AiQ==" saltValue="IF5mhk2RcoEjrcYppes1VA==" spinCount="100000" sqref="FT560" name="Rango2_30_10_1"/>
    <protectedRange algorithmName="SHA-512" hashValue="9+DNppQbWrLYYUMoJ+lyQctV2bX3Vq9kZnegLbpjTLP49It2ovUbcartuoQTeXgP+TGpY//7mDH/UQlFCKDGiA==" saltValue="KUnni6YEm00anzSSvyLqQA==" spinCount="100000" sqref="GX560 FK560:FL560 FN560:FO560 HD560:HI560" name="Rango2_94_1"/>
    <protectedRange algorithmName="SHA-512" hashValue="q2z5hEFmXS0v2chiPTC/VCoDWNlnhp+Xe6Ybfxe48vIsnB/KTJQxJv+pFUnCXfZ9T6vyJopuqFFNROfQTW/JUw==" saltValue="IctfdGJb5tOTpq+KPi9vww==" spinCount="100000" sqref="ID560:IJ560 IA560" name="Rango2_88_39_18_1"/>
    <protectedRange algorithmName="SHA-512" hashValue="XZw03RosI/l0z9FxmTtF29EdZ7P+4+ybhqoaAAUmURojSR5XbGfjC4f2i8gMqfY+RI9JvfdCA6PSh9TduXfUxA==" saltValue="5TPtLq2WoiRSae/yaDPnTw==" spinCount="100000" sqref="IB560 IL560:IM560 HU560:HZ560 IO560" name="Rango2_99_72_1"/>
    <protectedRange algorithmName="SHA-512" hashValue="XZw03RosI/l0z9FxmTtF29EdZ7P+4+ybhqoaAAUmURojSR5XbGfjC4f2i8gMqfY+RI9JvfdCA6PSh9TduXfUxA==" saltValue="5TPtLq2WoiRSae/yaDPnTw==" spinCount="100000" sqref="ER561:ES561 EV561:EW561 FF561 EA561:EJ561 EO561 FI561" name="Rango2_99_60_2"/>
    <protectedRange algorithmName="SHA-512" hashValue="9+DNppQbWrLYYUMoJ+lyQctV2bX3Vq9kZnegLbpjTLP49It2ovUbcartuoQTeXgP+TGpY//7mDH/UQlFCKDGiA==" saltValue="KUnni6YEm00anzSSvyLqQA==" spinCount="100000" sqref="FE561 EY561:FA561 FC561 FH561 EN561" name="Rango2_86_2"/>
    <protectedRange algorithmName="SHA-512" hashValue="EEHzbvEYwO1eufllBljOz0uf9BJ2ENtvOScQ7IsS321QhYbwKn7qhHKKP8cKj02rTDvVRMWvwQ1ZP0mZWsBprQ==" saltValue="CjXqBRFbKezlWOFV37MnDQ==" spinCount="100000" sqref="GQ561:GR561 GW561 GN561" name="Rango2_30_2_9_2"/>
    <protectedRange algorithmName="SHA-512" hashValue="Rgskw+AQdeJ5qbJdarzTa3SCkJfDGziy0Uan5N0F3IWn/H3Z/e+VcB56R7Nes7MPxNHewNP1sSSucVjz3iTLeA==" saltValue="qKZH3DnwaZHBzy3cBZo1qQ==" spinCount="100000" sqref="GF561" name="Rango2_31_28_9_2"/>
    <protectedRange algorithmName="SHA-512" hashValue="Umj9+5Ys20VQPxBFtc6qE5LtKKSgPKwit+B8dd4XnEUaLfBM2ozpkEC4YxwK0SbBiAHDDex+pY+LomQ0lyuamQ==" saltValue="N2/MCRws+mmA+NXw0axolg==" spinCount="100000" sqref="GJ561 GH561 GE561 GB561 GL561 FY561" name="Rango2_31_2_9_2"/>
    <protectedRange algorithmName="SHA-512" hashValue="XZw03RosI/l0z9FxmTtF29EdZ7P+4+ybhqoaAAUmURojSR5XbGfjC4f2i8gMqfY+RI9JvfdCA6PSh9TduXfUxA==" saltValue="5TPtLq2WoiRSae/yaDPnTw==" spinCount="100000" sqref="FQ561:FR561 GO561 GT561 FZ561 FW561:FX561 FU561 GM561 GK561 GY561:GZ561 HJ561" name="Rango2_99_66_2"/>
    <protectedRange algorithmName="SHA-512" hashValue="YXHanhqXL0e4jPrzkCF8r/22WmlCviFUW909WKuG1JOcU0mp0/Huh0aP3EaGYxV2ep0WGu48HsShAy4Ka2uOiw==" saltValue="h/7U5iwJm7DLR4tRVfwZYw==" spinCount="100000" sqref="GC561 GI561" name="Rango2_33_18_3"/>
    <protectedRange algorithmName="SHA-512" hashValue="pL4tgTKqwEsWSIEGFTBd+4pvEhE7d5Q99Eijs+L/Y1rhA0saQGGRJw5Pv2HLOP0quglztFwB6WVnQ1YGxd4AiQ==" saltValue="IF5mhk2RcoEjrcYppes1VA==" spinCount="100000" sqref="FT561" name="Rango2_30_10_2"/>
    <protectedRange algorithmName="SHA-512" hashValue="9+DNppQbWrLYYUMoJ+lyQctV2bX3Vq9kZnegLbpjTLP49It2ovUbcartuoQTeXgP+TGpY//7mDH/UQlFCKDGiA==" saltValue="KUnni6YEm00anzSSvyLqQA==" spinCount="100000" sqref="GX561 FK561:FL561 FN561:FO561 HD561:HI561" name="Rango2_94_2"/>
    <protectedRange algorithmName="SHA-512" hashValue="q2z5hEFmXS0v2chiPTC/VCoDWNlnhp+Xe6Ybfxe48vIsnB/KTJQxJv+pFUnCXfZ9T6vyJopuqFFNROfQTW/JUw==" saltValue="IctfdGJb5tOTpq+KPi9vww==" spinCount="100000" sqref="ID561:IJ561 IA561" name="Rango2_88_39_18_2"/>
    <protectedRange algorithmName="SHA-512" hashValue="XZw03RosI/l0z9FxmTtF29EdZ7P+4+ybhqoaAAUmURojSR5XbGfjC4f2i8gMqfY+RI9JvfdCA6PSh9TduXfUxA==" saltValue="5TPtLq2WoiRSae/yaDPnTw==" spinCount="100000" sqref="IB561 IL561:IM561 HU561:HZ561 IO561" name="Rango2_99_72_2"/>
    <protectedRange algorithmName="SHA-512" hashValue="XZw03RosI/l0z9FxmTtF29EdZ7P+4+ybhqoaAAUmURojSR5XbGfjC4f2i8gMqfY+RI9JvfdCA6PSh9TduXfUxA==" saltValue="5TPtLq2WoiRSae/yaDPnTw==" spinCount="100000" sqref="ER562:ES562 EV562:EW562 FF562 EA562:EJ562 EO562 FI562" name="Rango2_99_60_3"/>
    <protectedRange algorithmName="SHA-512" hashValue="9+DNppQbWrLYYUMoJ+lyQctV2bX3Vq9kZnegLbpjTLP49It2ovUbcartuoQTeXgP+TGpY//7mDH/UQlFCKDGiA==" saltValue="KUnni6YEm00anzSSvyLqQA==" spinCount="100000" sqref="FE562 EY562:FA562 FC562 FH562 EN562" name="Rango2_86_3"/>
    <protectedRange algorithmName="SHA-512" hashValue="EEHzbvEYwO1eufllBljOz0uf9BJ2ENtvOScQ7IsS321QhYbwKn7qhHKKP8cKj02rTDvVRMWvwQ1ZP0mZWsBprQ==" saltValue="CjXqBRFbKezlWOFV37MnDQ==" spinCount="100000" sqref="GQ562:GR562 GW562 GN562" name="Rango2_30_2_9_3"/>
    <protectedRange algorithmName="SHA-512" hashValue="Rgskw+AQdeJ5qbJdarzTa3SCkJfDGziy0Uan5N0F3IWn/H3Z/e+VcB56R7Nes7MPxNHewNP1sSSucVjz3iTLeA==" saltValue="qKZH3DnwaZHBzy3cBZo1qQ==" spinCount="100000" sqref="GF562" name="Rango2_31_28_9_3"/>
    <protectedRange algorithmName="SHA-512" hashValue="Umj9+5Ys20VQPxBFtc6qE5LtKKSgPKwit+B8dd4XnEUaLfBM2ozpkEC4YxwK0SbBiAHDDex+pY+LomQ0lyuamQ==" saltValue="N2/MCRws+mmA+NXw0axolg==" spinCount="100000" sqref="GJ562 GH562 GE562 GB562 GL562 FY562" name="Rango2_31_2_9_3"/>
    <protectedRange algorithmName="SHA-512" hashValue="XZw03RosI/l0z9FxmTtF29EdZ7P+4+ybhqoaAAUmURojSR5XbGfjC4f2i8gMqfY+RI9JvfdCA6PSh9TduXfUxA==" saltValue="5TPtLq2WoiRSae/yaDPnTw==" spinCount="100000" sqref="FQ562:FR562 GO562 GT562 FZ562 FW562:FX562 FU562 GM562 GK562 GY562:GZ562 HJ562" name="Rango2_99_66_3"/>
    <protectedRange algorithmName="SHA-512" hashValue="YXHanhqXL0e4jPrzkCF8r/22WmlCviFUW909WKuG1JOcU0mp0/Huh0aP3EaGYxV2ep0WGu48HsShAy4Ka2uOiw==" saltValue="h/7U5iwJm7DLR4tRVfwZYw==" spinCount="100000" sqref="GC562 GI562" name="Rango2_33_18_4"/>
    <protectedRange algorithmName="SHA-512" hashValue="pL4tgTKqwEsWSIEGFTBd+4pvEhE7d5Q99Eijs+L/Y1rhA0saQGGRJw5Pv2HLOP0quglztFwB6WVnQ1YGxd4AiQ==" saltValue="IF5mhk2RcoEjrcYppes1VA==" spinCount="100000" sqref="FT562" name="Rango2_30_10_3"/>
    <protectedRange algorithmName="SHA-512" hashValue="9+DNppQbWrLYYUMoJ+lyQctV2bX3Vq9kZnegLbpjTLP49It2ovUbcartuoQTeXgP+TGpY//7mDH/UQlFCKDGiA==" saltValue="KUnni6YEm00anzSSvyLqQA==" spinCount="100000" sqref="GX562 FK562:FL562 FN562:FO562 HD562:HI562" name="Rango2_94_3"/>
    <protectedRange algorithmName="SHA-512" hashValue="q2z5hEFmXS0v2chiPTC/VCoDWNlnhp+Xe6Ybfxe48vIsnB/KTJQxJv+pFUnCXfZ9T6vyJopuqFFNROfQTW/JUw==" saltValue="IctfdGJb5tOTpq+KPi9vww==" spinCount="100000" sqref="ID562:IJ562 IA562" name="Rango2_88_39_18_3"/>
    <protectedRange algorithmName="SHA-512" hashValue="XZw03RosI/l0z9FxmTtF29EdZ7P+4+ybhqoaAAUmURojSR5XbGfjC4f2i8gMqfY+RI9JvfdCA6PSh9TduXfUxA==" saltValue="5TPtLq2WoiRSae/yaDPnTw==" spinCount="100000" sqref="IB562 IL562:IM562 HU562:HZ562 IO562" name="Rango2_99_72_3"/>
    <protectedRange sqref="IS553:IS554" name="Rango2_40_2_3_1"/>
    <protectedRange sqref="IW553:IW554" name="Rango2_41_3_1"/>
    <protectedRange sqref="IT553:IV554 IX553:IX554 IZ553:JM554 JO553:JW554 JY553:KF554 KH553:KH554 KJ553:MP554" name="Rango2_49_4"/>
    <protectedRange sqref="IS555" name="Rango2_40_2_3_2"/>
    <protectedRange sqref="IW555" name="Rango2_41_3_2"/>
    <protectedRange sqref="IT555:IV555 IX555 IZ555:JM555 JO555:JW555 JY555:KF555 KH555 KJ555:MP555" name="Rango2_49_5"/>
    <protectedRange sqref="IS556" name="Rango2_40_2_3_3"/>
    <protectedRange sqref="IW556" name="Rango2_41_3_3"/>
    <protectedRange sqref="IT556:IV556 IX556 IZ556:JM556 JO556:JW556 JY556:KF556 KH556 KJ556:MP556" name="Rango2_49_6"/>
    <protectedRange algorithmName="SHA-512" hashValue="Gqwr8n5jYbCESAqCFk8dpOzViQICBV+k0xoqBoQaZ5lHaRlvT9TZDB4yXtm+qC6OhD064ZDBOFWkwo+LHXu1sg==" saltValue="gEL9PCN2ekF2IxW9yqAGYA==" spinCount="100000" sqref="IS557" name="Rango2_40_2_5_2"/>
    <protectedRange algorithmName="SHA-512" hashValue="D8TacORwT7iz0mF9GEucchnMHfB5er2FFjQsxyeWWyeJkM6Bt3gYQ3LbcHPxZXFpVAYtFOuTrzYOCJrlZDx16g==" saltValue="QtCzIBktdS4NZkOEGcLTRQ==" spinCount="100000" sqref="IW557" name="Rango2_41_5_2"/>
    <protectedRange algorithmName="SHA-512" hashValue="9+DNppQbWrLYYUMoJ+lyQctV2bX3Vq9kZnegLbpjTLP49It2ovUbcartuoQTeXgP+TGpY//7mDH/UQlFCKDGiA==" saltValue="KUnni6YEm00anzSSvyLqQA==" spinCount="100000" sqref="IT557:IV557 IX557 LC557:MP557 IZ557:JM557 JO557:JW557 JY557:KF557 KH557 KJ557:LA557" name="Rango2_98_2"/>
    <protectedRange algorithmName="SHA-512" hashValue="Gqwr8n5jYbCESAqCFk8dpOzViQICBV+k0xoqBoQaZ5lHaRlvT9TZDB4yXtm+qC6OhD064ZDBOFWkwo+LHXu1sg==" saltValue="gEL9PCN2ekF2IxW9yqAGYA==" spinCount="100000" sqref="IS558" name="Rango2_40_2_7_2"/>
    <protectedRange algorithmName="SHA-512" hashValue="D8TacORwT7iz0mF9GEucchnMHfB5er2FFjQsxyeWWyeJkM6Bt3gYQ3LbcHPxZXFpVAYtFOuTrzYOCJrlZDx16g==" saltValue="QtCzIBktdS4NZkOEGcLTRQ==" spinCount="100000" sqref="IW558" name="Rango2_41_7_2"/>
    <protectedRange algorithmName="SHA-512" hashValue="Gqwr8n5jYbCESAqCFk8dpOzViQICBV+k0xoqBoQaZ5lHaRlvT9TZDB4yXtm+qC6OhD064ZDBOFWkwo+LHXu1sg==" saltValue="gEL9PCN2ekF2IxW9yqAGYA==" spinCount="100000" sqref="IS559" name="Rango2_40_2_8_2"/>
    <protectedRange algorithmName="SHA-512" hashValue="D8TacORwT7iz0mF9GEucchnMHfB5er2FFjQsxyeWWyeJkM6Bt3gYQ3LbcHPxZXFpVAYtFOuTrzYOCJrlZDx16g==" saltValue="QtCzIBktdS4NZkOEGcLTRQ==" spinCount="100000" sqref="IW559" name="Rango2_41_8_2"/>
    <protectedRange algorithmName="SHA-512" hashValue="Gqwr8n5jYbCESAqCFk8dpOzViQICBV+k0xoqBoQaZ5lHaRlvT9TZDB4yXtm+qC6OhD064ZDBOFWkwo+LHXu1sg==" saltValue="gEL9PCN2ekF2IxW9yqAGYA==" spinCount="100000" sqref="IS560" name="Rango2_40_2_9_2"/>
    <protectedRange algorithmName="SHA-512" hashValue="D8TacORwT7iz0mF9GEucchnMHfB5er2FFjQsxyeWWyeJkM6Bt3gYQ3LbcHPxZXFpVAYtFOuTrzYOCJrlZDx16g==" saltValue="QtCzIBktdS4NZkOEGcLTRQ==" spinCount="100000" sqref="IW560" name="Rango2_41_9_2"/>
    <protectedRange algorithmName="SHA-512" hashValue="Gqwr8n5jYbCESAqCFk8dpOzViQICBV+k0xoqBoQaZ5lHaRlvT9TZDB4yXtm+qC6OhD064ZDBOFWkwo+LHXu1sg==" saltValue="gEL9PCN2ekF2IxW9yqAGYA==" spinCount="100000" sqref="IS561" name="Rango2_40_2_9_3"/>
    <protectedRange algorithmName="SHA-512" hashValue="D8TacORwT7iz0mF9GEucchnMHfB5er2FFjQsxyeWWyeJkM6Bt3gYQ3LbcHPxZXFpVAYtFOuTrzYOCJrlZDx16g==" saltValue="QtCzIBktdS4NZkOEGcLTRQ==" spinCount="100000" sqref="IW561" name="Rango2_41_9_3"/>
    <protectedRange algorithmName="SHA-512" hashValue="Gqwr8n5jYbCESAqCFk8dpOzViQICBV+k0xoqBoQaZ5lHaRlvT9TZDB4yXtm+qC6OhD064ZDBOFWkwo+LHXu1sg==" saltValue="gEL9PCN2ekF2IxW9yqAGYA==" spinCount="100000" sqref="IS562" name="Rango2_40_2_9_4"/>
    <protectedRange algorithmName="SHA-512" hashValue="D8TacORwT7iz0mF9GEucchnMHfB5er2FFjQsxyeWWyeJkM6Bt3gYQ3LbcHPxZXFpVAYtFOuTrzYOCJrlZDx16g==" saltValue="QtCzIBktdS4NZkOEGcLTRQ==" spinCount="100000" sqref="IW562" name="Rango2_41_9_4"/>
    <protectedRange algorithmName="SHA-512" hashValue="6a5oYwZw9WJcgjqXpleUXH8uaqNEuymPPpeOb7lKBc1WoM6IG/DNyDLWmj2lYwxnZO2yhl+B61kwrxD9m9AdhQ==" saltValue="tdNQPzLQd+n9Ww064QJIaQ==" spinCount="100000" sqref="I671" name="Rango2_61_40_1"/>
    <protectedRange algorithmName="SHA-512" hashValue="XM8+0Jh5zLWw02PI0Lt8dLqjTcW5ulySion19FAnruDN6QRp4UwcVqdfQxnOQAItgpWG7rNsELzjwy0iXOonxw==" saltValue="Sd4WFUedDfLKoMQTDrxJuQ==" spinCount="100000" sqref="K671" name="Rango2_88_4_4_40_1"/>
    <protectedRange algorithmName="SHA-512" hashValue="EMMPgE8t/az1rHHzaZAQIhz+GQV0k2O/tQGA96sJqEEMzz1efIRa4CcLzC7iY9CCscto3g7dwz41haOE28iXYg==" saltValue="CVzFsG4X4LXUMo7796PiDQ==" spinCount="100000" sqref="L671:M671 B671:H671 J671 C672:C707" name="Rango2_10_40_1"/>
    <protectedRange algorithmName="SHA-512" hashValue="6a5oYwZw9WJcgjqXpleUXH8uaqNEuymPPpeOb7lKBc1WoM6IG/DNyDLWmj2lYwxnZO2yhl+B61kwrxD9m9AdhQ==" saltValue="tdNQPzLQd+n9Ww064QJIaQ==" spinCount="100000" sqref="I672" name="Rango2_61_42_1"/>
    <protectedRange algorithmName="SHA-512" hashValue="XM8+0Jh5zLWw02PI0Lt8dLqjTcW5ulySion19FAnruDN6QRp4UwcVqdfQxnOQAItgpWG7rNsELzjwy0iXOonxw==" saltValue="Sd4WFUedDfLKoMQTDrxJuQ==" spinCount="100000" sqref="K672" name="Rango2_88_4_4_42_1"/>
    <protectedRange algorithmName="SHA-512" hashValue="EMMPgE8t/az1rHHzaZAQIhz+GQV0k2O/tQGA96sJqEEMzz1efIRa4CcLzC7iY9CCscto3g7dwz41haOE28iXYg==" saltValue="CVzFsG4X4LXUMo7796PiDQ==" spinCount="100000" sqref="L672:M672 B672 J672 D672:H672" name="Rango2_10_42_1"/>
    <protectedRange algorithmName="SHA-512" hashValue="6a5oYwZw9WJcgjqXpleUXH8uaqNEuymPPpeOb7lKBc1WoM6IG/DNyDLWmj2lYwxnZO2yhl+B61kwrxD9m9AdhQ==" saltValue="tdNQPzLQd+n9Ww064QJIaQ==" spinCount="100000" sqref="I673" name="Rango2_61_43_1"/>
    <protectedRange algorithmName="SHA-512" hashValue="XM8+0Jh5zLWw02PI0Lt8dLqjTcW5ulySion19FAnruDN6QRp4UwcVqdfQxnOQAItgpWG7rNsELzjwy0iXOonxw==" saltValue="Sd4WFUedDfLKoMQTDrxJuQ==" spinCount="100000" sqref="K673" name="Rango2_88_4_4_43_1"/>
    <protectedRange algorithmName="SHA-512" hashValue="EMMPgE8t/az1rHHzaZAQIhz+GQV0k2O/tQGA96sJqEEMzz1efIRa4CcLzC7iY9CCscto3g7dwz41haOE28iXYg==" saltValue="CVzFsG4X4LXUMo7796PiDQ==" spinCount="100000" sqref="L673:M673 B673 J673 D673:H673" name="Rango2_10_43_1"/>
    <protectedRange algorithmName="SHA-512" hashValue="6a5oYwZw9WJcgjqXpleUXH8uaqNEuymPPpeOb7lKBc1WoM6IG/DNyDLWmj2lYwxnZO2yhl+B61kwrxD9m9AdhQ==" saltValue="tdNQPzLQd+n9Ww064QJIaQ==" spinCount="100000" sqref="I674:I675" name="Rango2_61_45_1"/>
    <protectedRange algorithmName="SHA-512" hashValue="XM8+0Jh5zLWw02PI0Lt8dLqjTcW5ulySion19FAnruDN6QRp4UwcVqdfQxnOQAItgpWG7rNsELzjwy0iXOonxw==" saltValue="Sd4WFUedDfLKoMQTDrxJuQ==" spinCount="100000" sqref="K674:K675" name="Rango2_88_4_4_45_1"/>
    <protectedRange algorithmName="SHA-512" hashValue="EMMPgE8t/az1rHHzaZAQIhz+GQV0k2O/tQGA96sJqEEMzz1efIRa4CcLzC7iY9CCscto3g7dwz41haOE28iXYg==" saltValue="CVzFsG4X4LXUMo7796PiDQ==" spinCount="100000" sqref="L674:M675 B674:B675 J674:J675 D674:H675" name="Rango2_10_45_1"/>
    <protectedRange algorithmName="SHA-512" hashValue="6a5oYwZw9WJcgjqXpleUXH8uaqNEuymPPpeOb7lKBc1WoM6IG/DNyDLWmj2lYwxnZO2yhl+B61kwrxD9m9AdhQ==" saltValue="tdNQPzLQd+n9Ww064QJIaQ==" spinCount="100000" sqref="I676:I677" name="Rango2_61_46_1"/>
    <protectedRange algorithmName="SHA-512" hashValue="XM8+0Jh5zLWw02PI0Lt8dLqjTcW5ulySion19FAnruDN6QRp4UwcVqdfQxnOQAItgpWG7rNsELzjwy0iXOonxw==" saltValue="Sd4WFUedDfLKoMQTDrxJuQ==" spinCount="100000" sqref="K676:K677" name="Rango2_88_4_4_46_1"/>
    <protectedRange algorithmName="SHA-512" hashValue="EMMPgE8t/az1rHHzaZAQIhz+GQV0k2O/tQGA96sJqEEMzz1efIRa4CcLzC7iY9CCscto3g7dwz41haOE28iXYg==" saltValue="CVzFsG4X4LXUMo7796PiDQ==" spinCount="100000" sqref="L676:M677 B676:B677 J676:J677 D676:H677" name="Rango2_10_46_1"/>
    <protectedRange algorithmName="SHA-512" hashValue="6a5oYwZw9WJcgjqXpleUXH8uaqNEuymPPpeOb7lKBc1WoM6IG/DNyDLWmj2lYwxnZO2yhl+B61kwrxD9m9AdhQ==" saltValue="tdNQPzLQd+n9Ww064QJIaQ==" spinCount="100000" sqref="I678" name="Rango2_61_47_1"/>
    <protectedRange algorithmName="SHA-512" hashValue="XM8+0Jh5zLWw02PI0Lt8dLqjTcW5ulySion19FAnruDN6QRp4UwcVqdfQxnOQAItgpWG7rNsELzjwy0iXOonxw==" saltValue="Sd4WFUedDfLKoMQTDrxJuQ==" spinCount="100000" sqref="K678" name="Rango2_88_4_4_47_1"/>
    <protectedRange algorithmName="SHA-512" hashValue="EMMPgE8t/az1rHHzaZAQIhz+GQV0k2O/tQGA96sJqEEMzz1efIRa4CcLzC7iY9CCscto3g7dwz41haOE28iXYg==" saltValue="CVzFsG4X4LXUMo7796PiDQ==" spinCount="100000" sqref="L678:M678 B678 J678 D678:H678" name="Rango2_10_47_1"/>
    <protectedRange algorithmName="SHA-512" hashValue="6a5oYwZw9WJcgjqXpleUXH8uaqNEuymPPpeOb7lKBc1WoM6IG/DNyDLWmj2lYwxnZO2yhl+B61kwrxD9m9AdhQ==" saltValue="tdNQPzLQd+n9Ww064QJIaQ==" spinCount="100000" sqref="I679" name="Rango2_61_48_1"/>
    <protectedRange algorithmName="SHA-512" hashValue="XM8+0Jh5zLWw02PI0Lt8dLqjTcW5ulySion19FAnruDN6QRp4UwcVqdfQxnOQAItgpWG7rNsELzjwy0iXOonxw==" saltValue="Sd4WFUedDfLKoMQTDrxJuQ==" spinCount="100000" sqref="K679" name="Rango2_88_4_4_48_1"/>
    <protectedRange algorithmName="SHA-512" hashValue="EMMPgE8t/az1rHHzaZAQIhz+GQV0k2O/tQGA96sJqEEMzz1efIRa4CcLzC7iY9CCscto3g7dwz41haOE28iXYg==" saltValue="CVzFsG4X4LXUMo7796PiDQ==" spinCount="100000" sqref="L679:M679 B679 J679 D679:H679" name="Rango2_10_48_1"/>
    <protectedRange algorithmName="SHA-512" hashValue="6a5oYwZw9WJcgjqXpleUXH8uaqNEuymPPpeOb7lKBc1WoM6IG/DNyDLWmj2lYwxnZO2yhl+B61kwrxD9m9AdhQ==" saltValue="tdNQPzLQd+n9Ww064QJIaQ==" spinCount="100000" sqref="I680" name="Rango2_61_50_1"/>
    <protectedRange algorithmName="SHA-512" hashValue="XM8+0Jh5zLWw02PI0Lt8dLqjTcW5ulySion19FAnruDN6QRp4UwcVqdfQxnOQAItgpWG7rNsELzjwy0iXOonxw==" saltValue="Sd4WFUedDfLKoMQTDrxJuQ==" spinCount="100000" sqref="K680" name="Rango2_88_4_4_50_1"/>
    <protectedRange algorithmName="SHA-512" hashValue="EMMPgE8t/az1rHHzaZAQIhz+GQV0k2O/tQGA96sJqEEMzz1efIRa4CcLzC7iY9CCscto3g7dwz41haOE28iXYg==" saltValue="CVzFsG4X4LXUMo7796PiDQ==" spinCount="100000" sqref="L680:M680 B680 J680 D680:H680" name="Rango2_10_50_1"/>
    <protectedRange algorithmName="SHA-512" hashValue="6a5oYwZw9WJcgjqXpleUXH8uaqNEuymPPpeOb7lKBc1WoM6IG/DNyDLWmj2lYwxnZO2yhl+B61kwrxD9m9AdhQ==" saltValue="tdNQPzLQd+n9Ww064QJIaQ==" spinCount="100000" sqref="I681:I682" name="Rango2_61_51_1"/>
    <protectedRange algorithmName="SHA-512" hashValue="XM8+0Jh5zLWw02PI0Lt8dLqjTcW5ulySion19FAnruDN6QRp4UwcVqdfQxnOQAItgpWG7rNsELzjwy0iXOonxw==" saltValue="Sd4WFUedDfLKoMQTDrxJuQ==" spinCount="100000" sqref="K681:K682" name="Rango2_88_4_4_51_1"/>
    <protectedRange algorithmName="SHA-512" hashValue="EMMPgE8t/az1rHHzaZAQIhz+GQV0k2O/tQGA96sJqEEMzz1efIRa4CcLzC7iY9CCscto3g7dwz41haOE28iXYg==" saltValue="CVzFsG4X4LXUMo7796PiDQ==" spinCount="100000" sqref="L681:M682 B681:B682 J681:J682 D681:H682" name="Rango2_10_51_1"/>
    <protectedRange algorithmName="SHA-512" hashValue="6a5oYwZw9WJcgjqXpleUXH8uaqNEuymPPpeOb7lKBc1WoM6IG/DNyDLWmj2lYwxnZO2yhl+B61kwrxD9m9AdhQ==" saltValue="tdNQPzLQd+n9Ww064QJIaQ==" spinCount="100000" sqref="I683" name="Rango2_61_52_1"/>
    <protectedRange algorithmName="SHA-512" hashValue="XM8+0Jh5zLWw02PI0Lt8dLqjTcW5ulySion19FAnruDN6QRp4UwcVqdfQxnOQAItgpWG7rNsELzjwy0iXOonxw==" saltValue="Sd4WFUedDfLKoMQTDrxJuQ==" spinCount="100000" sqref="K683" name="Rango2_88_4_4_52_1"/>
    <protectedRange algorithmName="SHA-512" hashValue="EMMPgE8t/az1rHHzaZAQIhz+GQV0k2O/tQGA96sJqEEMzz1efIRa4CcLzC7iY9CCscto3g7dwz41haOE28iXYg==" saltValue="CVzFsG4X4LXUMo7796PiDQ==" spinCount="100000" sqref="L683:M683 B683 J683 D684 D683:H683" name="Rango2_10_52_1"/>
    <protectedRange algorithmName="SHA-512" hashValue="EMMPgE8t/az1rHHzaZAQIhz+GQV0k2O/tQGA96sJqEEMzz1efIRa4CcLzC7iY9CCscto3g7dwz41haOE28iXYg==" saltValue="CVzFsG4X4LXUMo7796PiDQ==" spinCount="100000" sqref="J701" name="Rango2_10_54_1"/>
    <protectedRange algorithmName="SHA-512" hashValue="EMMPgE8t/az1rHHzaZAQIhz+GQV0k2O/tQGA96sJqEEMzz1efIRa4CcLzC7iY9CCscto3g7dwz41haOE28iXYg==" saltValue="CVzFsG4X4LXUMo7796PiDQ==" spinCount="100000" sqref="M701" name="Rango2_10_55_1"/>
    <protectedRange algorithmName="SHA-512" hashValue="EMMPgE8t/az1rHHzaZAQIhz+GQV0k2O/tQGA96sJqEEMzz1efIRa4CcLzC7iY9CCscto3g7dwz41haOE28iXYg==" saltValue="CVzFsG4X4LXUMo7796PiDQ==" spinCount="100000" sqref="A693" name="Rango2_10_53_1"/>
    <protectedRange algorithmName="SHA-512" hashValue="XZw03RosI/l0z9FxmTtF29EdZ7P+4+ybhqoaAAUmURojSR5XbGfjC4f2i8gMqfY+RI9JvfdCA6PSh9TduXfUxA==" saltValue="5TPtLq2WoiRSae/yaDPnTw==" spinCount="100000" sqref="O671" name="Rango2_99_40_3"/>
    <protectedRange algorithmName="SHA-512" hashValue="CHipOQaT63FWw628cQcXXJRZlrbNZ7OgmnEbDx38UmmH7z19GRYEzXFiVOzHAy1OAaAbST7g2bHZHDKQp2qm3w==" saltValue="iRVuL+373yLHv0ZHzS9qog==" spinCount="100000" sqref="AG671:AH671 AJ671" name="Rango2_88_7_5_40_1"/>
    <protectedRange algorithmName="SHA-512" hashValue="fPHvtIAf3pQeZUoAI9C2/vdXMHBpqqEq+67P5Ypyu4+9IWqs3yc9TZcMWQ0THLxUwqseQPyVvakuYFtCwJHsxA==" saltValue="QHIogSs2PrwAfdqa9PAOFQ==" spinCount="100000" sqref="AC671" name="Rango2_88_5_5_40_1"/>
    <protectedRange algorithmName="SHA-512" hashValue="LEEeiU6pKqm7TAP46VGlz0q+evvFwpT/0iLpRuWuQ7MacbP0OGL1/FSmrIEOg2rb6M+Jla2bPbVWiGag27j87w==" saltValue="HEVt+pS5OloNDlqSnzGLLw==" spinCount="100000" sqref="AI671" name="Rango2_8_7_40_1"/>
    <protectedRange algorithmName="SHA-512" hashValue="q2z5hEFmXS0v2chiPTC/VCoDWNlnhp+Xe6Ybfxe48vIsnB/KTJQxJv+pFUnCXfZ9T6vyJopuqFFNROfQTW/JUw==" saltValue="IctfdGJb5tOTpq+KPi9vww==" spinCount="100000" sqref="AE671:AF671" name="Rango2_88_39_40_1"/>
    <protectedRange algorithmName="SHA-512" hashValue="AYYX88LSDB6RDNMvSqt0KPGWPjBqTk56tMxTOlv5QD61MGTKAAQnSnudvNDWPN0Bbllh2qRQC+P5uq7goxjdrw==" saltValue="i/iPMewnks1FoXYOjKMEVg==" spinCount="100000" sqref="AB671" name="Rango2_87_6_40_1"/>
    <protectedRange algorithmName="SHA-512" hashValue="NUll9P9xh7KbSfMYpMxsRZLfDw/y/AzW2LSWlpXVscBDqiAxmzo71xjs+a2lh+jRa7pceOC849slke4+ZKx8LA==" saltValue="8qbkKpQ+CiQuLnqgShNvXA==" spinCount="100000" sqref="T671" name="Rango2_88_6_40_1"/>
    <protectedRange algorithmName="SHA-512" hashValue="KHhv3JU/LRdRrRTxxkgFceEHPZ5UzadmpZRZR3zmQRnPvkUJZuanRafIJ+qde0IWwLZSvFIQDyUAHq6v6k7XIg==" saltValue="2GKG1kCzVNNcn+vbOPuhJA==" spinCount="100000" sqref="Q671" name="Rango2_2_5_40_1"/>
    <protectedRange algorithmName="SHA-512" hashValue="XZw03RosI/l0z9FxmTtF29EdZ7P+4+ybhqoaAAUmURojSR5XbGfjC4f2i8gMqfY+RI9JvfdCA6PSh9TduXfUxA==" saltValue="5TPtLq2WoiRSae/yaDPnTw==" spinCount="100000" sqref="R671:S671 U671:AA671" name="Rango2_99_92_1"/>
    <protectedRange algorithmName="SHA-512" hashValue="9+DNppQbWrLYYUMoJ+lyQctV2bX3Vq9kZnegLbpjTLP49It2ovUbcartuoQTeXgP+TGpY//7mDH/UQlFCKDGiA==" saltValue="KUnni6YEm00anzSSvyLqQA==" spinCount="100000" sqref="AD671" name="Rango2_64_1"/>
    <protectedRange algorithmName="SHA-512" hashValue="RQ91b7oAw60DVtcgB2vRpial2kSdzJx5guGCTYUwXYkKrtrUHfiYnLf9R+SNpYXlJDYpyEJLhcWwP0EqNN86dQ==" saltValue="W3RbH3zrcY9sy39xNwXNxg==" spinCount="100000" sqref="BA671:BI671" name="Rango2_88_99_40_1"/>
    <protectedRange algorithmName="SHA-512" hashValue="fMbmUM1DQ7FuAPRNvFL5mPdHUYjQnlLFhkuaxvHguaqR7aWyDxcmJs0jLYQfQKY+oyhsMb4Lew4VL6i7um3/ew==" saltValue="ydaTm0CeH8+/cYqoL/AMaQ==" spinCount="100000" sqref="AU671 AW671:AZ671" name="Rango2_88_91_40_1"/>
    <protectedRange algorithmName="SHA-512" hashValue="CHipOQaT63FWw628cQcXXJRZlrbNZ7OgmnEbDx38UmmH7z19GRYEzXFiVOzHAy1OAaAbST7g2bHZHDKQp2qm3w==" saltValue="iRVuL+373yLHv0ZHzS9qog==" spinCount="100000" sqref="AL671" name="Rango2_88_7_5_92_1"/>
    <protectedRange algorithmName="SHA-512" hashValue="NkG6oHuDGvGBEiLAAq8MEJHEfLQUMyjihfH+DBXhT+eQW0r1yri7tOJEFRM9nbOejjjXiviq9RFo7KB7wF+xJA==" saltValue="bpjB0AAANu2X/PeR3eiFkA==" spinCount="100000" sqref="AM671:AS671" name="Rango2_88_65_40_1"/>
    <protectedRange algorithmName="SHA-512" hashValue="RQ91b7oAw60DVtcgB2vRpial2kSdzJx5guGCTYUwXYkKrtrUHfiYnLf9R+SNpYXlJDYpyEJLhcWwP0EqNN86dQ==" saltValue="W3RbH3zrcY9sy39xNwXNxg==" spinCount="100000" sqref="BV671:BY671" name="Rango2_88_99_92_1"/>
    <protectedRange algorithmName="SHA-512" hashValue="XZw03RosI/l0z9FxmTtF29EdZ7P+4+ybhqoaAAUmURojSR5XbGfjC4f2i8gMqfY+RI9JvfdCA6PSh9TduXfUxA==" saltValue="5TPtLq2WoiRSae/yaDPnTw==" spinCount="100000" sqref="O672" name="Rango2_99_42_6"/>
    <protectedRange algorithmName="SHA-512" hashValue="XZw03RosI/l0z9FxmTtF29EdZ7P+4+ybhqoaAAUmURojSR5XbGfjC4f2i8gMqfY+RI9JvfdCA6PSh9TduXfUxA==" saltValue="5TPtLq2WoiRSae/yaDPnTw==" spinCount="100000" sqref="O673" name="Rango2_99_43_1"/>
    <protectedRange algorithmName="SHA-512" hashValue="CHipOQaT63FWw628cQcXXJRZlrbNZ7OgmnEbDx38UmmH7z19GRYEzXFiVOzHAy1OAaAbST7g2bHZHDKQp2qm3w==" saltValue="iRVuL+373yLHv0ZHzS9qog==" spinCount="100000" sqref="AG672:AH672 AJ672" name="Rango2_88_7_5_42_1"/>
    <protectedRange algorithmName="SHA-512" hashValue="fPHvtIAf3pQeZUoAI9C2/vdXMHBpqqEq+67P5Ypyu4+9IWqs3yc9TZcMWQ0THLxUwqseQPyVvakuYFtCwJHsxA==" saltValue="QHIogSs2PrwAfdqa9PAOFQ==" spinCount="100000" sqref="AC672" name="Rango2_88_5_5_42_1"/>
    <protectedRange algorithmName="SHA-512" hashValue="LEEeiU6pKqm7TAP46VGlz0q+evvFwpT/0iLpRuWuQ7MacbP0OGL1/FSmrIEOg2rb6M+Jla2bPbVWiGag27j87w==" saltValue="HEVt+pS5OloNDlqSnzGLLw==" spinCount="100000" sqref="AI672" name="Rango2_8_7_42_1"/>
    <protectedRange algorithmName="SHA-512" hashValue="q2z5hEFmXS0v2chiPTC/VCoDWNlnhp+Xe6Ybfxe48vIsnB/KTJQxJv+pFUnCXfZ9T6vyJopuqFFNROfQTW/JUw==" saltValue="IctfdGJb5tOTpq+KPi9vww==" spinCount="100000" sqref="AE672:AF672" name="Rango2_88_39_42_1"/>
    <protectedRange algorithmName="SHA-512" hashValue="AYYX88LSDB6RDNMvSqt0KPGWPjBqTk56tMxTOlv5QD61MGTKAAQnSnudvNDWPN0Bbllh2qRQC+P5uq7goxjdrw==" saltValue="i/iPMewnks1FoXYOjKMEVg==" spinCount="100000" sqref="AB672" name="Rango2_87_6_42_1"/>
    <protectedRange algorithmName="SHA-512" hashValue="NUll9P9xh7KbSfMYpMxsRZLfDw/y/AzW2LSWlpXVscBDqiAxmzo71xjs+a2lh+jRa7pceOC849slke4+ZKx8LA==" saltValue="8qbkKpQ+CiQuLnqgShNvXA==" spinCount="100000" sqref="T672" name="Rango2_88_6_42_1"/>
    <protectedRange algorithmName="SHA-512" hashValue="KHhv3JU/LRdRrRTxxkgFceEHPZ5UzadmpZRZR3zmQRnPvkUJZuanRafIJ+qde0IWwLZSvFIQDyUAHq6v6k7XIg==" saltValue="2GKG1kCzVNNcn+vbOPuhJA==" spinCount="100000" sqref="Q672" name="Rango2_2_5_42_1"/>
    <protectedRange algorithmName="SHA-512" hashValue="XZw03RosI/l0z9FxmTtF29EdZ7P+4+ybhqoaAAUmURojSR5XbGfjC4f2i8gMqfY+RI9JvfdCA6PSh9TduXfUxA==" saltValue="5TPtLq2WoiRSae/yaDPnTw==" spinCount="100000" sqref="R672:S672 U672:AA672" name="Rango2_99_94_1"/>
    <protectedRange algorithmName="SHA-512" hashValue="9+DNppQbWrLYYUMoJ+lyQctV2bX3Vq9kZnegLbpjTLP49It2ovUbcartuoQTeXgP+TGpY//7mDH/UQlFCKDGiA==" saltValue="KUnni6YEm00anzSSvyLqQA==" spinCount="100000" sqref="AD672" name="Rango2_66_1"/>
    <protectedRange algorithmName="SHA-512" hashValue="CHipOQaT63FWw628cQcXXJRZlrbNZ7OgmnEbDx38UmmH7z19GRYEzXFiVOzHAy1OAaAbST7g2bHZHDKQp2qm3w==" saltValue="iRVuL+373yLHv0ZHzS9qog==" spinCount="100000" sqref="AG673:AH673 AJ673" name="Rango2_88_7_5_43_1"/>
    <protectedRange algorithmName="SHA-512" hashValue="fPHvtIAf3pQeZUoAI9C2/vdXMHBpqqEq+67P5Ypyu4+9IWqs3yc9TZcMWQ0THLxUwqseQPyVvakuYFtCwJHsxA==" saltValue="QHIogSs2PrwAfdqa9PAOFQ==" spinCount="100000" sqref="AC673" name="Rango2_88_5_5_43_1"/>
    <protectedRange algorithmName="SHA-512" hashValue="LEEeiU6pKqm7TAP46VGlz0q+evvFwpT/0iLpRuWuQ7MacbP0OGL1/FSmrIEOg2rb6M+Jla2bPbVWiGag27j87w==" saltValue="HEVt+pS5OloNDlqSnzGLLw==" spinCount="100000" sqref="AI673" name="Rango2_8_7_43_1"/>
    <protectedRange algorithmName="SHA-512" hashValue="q2z5hEFmXS0v2chiPTC/VCoDWNlnhp+Xe6Ybfxe48vIsnB/KTJQxJv+pFUnCXfZ9T6vyJopuqFFNROfQTW/JUw==" saltValue="IctfdGJb5tOTpq+KPi9vww==" spinCount="100000" sqref="AE673:AF673" name="Rango2_88_39_43_1"/>
    <protectedRange algorithmName="SHA-512" hashValue="AYYX88LSDB6RDNMvSqt0KPGWPjBqTk56tMxTOlv5QD61MGTKAAQnSnudvNDWPN0Bbllh2qRQC+P5uq7goxjdrw==" saltValue="i/iPMewnks1FoXYOjKMEVg==" spinCount="100000" sqref="AB673" name="Rango2_87_6_43_1"/>
    <protectedRange algorithmName="SHA-512" hashValue="NUll9P9xh7KbSfMYpMxsRZLfDw/y/AzW2LSWlpXVscBDqiAxmzo71xjs+a2lh+jRa7pceOC849slke4+ZKx8LA==" saltValue="8qbkKpQ+CiQuLnqgShNvXA==" spinCount="100000" sqref="T673" name="Rango2_88_6_43_1"/>
    <protectedRange algorithmName="SHA-512" hashValue="KHhv3JU/LRdRrRTxxkgFceEHPZ5UzadmpZRZR3zmQRnPvkUJZuanRafIJ+qde0IWwLZSvFIQDyUAHq6v6k7XIg==" saltValue="2GKG1kCzVNNcn+vbOPuhJA==" spinCount="100000" sqref="Q673" name="Rango2_2_5_43_1"/>
    <protectedRange algorithmName="SHA-512" hashValue="XZw03RosI/l0z9FxmTtF29EdZ7P+4+ybhqoaAAUmURojSR5XbGfjC4f2i8gMqfY+RI9JvfdCA6PSh9TduXfUxA==" saltValue="5TPtLq2WoiRSae/yaDPnTw==" spinCount="100000" sqref="R673:S673 U673:AA673" name="Rango2_99_95_1"/>
    <protectedRange algorithmName="SHA-512" hashValue="9+DNppQbWrLYYUMoJ+lyQctV2bX3Vq9kZnegLbpjTLP49It2ovUbcartuoQTeXgP+TGpY//7mDH/UQlFCKDGiA==" saltValue="KUnni6YEm00anzSSvyLqQA==" spinCount="100000" sqref="AD673" name="Rango2_67_2"/>
    <protectedRange algorithmName="SHA-512" hashValue="RQ91b7oAw60DVtcgB2vRpial2kSdzJx5guGCTYUwXYkKrtrUHfiYnLf9R+SNpYXlJDYpyEJLhcWwP0EqNN86dQ==" saltValue="W3RbH3zrcY9sy39xNwXNxg==" spinCount="100000" sqref="BA672:BI672" name="Rango2_88_99_42_1"/>
    <protectedRange algorithmName="SHA-512" hashValue="fMbmUM1DQ7FuAPRNvFL5mPdHUYjQnlLFhkuaxvHguaqR7aWyDxcmJs0jLYQfQKY+oyhsMb4Lew4VL6i7um3/ew==" saltValue="ydaTm0CeH8+/cYqoL/AMaQ==" spinCount="100000" sqref="AU672 AW672:AZ672" name="Rango2_88_91_42_1"/>
    <protectedRange algorithmName="SHA-512" hashValue="CHipOQaT63FWw628cQcXXJRZlrbNZ7OgmnEbDx38UmmH7z19GRYEzXFiVOzHAy1OAaAbST7g2bHZHDKQp2qm3w==" saltValue="iRVuL+373yLHv0ZHzS9qog==" spinCount="100000" sqref="AL672" name="Rango2_88_7_5_94_1"/>
    <protectedRange algorithmName="SHA-512" hashValue="NkG6oHuDGvGBEiLAAq8MEJHEfLQUMyjihfH+DBXhT+eQW0r1yri7tOJEFRM9nbOejjjXiviq9RFo7KB7wF+xJA==" saltValue="bpjB0AAANu2X/PeR3eiFkA==" spinCount="100000" sqref="AM672:AS672" name="Rango2_88_65_42_1"/>
    <protectedRange algorithmName="SHA-512" hashValue="RQ91b7oAw60DVtcgB2vRpial2kSdzJx5guGCTYUwXYkKrtrUHfiYnLf9R+SNpYXlJDYpyEJLhcWwP0EqNN86dQ==" saltValue="W3RbH3zrcY9sy39xNwXNxg==" spinCount="100000" sqref="BA673:BI673" name="Rango2_88_99_43_1"/>
    <protectedRange algorithmName="SHA-512" hashValue="fMbmUM1DQ7FuAPRNvFL5mPdHUYjQnlLFhkuaxvHguaqR7aWyDxcmJs0jLYQfQKY+oyhsMb4Lew4VL6i7um3/ew==" saltValue="ydaTm0CeH8+/cYqoL/AMaQ==" spinCount="100000" sqref="AU673 AW673:AZ673" name="Rango2_88_91_43_1"/>
    <protectedRange algorithmName="SHA-512" hashValue="CHipOQaT63FWw628cQcXXJRZlrbNZ7OgmnEbDx38UmmH7z19GRYEzXFiVOzHAy1OAaAbST7g2bHZHDKQp2qm3w==" saltValue="iRVuL+373yLHv0ZHzS9qog==" spinCount="100000" sqref="AL673" name="Rango2_88_7_5_95_1"/>
    <protectedRange algorithmName="SHA-512" hashValue="NkG6oHuDGvGBEiLAAq8MEJHEfLQUMyjihfH+DBXhT+eQW0r1yri7tOJEFRM9nbOejjjXiviq9RFo7KB7wF+xJA==" saltValue="bpjB0AAANu2X/PeR3eiFkA==" spinCount="100000" sqref="AM673:AS673" name="Rango2_88_65_43_1"/>
    <protectedRange algorithmName="SHA-512" hashValue="RQ91b7oAw60DVtcgB2vRpial2kSdzJx5guGCTYUwXYkKrtrUHfiYnLf9R+SNpYXlJDYpyEJLhcWwP0EqNN86dQ==" saltValue="W3RbH3zrcY9sy39xNwXNxg==" spinCount="100000" sqref="BV672:BY672" name="Rango2_88_99_94_1"/>
    <protectedRange algorithmName="SHA-512" hashValue="RQ91b7oAw60DVtcgB2vRpial2kSdzJx5guGCTYUwXYkKrtrUHfiYnLf9R+SNpYXlJDYpyEJLhcWwP0EqNN86dQ==" saltValue="W3RbH3zrcY9sy39xNwXNxg==" spinCount="100000" sqref="BV673:BY673" name="Rango2_88_99_95_1"/>
    <protectedRange algorithmName="SHA-512" hashValue="XZw03RosI/l0z9FxmTtF29EdZ7P+4+ybhqoaAAUmURojSR5XbGfjC4f2i8gMqfY+RI9JvfdCA6PSh9TduXfUxA==" saltValue="5TPtLq2WoiRSae/yaDPnTw==" spinCount="100000" sqref="O674:O675" name="Rango2_99_45_1"/>
    <protectedRange algorithmName="SHA-512" hashValue="XZw03RosI/l0z9FxmTtF29EdZ7P+4+ybhqoaAAUmURojSR5XbGfjC4f2i8gMqfY+RI9JvfdCA6PSh9TduXfUxA==" saltValue="5TPtLq2WoiRSae/yaDPnTw==" spinCount="100000" sqref="O676:O677" name="Rango2_99_46_3"/>
    <protectedRange algorithmName="SHA-512" hashValue="XZw03RosI/l0z9FxmTtF29EdZ7P+4+ybhqoaAAUmURojSR5XbGfjC4f2i8gMqfY+RI9JvfdCA6PSh9TduXfUxA==" saltValue="5TPtLq2WoiRSae/yaDPnTw==" spinCount="100000" sqref="O678" name="Rango2_99_47_3"/>
    <protectedRange algorithmName="SHA-512" hashValue="XZw03RosI/l0z9FxmTtF29EdZ7P+4+ybhqoaAAUmURojSR5XbGfjC4f2i8gMqfY+RI9JvfdCA6PSh9TduXfUxA==" saltValue="5TPtLq2WoiRSae/yaDPnTw==" spinCount="100000" sqref="O679" name="Rango2_99_48_4"/>
    <protectedRange algorithmName="SHA-512" hashValue="CHipOQaT63FWw628cQcXXJRZlrbNZ7OgmnEbDx38UmmH7z19GRYEzXFiVOzHAy1OAaAbST7g2bHZHDKQp2qm3w==" saltValue="iRVuL+373yLHv0ZHzS9qog==" spinCount="100000" sqref="AG674:AH675 AJ674:AJ675" name="Rango2_88_7_5_45_1"/>
    <protectedRange algorithmName="SHA-512" hashValue="fPHvtIAf3pQeZUoAI9C2/vdXMHBpqqEq+67P5Ypyu4+9IWqs3yc9TZcMWQ0THLxUwqseQPyVvakuYFtCwJHsxA==" saltValue="QHIogSs2PrwAfdqa9PAOFQ==" spinCount="100000" sqref="AC674:AC675" name="Rango2_88_5_5_45_1"/>
    <protectedRange algorithmName="SHA-512" hashValue="LEEeiU6pKqm7TAP46VGlz0q+evvFwpT/0iLpRuWuQ7MacbP0OGL1/FSmrIEOg2rb6M+Jla2bPbVWiGag27j87w==" saltValue="HEVt+pS5OloNDlqSnzGLLw==" spinCount="100000" sqref="AI674:AI675" name="Rango2_8_7_45_1"/>
    <protectedRange algorithmName="SHA-512" hashValue="q2z5hEFmXS0v2chiPTC/VCoDWNlnhp+Xe6Ybfxe48vIsnB/KTJQxJv+pFUnCXfZ9T6vyJopuqFFNROfQTW/JUw==" saltValue="IctfdGJb5tOTpq+KPi9vww==" spinCount="100000" sqref="AE674:AF675" name="Rango2_88_39_45_2"/>
    <protectedRange algorithmName="SHA-512" hashValue="AYYX88LSDB6RDNMvSqt0KPGWPjBqTk56tMxTOlv5QD61MGTKAAQnSnudvNDWPN0Bbllh2qRQC+P5uq7goxjdrw==" saltValue="i/iPMewnks1FoXYOjKMEVg==" spinCount="100000" sqref="AB674:AB675" name="Rango2_87_6_45_1"/>
    <protectedRange algorithmName="SHA-512" hashValue="NUll9P9xh7KbSfMYpMxsRZLfDw/y/AzW2LSWlpXVscBDqiAxmzo71xjs+a2lh+jRa7pceOC849slke4+ZKx8LA==" saltValue="8qbkKpQ+CiQuLnqgShNvXA==" spinCount="100000" sqref="T674:T675" name="Rango2_88_6_45_1"/>
    <protectedRange algorithmName="SHA-512" hashValue="KHhv3JU/LRdRrRTxxkgFceEHPZ5UzadmpZRZR3zmQRnPvkUJZuanRafIJ+qde0IWwLZSvFIQDyUAHq6v6k7XIg==" saltValue="2GKG1kCzVNNcn+vbOPuhJA==" spinCount="100000" sqref="Q674:Q675" name="Rango2_2_5_45_1"/>
    <protectedRange algorithmName="SHA-512" hashValue="XZw03RosI/l0z9FxmTtF29EdZ7P+4+ybhqoaAAUmURojSR5XbGfjC4f2i8gMqfY+RI9JvfdCA6PSh9TduXfUxA==" saltValue="5TPtLq2WoiRSae/yaDPnTw==" spinCount="100000" sqref="R674:S675 U674:AA675" name="Rango2_99_97_1"/>
    <protectedRange algorithmName="SHA-512" hashValue="9+DNppQbWrLYYUMoJ+lyQctV2bX3Vq9kZnegLbpjTLP49It2ovUbcartuoQTeXgP+TGpY//7mDH/UQlFCKDGiA==" saltValue="KUnni6YEm00anzSSvyLqQA==" spinCount="100000" sqref="AD674:AD675" name="Rango2_69_4"/>
    <protectedRange algorithmName="SHA-512" hashValue="CHipOQaT63FWw628cQcXXJRZlrbNZ7OgmnEbDx38UmmH7z19GRYEzXFiVOzHAy1OAaAbST7g2bHZHDKQp2qm3w==" saltValue="iRVuL+373yLHv0ZHzS9qog==" spinCount="100000" sqref="AG676:AH677 AJ676:AJ677" name="Rango2_88_7_5_46_5"/>
    <protectedRange algorithmName="SHA-512" hashValue="fPHvtIAf3pQeZUoAI9C2/vdXMHBpqqEq+67P5Ypyu4+9IWqs3yc9TZcMWQ0THLxUwqseQPyVvakuYFtCwJHsxA==" saltValue="QHIogSs2PrwAfdqa9PAOFQ==" spinCount="100000" sqref="AC676:AC677" name="Rango2_88_5_5_46_1"/>
    <protectedRange algorithmName="SHA-512" hashValue="LEEeiU6pKqm7TAP46VGlz0q+evvFwpT/0iLpRuWuQ7MacbP0OGL1/FSmrIEOg2rb6M+Jla2bPbVWiGag27j87w==" saltValue="HEVt+pS5OloNDlqSnzGLLw==" spinCount="100000" sqref="AI676:AI677" name="Rango2_8_7_46_1"/>
    <protectedRange algorithmName="SHA-512" hashValue="q2z5hEFmXS0v2chiPTC/VCoDWNlnhp+Xe6Ybfxe48vIsnB/KTJQxJv+pFUnCXfZ9T6vyJopuqFFNROfQTW/JUw==" saltValue="IctfdGJb5tOTpq+KPi9vww==" spinCount="100000" sqref="AE676:AF677" name="Rango2_88_39_46_2"/>
    <protectedRange algorithmName="SHA-512" hashValue="AYYX88LSDB6RDNMvSqt0KPGWPjBqTk56tMxTOlv5QD61MGTKAAQnSnudvNDWPN0Bbllh2qRQC+P5uq7goxjdrw==" saltValue="i/iPMewnks1FoXYOjKMEVg==" spinCount="100000" sqref="AB676:AB677" name="Rango2_87_6_46_1"/>
    <protectedRange algorithmName="SHA-512" hashValue="NUll9P9xh7KbSfMYpMxsRZLfDw/y/AzW2LSWlpXVscBDqiAxmzo71xjs+a2lh+jRa7pceOC849slke4+ZKx8LA==" saltValue="8qbkKpQ+CiQuLnqgShNvXA==" spinCount="100000" sqref="T676:T677" name="Rango2_88_6_46_1"/>
    <protectedRange algorithmName="SHA-512" hashValue="KHhv3JU/LRdRrRTxxkgFceEHPZ5UzadmpZRZR3zmQRnPvkUJZuanRafIJ+qde0IWwLZSvFIQDyUAHq6v6k7XIg==" saltValue="2GKG1kCzVNNcn+vbOPuhJA==" spinCount="100000" sqref="Q676:Q677" name="Rango2_2_5_46_1"/>
    <protectedRange algorithmName="SHA-512" hashValue="XZw03RosI/l0z9FxmTtF29EdZ7P+4+ybhqoaAAUmURojSR5XbGfjC4f2i8gMqfY+RI9JvfdCA6PSh9TduXfUxA==" saltValue="5TPtLq2WoiRSae/yaDPnTw==" spinCount="100000" sqref="R676:S677 U676:AA677" name="Rango2_99_98_5"/>
    <protectedRange algorithmName="SHA-512" hashValue="9+DNppQbWrLYYUMoJ+lyQctV2bX3Vq9kZnegLbpjTLP49It2ovUbcartuoQTeXgP+TGpY//7mDH/UQlFCKDGiA==" saltValue="KUnni6YEm00anzSSvyLqQA==" spinCount="100000" sqref="AD676:AD677" name="Rango2_70_1"/>
    <protectedRange algorithmName="SHA-512" hashValue="CHipOQaT63FWw628cQcXXJRZlrbNZ7OgmnEbDx38UmmH7z19GRYEzXFiVOzHAy1OAaAbST7g2bHZHDKQp2qm3w==" saltValue="iRVuL+373yLHv0ZHzS9qog==" spinCount="100000" sqref="AG678:AH678 AJ678" name="Rango2_88_7_5_47_1"/>
    <protectedRange algorithmName="SHA-512" hashValue="fPHvtIAf3pQeZUoAI9C2/vdXMHBpqqEq+67P5Ypyu4+9IWqs3yc9TZcMWQ0THLxUwqseQPyVvakuYFtCwJHsxA==" saltValue="QHIogSs2PrwAfdqa9PAOFQ==" spinCount="100000" sqref="AC678" name="Rango2_88_5_5_47_1"/>
    <protectedRange algorithmName="SHA-512" hashValue="LEEeiU6pKqm7TAP46VGlz0q+evvFwpT/0iLpRuWuQ7MacbP0OGL1/FSmrIEOg2rb6M+Jla2bPbVWiGag27j87w==" saltValue="HEVt+pS5OloNDlqSnzGLLw==" spinCount="100000" sqref="AI678" name="Rango2_8_7_47_1"/>
    <protectedRange algorithmName="SHA-512" hashValue="q2z5hEFmXS0v2chiPTC/VCoDWNlnhp+Xe6Ybfxe48vIsnB/KTJQxJv+pFUnCXfZ9T6vyJopuqFFNROfQTW/JUw==" saltValue="IctfdGJb5tOTpq+KPi9vww==" spinCount="100000" sqref="AE678:AF678" name="Rango2_88_39_47_1"/>
    <protectedRange algorithmName="SHA-512" hashValue="AYYX88LSDB6RDNMvSqt0KPGWPjBqTk56tMxTOlv5QD61MGTKAAQnSnudvNDWPN0Bbllh2qRQC+P5uq7goxjdrw==" saltValue="i/iPMewnks1FoXYOjKMEVg==" spinCount="100000" sqref="AB678" name="Rango2_87_6_47_1"/>
    <protectedRange algorithmName="SHA-512" hashValue="NUll9P9xh7KbSfMYpMxsRZLfDw/y/AzW2LSWlpXVscBDqiAxmzo71xjs+a2lh+jRa7pceOC849slke4+ZKx8LA==" saltValue="8qbkKpQ+CiQuLnqgShNvXA==" spinCount="100000" sqref="T678" name="Rango2_88_6_47_1"/>
    <protectedRange algorithmName="SHA-512" hashValue="KHhv3JU/LRdRrRTxxkgFceEHPZ5UzadmpZRZR3zmQRnPvkUJZuanRafIJ+qde0IWwLZSvFIQDyUAHq6v6k7XIg==" saltValue="2GKG1kCzVNNcn+vbOPuhJA==" spinCount="100000" sqref="Q678" name="Rango2_2_5_47_1"/>
    <protectedRange algorithmName="SHA-512" hashValue="XZw03RosI/l0z9FxmTtF29EdZ7P+4+ybhqoaAAUmURojSR5XbGfjC4f2i8gMqfY+RI9JvfdCA6PSh9TduXfUxA==" saltValue="5TPtLq2WoiRSae/yaDPnTw==" spinCount="100000" sqref="R678:S678 U678:AA678" name="Rango2_99_99_1"/>
    <protectedRange algorithmName="SHA-512" hashValue="9+DNppQbWrLYYUMoJ+lyQctV2bX3Vq9kZnegLbpjTLP49It2ovUbcartuoQTeXgP+TGpY//7mDH/UQlFCKDGiA==" saltValue="KUnni6YEm00anzSSvyLqQA==" spinCount="100000" sqref="AD678" name="Rango2_71_2"/>
    <protectedRange algorithmName="SHA-512" hashValue="CHipOQaT63FWw628cQcXXJRZlrbNZ7OgmnEbDx38UmmH7z19GRYEzXFiVOzHAy1OAaAbST7g2bHZHDKQp2qm3w==" saltValue="iRVuL+373yLHv0ZHzS9qog==" spinCount="100000" sqref="AG679:AH679 AJ679" name="Rango2_88_7_5_48_1"/>
    <protectedRange algorithmName="SHA-512" hashValue="fPHvtIAf3pQeZUoAI9C2/vdXMHBpqqEq+67P5Ypyu4+9IWqs3yc9TZcMWQ0THLxUwqseQPyVvakuYFtCwJHsxA==" saltValue="QHIogSs2PrwAfdqa9PAOFQ==" spinCount="100000" sqref="AC679" name="Rango2_88_5_5_48_1"/>
    <protectedRange algorithmName="SHA-512" hashValue="LEEeiU6pKqm7TAP46VGlz0q+evvFwpT/0iLpRuWuQ7MacbP0OGL1/FSmrIEOg2rb6M+Jla2bPbVWiGag27j87w==" saltValue="HEVt+pS5OloNDlqSnzGLLw==" spinCount="100000" sqref="AI679" name="Rango2_8_7_48_1"/>
    <protectedRange algorithmName="SHA-512" hashValue="q2z5hEFmXS0v2chiPTC/VCoDWNlnhp+Xe6Ybfxe48vIsnB/KTJQxJv+pFUnCXfZ9T6vyJopuqFFNROfQTW/JUw==" saltValue="IctfdGJb5tOTpq+KPi9vww==" spinCount="100000" sqref="AE679:AF679" name="Rango2_88_39_48_2"/>
    <protectedRange algorithmName="SHA-512" hashValue="AYYX88LSDB6RDNMvSqt0KPGWPjBqTk56tMxTOlv5QD61MGTKAAQnSnudvNDWPN0Bbllh2qRQC+P5uq7goxjdrw==" saltValue="i/iPMewnks1FoXYOjKMEVg==" spinCount="100000" sqref="AB679" name="Rango2_87_6_48_1"/>
    <protectedRange algorithmName="SHA-512" hashValue="NUll9P9xh7KbSfMYpMxsRZLfDw/y/AzW2LSWlpXVscBDqiAxmzo71xjs+a2lh+jRa7pceOC849slke4+ZKx8LA==" saltValue="8qbkKpQ+CiQuLnqgShNvXA==" spinCount="100000" sqref="T679" name="Rango2_88_6_48_1"/>
    <protectedRange algorithmName="SHA-512" hashValue="KHhv3JU/LRdRrRTxxkgFceEHPZ5UzadmpZRZR3zmQRnPvkUJZuanRafIJ+qde0IWwLZSvFIQDyUAHq6v6k7XIg==" saltValue="2GKG1kCzVNNcn+vbOPuhJA==" spinCount="100000" sqref="Q679" name="Rango2_2_5_48_1"/>
    <protectedRange algorithmName="SHA-512" hashValue="9+DNppQbWrLYYUMoJ+lyQctV2bX3Vq9kZnegLbpjTLP49It2ovUbcartuoQTeXgP+TGpY//7mDH/UQlFCKDGiA==" saltValue="KUnni6YEm00anzSSvyLqQA==" spinCount="100000" sqref="AD679" name="Rango2_72_1"/>
    <protectedRange algorithmName="SHA-512" hashValue="RQ91b7oAw60DVtcgB2vRpial2kSdzJx5guGCTYUwXYkKrtrUHfiYnLf9R+SNpYXlJDYpyEJLhcWwP0EqNN86dQ==" saltValue="W3RbH3zrcY9sy39xNwXNxg==" spinCount="100000" sqref="BA674:BI675" name="Rango2_88_99_45_1"/>
    <protectedRange algorithmName="SHA-512" hashValue="fMbmUM1DQ7FuAPRNvFL5mPdHUYjQnlLFhkuaxvHguaqR7aWyDxcmJs0jLYQfQKY+oyhsMb4Lew4VL6i7um3/ew==" saltValue="ydaTm0CeH8+/cYqoL/AMaQ==" spinCount="100000" sqref="AU674:AU675 AW674:AZ675" name="Rango2_88_91_45_1"/>
    <protectedRange algorithmName="SHA-512" hashValue="CHipOQaT63FWw628cQcXXJRZlrbNZ7OgmnEbDx38UmmH7z19GRYEzXFiVOzHAy1OAaAbST7g2bHZHDKQp2qm3w==" saltValue="iRVuL+373yLHv0ZHzS9qog==" spinCount="100000" sqref="AL674:AL675" name="Rango2_88_7_5_97_1"/>
    <protectedRange algorithmName="SHA-512" hashValue="NkG6oHuDGvGBEiLAAq8MEJHEfLQUMyjihfH+DBXhT+eQW0r1yri7tOJEFRM9nbOejjjXiviq9RFo7KB7wF+xJA==" saltValue="bpjB0AAANu2X/PeR3eiFkA==" spinCount="100000" sqref="AM674:AS675" name="Rango2_88_65_45_1"/>
    <protectedRange algorithmName="SHA-512" hashValue="RQ91b7oAw60DVtcgB2vRpial2kSdzJx5guGCTYUwXYkKrtrUHfiYnLf9R+SNpYXlJDYpyEJLhcWwP0EqNN86dQ==" saltValue="W3RbH3zrcY9sy39xNwXNxg==" spinCount="100000" sqref="BA676:BI677" name="Rango2_88_99_46_5"/>
    <protectedRange algorithmName="SHA-512" hashValue="fMbmUM1DQ7FuAPRNvFL5mPdHUYjQnlLFhkuaxvHguaqR7aWyDxcmJs0jLYQfQKY+oyhsMb4Lew4VL6i7um3/ew==" saltValue="ydaTm0CeH8+/cYqoL/AMaQ==" spinCount="100000" sqref="AU676:AU677 AW676:AZ677" name="Rango2_88_91_46_1"/>
    <protectedRange algorithmName="SHA-512" hashValue="CHipOQaT63FWw628cQcXXJRZlrbNZ7OgmnEbDx38UmmH7z19GRYEzXFiVOzHAy1OAaAbST7g2bHZHDKQp2qm3w==" saltValue="iRVuL+373yLHv0ZHzS9qog==" spinCount="100000" sqref="AL676:AL677" name="Rango2_88_7_5_98_1"/>
    <protectedRange algorithmName="SHA-512" hashValue="NkG6oHuDGvGBEiLAAq8MEJHEfLQUMyjihfH+DBXhT+eQW0r1yri7tOJEFRM9nbOejjjXiviq9RFo7KB7wF+xJA==" saltValue="bpjB0AAANu2X/PeR3eiFkA==" spinCount="100000" sqref="AM676:AS677" name="Rango2_88_65_46_1"/>
    <protectedRange algorithmName="SHA-512" hashValue="RQ91b7oAw60DVtcgB2vRpial2kSdzJx5guGCTYUwXYkKrtrUHfiYnLf9R+SNpYXlJDYpyEJLhcWwP0EqNN86dQ==" saltValue="W3RbH3zrcY9sy39xNwXNxg==" spinCount="100000" sqref="BA678:BI678" name="Rango2_88_99_47_1"/>
    <protectedRange algorithmName="SHA-512" hashValue="fMbmUM1DQ7FuAPRNvFL5mPdHUYjQnlLFhkuaxvHguaqR7aWyDxcmJs0jLYQfQKY+oyhsMb4Lew4VL6i7um3/ew==" saltValue="ydaTm0CeH8+/cYqoL/AMaQ==" spinCount="100000" sqref="AU678 AW678:AZ678" name="Rango2_88_91_47_1"/>
    <protectedRange algorithmName="SHA-512" hashValue="CHipOQaT63FWw628cQcXXJRZlrbNZ7OgmnEbDx38UmmH7z19GRYEzXFiVOzHAy1OAaAbST7g2bHZHDKQp2qm3w==" saltValue="iRVuL+373yLHv0ZHzS9qog==" spinCount="100000" sqref="AL678" name="Rango2_88_7_5_99_1"/>
    <protectedRange algorithmName="SHA-512" hashValue="NkG6oHuDGvGBEiLAAq8MEJHEfLQUMyjihfH+DBXhT+eQW0r1yri7tOJEFRM9nbOejjjXiviq9RFo7KB7wF+xJA==" saltValue="bpjB0AAANu2X/PeR3eiFkA==" spinCount="100000" sqref="AM678:AS678" name="Rango2_88_65_47_1"/>
    <protectedRange algorithmName="SHA-512" hashValue="RQ91b7oAw60DVtcgB2vRpial2kSdzJx5guGCTYUwXYkKrtrUHfiYnLf9R+SNpYXlJDYpyEJLhcWwP0EqNN86dQ==" saltValue="W3RbH3zrcY9sy39xNwXNxg==" spinCount="100000" sqref="BA679:BI679" name="Rango2_88_99_48_1"/>
    <protectedRange algorithmName="SHA-512" hashValue="fMbmUM1DQ7FuAPRNvFL5mPdHUYjQnlLFhkuaxvHguaqR7aWyDxcmJs0jLYQfQKY+oyhsMb4Lew4VL6i7um3/ew==" saltValue="ydaTm0CeH8+/cYqoL/AMaQ==" spinCount="100000" sqref="AU679 AW679:AZ679" name="Rango2_88_91_48_1"/>
    <protectedRange algorithmName="SHA-512" hashValue="NkG6oHuDGvGBEiLAAq8MEJHEfLQUMyjihfH+DBXhT+eQW0r1yri7tOJEFRM9nbOejjjXiviq9RFo7KB7wF+xJA==" saltValue="bpjB0AAANu2X/PeR3eiFkA==" spinCount="100000" sqref="AM679:AS679" name="Rango2_88_65_48_1"/>
    <protectedRange algorithmName="SHA-512" hashValue="RQ91b7oAw60DVtcgB2vRpial2kSdzJx5guGCTYUwXYkKrtrUHfiYnLf9R+SNpYXlJDYpyEJLhcWwP0EqNN86dQ==" saltValue="W3RbH3zrcY9sy39xNwXNxg==" spinCount="100000" sqref="BV674:BY675" name="Rango2_88_99_97_1"/>
    <protectedRange algorithmName="SHA-512" hashValue="RQ91b7oAw60DVtcgB2vRpial2kSdzJx5guGCTYUwXYkKrtrUHfiYnLf9R+SNpYXlJDYpyEJLhcWwP0EqNN86dQ==" saltValue="W3RbH3zrcY9sy39xNwXNxg==" spinCount="100000" sqref="BV676:BY677" name="Rango2_88_99_98_1"/>
    <protectedRange algorithmName="SHA-512" hashValue="RQ91b7oAw60DVtcgB2vRpial2kSdzJx5guGCTYUwXYkKrtrUHfiYnLf9R+SNpYXlJDYpyEJLhcWwP0EqNN86dQ==" saltValue="W3RbH3zrcY9sy39xNwXNxg==" spinCount="100000" sqref="BV678:BY678" name="Rango2_88_99_99_1"/>
    <protectedRange algorithmName="SHA-512" hashValue="XZw03RosI/l0z9FxmTtF29EdZ7P+4+ybhqoaAAUmURojSR5XbGfjC4f2i8gMqfY+RI9JvfdCA6PSh9TduXfUxA==" saltValue="5TPtLq2WoiRSae/yaDPnTw==" spinCount="100000" sqref="O680" name="Rango2_99_50_2"/>
    <protectedRange algorithmName="SHA-512" hashValue="XZw03RosI/l0z9FxmTtF29EdZ7P+4+ybhqoaAAUmURojSR5XbGfjC4f2i8gMqfY+RI9JvfdCA6PSh9TduXfUxA==" saltValue="5TPtLq2WoiRSae/yaDPnTw==" spinCount="100000" sqref="O681:O682" name="Rango2_99_51_1"/>
    <protectedRange algorithmName="SHA-512" hashValue="XZw03RosI/l0z9FxmTtF29EdZ7P+4+ybhqoaAAUmURojSR5XbGfjC4f2i8gMqfY+RI9JvfdCA6PSh9TduXfUxA==" saltValue="5TPtLq2WoiRSae/yaDPnTw==" spinCount="100000" sqref="O683" name="Rango2_99_52_2"/>
    <protectedRange algorithmName="SHA-512" hashValue="CHipOQaT63FWw628cQcXXJRZlrbNZ7OgmnEbDx38UmmH7z19GRYEzXFiVOzHAy1OAaAbST7g2bHZHDKQp2qm3w==" saltValue="iRVuL+373yLHv0ZHzS9qog==" spinCount="100000" sqref="AG680:AH680 AJ680" name="Rango2_88_7_5_50_1"/>
    <protectedRange algorithmName="SHA-512" hashValue="fPHvtIAf3pQeZUoAI9C2/vdXMHBpqqEq+67P5Ypyu4+9IWqs3yc9TZcMWQ0THLxUwqseQPyVvakuYFtCwJHsxA==" saltValue="QHIogSs2PrwAfdqa9PAOFQ==" spinCount="100000" sqref="AC680" name="Rango2_88_5_5_50_1"/>
    <protectedRange algorithmName="SHA-512" hashValue="LEEeiU6pKqm7TAP46VGlz0q+evvFwpT/0iLpRuWuQ7MacbP0OGL1/FSmrIEOg2rb6M+Jla2bPbVWiGag27j87w==" saltValue="HEVt+pS5OloNDlqSnzGLLw==" spinCount="100000" sqref="AI680" name="Rango2_8_7_50_1"/>
    <protectedRange algorithmName="SHA-512" hashValue="q2z5hEFmXS0v2chiPTC/VCoDWNlnhp+Xe6Ybfxe48vIsnB/KTJQxJv+pFUnCXfZ9T6vyJopuqFFNROfQTW/JUw==" saltValue="IctfdGJb5tOTpq+KPi9vww==" spinCount="100000" sqref="AE680:AF680" name="Rango2_88_39_50_2"/>
    <protectedRange algorithmName="SHA-512" hashValue="AYYX88LSDB6RDNMvSqt0KPGWPjBqTk56tMxTOlv5QD61MGTKAAQnSnudvNDWPN0Bbllh2qRQC+P5uq7goxjdrw==" saltValue="i/iPMewnks1FoXYOjKMEVg==" spinCount="100000" sqref="AB680" name="Rango2_87_6_50_1"/>
    <protectedRange algorithmName="SHA-512" hashValue="NUll9P9xh7KbSfMYpMxsRZLfDw/y/AzW2LSWlpXVscBDqiAxmzo71xjs+a2lh+jRa7pceOC849slke4+ZKx8LA==" saltValue="8qbkKpQ+CiQuLnqgShNvXA==" spinCount="100000" sqref="T680" name="Rango2_88_6_50_1"/>
    <protectedRange algorithmName="SHA-512" hashValue="KHhv3JU/LRdRrRTxxkgFceEHPZ5UzadmpZRZR3zmQRnPvkUJZuanRafIJ+qde0IWwLZSvFIQDyUAHq6v6k7XIg==" saltValue="2GKG1kCzVNNcn+vbOPuhJA==" spinCount="100000" sqref="Q680" name="Rango2_2_5_50_1"/>
    <protectedRange algorithmName="SHA-512" hashValue="9+DNppQbWrLYYUMoJ+lyQctV2bX3Vq9kZnegLbpjTLP49It2ovUbcartuoQTeXgP+TGpY//7mDH/UQlFCKDGiA==" saltValue="KUnni6YEm00anzSSvyLqQA==" spinCount="100000" sqref="AD680" name="Rango2_74_2"/>
    <protectedRange algorithmName="SHA-512" hashValue="CHipOQaT63FWw628cQcXXJRZlrbNZ7OgmnEbDx38UmmH7z19GRYEzXFiVOzHAy1OAaAbST7g2bHZHDKQp2qm3w==" saltValue="iRVuL+373yLHv0ZHzS9qog==" spinCount="100000" sqref="AG681:AH682 AJ681:AJ682" name="Rango2_88_7_5_51_1"/>
    <protectedRange algorithmName="SHA-512" hashValue="fPHvtIAf3pQeZUoAI9C2/vdXMHBpqqEq+67P5Ypyu4+9IWqs3yc9TZcMWQ0THLxUwqseQPyVvakuYFtCwJHsxA==" saltValue="QHIogSs2PrwAfdqa9PAOFQ==" spinCount="100000" sqref="AC681:AC682" name="Rango2_88_5_5_51_1"/>
    <protectedRange algorithmName="SHA-512" hashValue="LEEeiU6pKqm7TAP46VGlz0q+evvFwpT/0iLpRuWuQ7MacbP0OGL1/FSmrIEOg2rb6M+Jla2bPbVWiGag27j87w==" saltValue="HEVt+pS5OloNDlqSnzGLLw==" spinCount="100000" sqref="AI681:AI682" name="Rango2_8_7_51_1"/>
    <protectedRange algorithmName="SHA-512" hashValue="q2z5hEFmXS0v2chiPTC/VCoDWNlnhp+Xe6Ybfxe48vIsnB/KTJQxJv+pFUnCXfZ9T6vyJopuqFFNROfQTW/JUw==" saltValue="IctfdGJb5tOTpq+KPi9vww==" spinCount="100000" sqref="AE681:AF682" name="Rango2_88_39_51_2"/>
    <protectedRange algorithmName="SHA-512" hashValue="AYYX88LSDB6RDNMvSqt0KPGWPjBqTk56tMxTOlv5QD61MGTKAAQnSnudvNDWPN0Bbllh2qRQC+P5uq7goxjdrw==" saltValue="i/iPMewnks1FoXYOjKMEVg==" spinCount="100000" sqref="AB681:AB682" name="Rango2_87_6_51_1"/>
    <protectedRange algorithmName="SHA-512" hashValue="NUll9P9xh7KbSfMYpMxsRZLfDw/y/AzW2LSWlpXVscBDqiAxmzo71xjs+a2lh+jRa7pceOC849slke4+ZKx8LA==" saltValue="8qbkKpQ+CiQuLnqgShNvXA==" spinCount="100000" sqref="T681:T682" name="Rango2_88_6_51_1"/>
    <protectedRange algorithmName="SHA-512" hashValue="KHhv3JU/LRdRrRTxxkgFceEHPZ5UzadmpZRZR3zmQRnPvkUJZuanRafIJ+qde0IWwLZSvFIQDyUAHq6v6k7XIg==" saltValue="2GKG1kCzVNNcn+vbOPuhJA==" spinCount="100000" sqref="Q681:Q682" name="Rango2_2_5_51_1"/>
    <protectedRange algorithmName="SHA-512" hashValue="9+DNppQbWrLYYUMoJ+lyQctV2bX3Vq9kZnegLbpjTLP49It2ovUbcartuoQTeXgP+TGpY//7mDH/UQlFCKDGiA==" saltValue="KUnni6YEm00anzSSvyLqQA==" spinCount="100000" sqref="AD681:AD682" name="Rango2_76_4"/>
    <protectedRange algorithmName="SHA-512" hashValue="CHipOQaT63FWw628cQcXXJRZlrbNZ7OgmnEbDx38UmmH7z19GRYEzXFiVOzHAy1OAaAbST7g2bHZHDKQp2qm3w==" saltValue="iRVuL+373yLHv0ZHzS9qog==" spinCount="100000" sqref="AG683:AH683 AJ683" name="Rango2_88_7_5_52_1"/>
    <protectedRange algorithmName="SHA-512" hashValue="fPHvtIAf3pQeZUoAI9C2/vdXMHBpqqEq+67P5Ypyu4+9IWqs3yc9TZcMWQ0THLxUwqseQPyVvakuYFtCwJHsxA==" saltValue="QHIogSs2PrwAfdqa9PAOFQ==" spinCount="100000" sqref="AC683" name="Rango2_88_5_5_52_1"/>
    <protectedRange algorithmName="SHA-512" hashValue="LEEeiU6pKqm7TAP46VGlz0q+evvFwpT/0iLpRuWuQ7MacbP0OGL1/FSmrIEOg2rb6M+Jla2bPbVWiGag27j87w==" saltValue="HEVt+pS5OloNDlqSnzGLLw==" spinCount="100000" sqref="AI683" name="Rango2_8_7_52_1"/>
    <protectedRange algorithmName="SHA-512" hashValue="q2z5hEFmXS0v2chiPTC/VCoDWNlnhp+Xe6Ybfxe48vIsnB/KTJQxJv+pFUnCXfZ9T6vyJopuqFFNROfQTW/JUw==" saltValue="IctfdGJb5tOTpq+KPi9vww==" spinCount="100000" sqref="AE683:AF683" name="Rango2_88_39_52_2"/>
    <protectedRange algorithmName="SHA-512" hashValue="AYYX88LSDB6RDNMvSqt0KPGWPjBqTk56tMxTOlv5QD61MGTKAAQnSnudvNDWPN0Bbllh2qRQC+P5uq7goxjdrw==" saltValue="i/iPMewnks1FoXYOjKMEVg==" spinCount="100000" sqref="AB683" name="Rango2_87_6_52_1"/>
    <protectedRange algorithmName="SHA-512" hashValue="NUll9P9xh7KbSfMYpMxsRZLfDw/y/AzW2LSWlpXVscBDqiAxmzo71xjs+a2lh+jRa7pceOC849slke4+ZKx8LA==" saltValue="8qbkKpQ+CiQuLnqgShNvXA==" spinCount="100000" sqref="T683" name="Rango2_88_6_52_1"/>
    <protectedRange algorithmName="SHA-512" hashValue="KHhv3JU/LRdRrRTxxkgFceEHPZ5UzadmpZRZR3zmQRnPvkUJZuanRafIJ+qde0IWwLZSvFIQDyUAHq6v6k7XIg==" saltValue="2GKG1kCzVNNcn+vbOPuhJA==" spinCount="100000" sqref="Q683" name="Rango2_2_5_52_1"/>
    <protectedRange algorithmName="SHA-512" hashValue="9+DNppQbWrLYYUMoJ+lyQctV2bX3Vq9kZnegLbpjTLP49It2ovUbcartuoQTeXgP+TGpY//7mDH/UQlFCKDGiA==" saltValue="KUnni6YEm00anzSSvyLqQA==" spinCount="100000" sqref="AD683" name="Rango2_80_1"/>
    <protectedRange algorithmName="SHA-512" hashValue="RQ91b7oAw60DVtcgB2vRpial2kSdzJx5guGCTYUwXYkKrtrUHfiYnLf9R+SNpYXlJDYpyEJLhcWwP0EqNN86dQ==" saltValue="W3RbH3zrcY9sy39xNwXNxg==" spinCount="100000" sqref="BA680:BI680" name="Rango2_88_99_50_1"/>
    <protectedRange algorithmName="SHA-512" hashValue="fMbmUM1DQ7FuAPRNvFL5mPdHUYjQnlLFhkuaxvHguaqR7aWyDxcmJs0jLYQfQKY+oyhsMb4Lew4VL6i7um3/ew==" saltValue="ydaTm0CeH8+/cYqoL/AMaQ==" spinCount="100000" sqref="AU680 AW680:AZ680" name="Rango2_88_91_50_1"/>
    <protectedRange algorithmName="SHA-512" hashValue="NkG6oHuDGvGBEiLAAq8MEJHEfLQUMyjihfH+DBXhT+eQW0r1yri7tOJEFRM9nbOejjjXiviq9RFo7KB7wF+xJA==" saltValue="bpjB0AAANu2X/PeR3eiFkA==" spinCount="100000" sqref="AM680:AS680" name="Rango2_88_65_50_1"/>
    <protectedRange algorithmName="SHA-512" hashValue="RQ91b7oAw60DVtcgB2vRpial2kSdzJx5guGCTYUwXYkKrtrUHfiYnLf9R+SNpYXlJDYpyEJLhcWwP0EqNN86dQ==" saltValue="W3RbH3zrcY9sy39xNwXNxg==" spinCount="100000" sqref="BA681:BI682" name="Rango2_88_99_51_1"/>
    <protectedRange algorithmName="SHA-512" hashValue="fMbmUM1DQ7FuAPRNvFL5mPdHUYjQnlLFhkuaxvHguaqR7aWyDxcmJs0jLYQfQKY+oyhsMb4Lew4VL6i7um3/ew==" saltValue="ydaTm0CeH8+/cYqoL/AMaQ==" spinCount="100000" sqref="AU681:AU682 AW681:AZ682" name="Rango2_88_91_51_1"/>
    <protectedRange algorithmName="SHA-512" hashValue="NkG6oHuDGvGBEiLAAq8MEJHEfLQUMyjihfH+DBXhT+eQW0r1yri7tOJEFRM9nbOejjjXiviq9RFo7KB7wF+xJA==" saltValue="bpjB0AAANu2X/PeR3eiFkA==" spinCount="100000" sqref="AM681:AS682" name="Rango2_88_65_51_1"/>
    <protectedRange algorithmName="SHA-512" hashValue="RQ91b7oAw60DVtcgB2vRpial2kSdzJx5guGCTYUwXYkKrtrUHfiYnLf9R+SNpYXlJDYpyEJLhcWwP0EqNN86dQ==" saltValue="W3RbH3zrcY9sy39xNwXNxg==" spinCount="100000" sqref="BA683:BI683" name="Rango2_88_99_52_1"/>
    <protectedRange algorithmName="SHA-512" hashValue="fMbmUM1DQ7FuAPRNvFL5mPdHUYjQnlLFhkuaxvHguaqR7aWyDxcmJs0jLYQfQKY+oyhsMb4Lew4VL6i7um3/ew==" saltValue="ydaTm0CeH8+/cYqoL/AMaQ==" spinCount="100000" sqref="AU683 AW683:AZ683" name="Rango2_88_91_52_1"/>
    <protectedRange algorithmName="SHA-512" hashValue="NkG6oHuDGvGBEiLAAq8MEJHEfLQUMyjihfH+DBXhT+eQW0r1yri7tOJEFRM9nbOejjjXiviq9RFo7KB7wF+xJA==" saltValue="bpjB0AAANu2X/PeR3eiFkA==" spinCount="100000" sqref="AM683:AS683" name="Rango2_88_65_52_1"/>
    <protectedRange algorithmName="SHA-512" hashValue="pL4tgTKqwEsWSIEGFTBd+4pvEhE7d5Q99Eijs+L/Y1rhA0saQGGRJw5Pv2HLOP0quglztFwB6WVnQ1YGxd4AiQ==" saltValue="IF5mhk2RcoEjrcYppes1VA==" spinCount="100000" sqref="FT671" name="Rango2_30_41_1"/>
    <protectedRange algorithmName="SHA-512" hashValue="Umj9+5Ys20VQPxBFtc6qE5LtKKSgPKwit+B8dd4XnEUaLfBM2ozpkEC4YxwK0SbBiAHDDex+pY+LomQ0lyuamQ==" saltValue="N2/MCRws+mmA+NXw0axolg==" spinCount="100000" sqref="FY671" name="Rango2_31_2_40_5"/>
    <protectedRange algorithmName="SHA-512" hashValue="YXHanhqXL0e4jPrzkCF8r/22WmlCviFUW909WKuG1JOcU0mp0/Huh0aP3EaGYxV2ep0WGu48HsShAy4Ka2uOiw==" saltValue="h/7U5iwJm7DLR4tRVfwZYw==" spinCount="100000" sqref="GC671" name="Rango2_33_40_1"/>
    <protectedRange algorithmName="SHA-512" hashValue="pL4tgTKqwEsWSIEGFTBd+4pvEhE7d5Q99Eijs+L/Y1rhA0saQGGRJw5Pv2HLOP0quglztFwB6WVnQ1YGxd4AiQ==" saltValue="IF5mhk2RcoEjrcYppes1VA==" spinCount="100000" sqref="FT672" name="Rango2_30_43_1"/>
    <protectedRange algorithmName="SHA-512" hashValue="pL4tgTKqwEsWSIEGFTBd+4pvEhE7d5Q99Eijs+L/Y1rhA0saQGGRJw5Pv2HLOP0quglztFwB6WVnQ1YGxd4AiQ==" saltValue="IF5mhk2RcoEjrcYppes1VA==" spinCount="100000" sqref="FT673" name="Rango2_30_44_1"/>
    <protectedRange algorithmName="SHA-512" hashValue="Umj9+5Ys20VQPxBFtc6qE5LtKKSgPKwit+B8dd4XnEUaLfBM2ozpkEC4YxwK0SbBiAHDDex+pY+LomQ0lyuamQ==" saltValue="N2/MCRws+mmA+NXw0axolg==" spinCount="100000" sqref="FY672" name="Rango2_31_2_42_1"/>
    <protectedRange algorithmName="SHA-512" hashValue="Umj9+5Ys20VQPxBFtc6qE5LtKKSgPKwit+B8dd4XnEUaLfBM2ozpkEC4YxwK0SbBiAHDDex+pY+LomQ0lyuamQ==" saltValue="N2/MCRws+mmA+NXw0axolg==" spinCount="100000" sqref="FY673" name="Rango2_31_2_43_1"/>
    <protectedRange algorithmName="SHA-512" hashValue="YXHanhqXL0e4jPrzkCF8r/22WmlCviFUW909WKuG1JOcU0mp0/Huh0aP3EaGYxV2ep0WGu48HsShAy4Ka2uOiw==" saltValue="h/7U5iwJm7DLR4tRVfwZYw==" spinCount="100000" sqref="GC672" name="Rango2_33_42_1"/>
    <protectedRange algorithmName="SHA-512" hashValue="YXHanhqXL0e4jPrzkCF8r/22WmlCviFUW909WKuG1JOcU0mp0/Huh0aP3EaGYxV2ep0WGu48HsShAy4Ka2uOiw==" saltValue="h/7U5iwJm7DLR4tRVfwZYw==" spinCount="100000" sqref="GC673" name="Rango2_33_43_1"/>
    <protectedRange algorithmName="SHA-512" hashValue="9+DNppQbWrLYYUMoJ+lyQctV2bX3Vq9kZnegLbpjTLP49It2ovUbcartuoQTeXgP+TGpY//7mDH/UQlFCKDGiA==" saltValue="KUnni6YEm00anzSSvyLqQA==" spinCount="100000" sqref="FH675" name="Rango2_18_1_1"/>
    <protectedRange algorithmName="SHA-512" hashValue="pL4tgTKqwEsWSIEGFTBd+4pvEhE7d5Q99Eijs+L/Y1rhA0saQGGRJw5Pv2HLOP0quglztFwB6WVnQ1YGxd4AiQ==" saltValue="IF5mhk2RcoEjrcYppes1VA==" spinCount="100000" sqref="FT674:FT675" name="Rango2_30_46_1"/>
    <protectedRange algorithmName="SHA-512" hashValue="pL4tgTKqwEsWSIEGFTBd+4pvEhE7d5Q99Eijs+L/Y1rhA0saQGGRJw5Pv2HLOP0quglztFwB6WVnQ1YGxd4AiQ==" saltValue="IF5mhk2RcoEjrcYppes1VA==" spinCount="100000" sqref="FT676:FT677" name="Rango2_30_47_1"/>
    <protectedRange algorithmName="SHA-512" hashValue="pL4tgTKqwEsWSIEGFTBd+4pvEhE7d5Q99Eijs+L/Y1rhA0saQGGRJw5Pv2HLOP0quglztFwB6WVnQ1YGxd4AiQ==" saltValue="IF5mhk2RcoEjrcYppes1VA==" spinCount="100000" sqref="FT678" name="Rango2_30_48_1"/>
    <protectedRange algorithmName="SHA-512" hashValue="pL4tgTKqwEsWSIEGFTBd+4pvEhE7d5Q99Eijs+L/Y1rhA0saQGGRJw5Pv2HLOP0quglztFwB6WVnQ1YGxd4AiQ==" saltValue="IF5mhk2RcoEjrcYppes1VA==" spinCount="100000" sqref="FT679" name="Rango2_30_49_1"/>
    <protectedRange algorithmName="SHA-512" hashValue="Umj9+5Ys20VQPxBFtc6qE5LtKKSgPKwit+B8dd4XnEUaLfBM2ozpkEC4YxwK0SbBiAHDDex+pY+LomQ0lyuamQ==" saltValue="N2/MCRws+mmA+NXw0axolg==" spinCount="100000" sqref="FY674:FY675" name="Rango2_31_2_45_1"/>
    <protectedRange algorithmName="SHA-512" hashValue="Umj9+5Ys20VQPxBFtc6qE5LtKKSgPKwit+B8dd4XnEUaLfBM2ozpkEC4YxwK0SbBiAHDDex+pY+LomQ0lyuamQ==" saltValue="N2/MCRws+mmA+NXw0axolg==" spinCount="100000" sqref="FY676:FY677" name="Rango2_31_2_46_1"/>
    <protectedRange algorithmName="SHA-512" hashValue="Umj9+5Ys20VQPxBFtc6qE5LtKKSgPKwit+B8dd4XnEUaLfBM2ozpkEC4YxwK0SbBiAHDDex+pY+LomQ0lyuamQ==" saltValue="N2/MCRws+mmA+NXw0axolg==" spinCount="100000" sqref="FY678" name="Rango2_31_2_47_1"/>
    <protectedRange algorithmName="SHA-512" hashValue="Umj9+5Ys20VQPxBFtc6qE5LtKKSgPKwit+B8dd4XnEUaLfBM2ozpkEC4YxwK0SbBiAHDDex+pY+LomQ0lyuamQ==" saltValue="N2/MCRws+mmA+NXw0axolg==" spinCount="100000" sqref="FY679" name="Rango2_31_2_48_1"/>
    <protectedRange algorithmName="SHA-512" hashValue="Umj9+5Ys20VQPxBFtc6qE5LtKKSgPKwit+B8dd4XnEUaLfBM2ozpkEC4YxwK0SbBiAHDDex+pY+LomQ0lyuamQ==" saltValue="N2/MCRws+mmA+NXw0axolg==" spinCount="100000" sqref="GB674" name="Rango2_31_2_97_1"/>
    <protectedRange algorithmName="SHA-512" hashValue="YXHanhqXL0e4jPrzkCF8r/22WmlCviFUW909WKuG1JOcU0mp0/Huh0aP3EaGYxV2ep0WGu48HsShAy4Ka2uOiw==" saltValue="h/7U5iwJm7DLR4tRVfwZYw==" spinCount="100000" sqref="GC674:GC675" name="Rango2_33_45_1"/>
    <protectedRange algorithmName="SHA-512" hashValue="Umj9+5Ys20VQPxBFtc6qE5LtKKSgPKwit+B8dd4XnEUaLfBM2ozpkEC4YxwK0SbBiAHDDex+pY+LomQ0lyuamQ==" saltValue="N2/MCRws+mmA+NXw0axolg==" spinCount="100000" sqref="GB676" name="Rango2_31_2_98_1"/>
    <protectedRange algorithmName="SHA-512" hashValue="YXHanhqXL0e4jPrzkCF8r/22WmlCviFUW909WKuG1JOcU0mp0/Huh0aP3EaGYxV2ep0WGu48HsShAy4Ka2uOiw==" saltValue="h/7U5iwJm7DLR4tRVfwZYw==" spinCount="100000" sqref="GC676:GC677" name="Rango2_33_46_1"/>
    <protectedRange algorithmName="SHA-512" hashValue="Umj9+5Ys20VQPxBFtc6qE5LtKKSgPKwit+B8dd4XnEUaLfBM2ozpkEC4YxwK0SbBiAHDDex+pY+LomQ0lyuamQ==" saltValue="N2/MCRws+mmA+NXw0axolg==" spinCount="100000" sqref="GB678" name="Rango2_31_2_99_1"/>
    <protectedRange algorithmName="SHA-512" hashValue="YXHanhqXL0e4jPrzkCF8r/22WmlCviFUW909WKuG1JOcU0mp0/Huh0aP3EaGYxV2ep0WGu48HsShAy4Ka2uOiw==" saltValue="h/7U5iwJm7DLR4tRVfwZYw==" spinCount="100000" sqref="GC678" name="Rango2_33_47_1"/>
    <protectedRange algorithmName="SHA-512" hashValue="YXHanhqXL0e4jPrzkCF8r/22WmlCviFUW909WKuG1JOcU0mp0/Huh0aP3EaGYxV2ep0WGu48HsShAy4Ka2uOiw==" saltValue="h/7U5iwJm7DLR4tRVfwZYw==" spinCount="100000" sqref="GC679" name="Rango2_33_48_1"/>
    <protectedRange algorithmName="SHA-512" hashValue="pL4tgTKqwEsWSIEGFTBd+4pvEhE7d5Q99Eijs+L/Y1rhA0saQGGRJw5Pv2HLOP0quglztFwB6WVnQ1YGxd4AiQ==" saltValue="IF5mhk2RcoEjrcYppes1VA==" spinCount="100000" sqref="FT680" name="Rango2_30_51_1"/>
    <protectedRange algorithmName="SHA-512" hashValue="pL4tgTKqwEsWSIEGFTBd+4pvEhE7d5Q99Eijs+L/Y1rhA0saQGGRJw5Pv2HLOP0quglztFwB6WVnQ1YGxd4AiQ==" saltValue="IF5mhk2RcoEjrcYppes1VA==" spinCount="100000" sqref="FT681:FT682" name="Rango2_30_52_1"/>
    <protectedRange algorithmName="SHA-512" hashValue="pL4tgTKqwEsWSIEGFTBd+4pvEhE7d5Q99Eijs+L/Y1rhA0saQGGRJw5Pv2HLOP0quglztFwB6WVnQ1YGxd4AiQ==" saltValue="IF5mhk2RcoEjrcYppes1VA==" spinCount="100000" sqref="FT683" name="Rango2_30_53_1"/>
    <protectedRange algorithmName="SHA-512" hashValue="Umj9+5Ys20VQPxBFtc6qE5LtKKSgPKwit+B8dd4XnEUaLfBM2ozpkEC4YxwK0SbBiAHDDex+pY+LomQ0lyuamQ==" saltValue="N2/MCRws+mmA+NXw0axolg==" spinCount="100000" sqref="FY680" name="Rango2_31_2_50_1"/>
    <protectedRange algorithmName="SHA-512" hashValue="Umj9+5Ys20VQPxBFtc6qE5LtKKSgPKwit+B8dd4XnEUaLfBM2ozpkEC4YxwK0SbBiAHDDex+pY+LomQ0lyuamQ==" saltValue="N2/MCRws+mmA+NXw0axolg==" spinCount="100000" sqref="FY681:FY682" name="Rango2_31_2_51_1"/>
    <protectedRange algorithmName="SHA-512" hashValue="Umj9+5Ys20VQPxBFtc6qE5LtKKSgPKwit+B8dd4XnEUaLfBM2ozpkEC4YxwK0SbBiAHDDex+pY+LomQ0lyuamQ==" saltValue="N2/MCRws+mmA+NXw0axolg==" spinCount="100000" sqref="FY683" name="Rango2_31_2_52_1"/>
    <protectedRange algorithmName="SHA-512" hashValue="YXHanhqXL0e4jPrzkCF8r/22WmlCviFUW909WKuG1JOcU0mp0/Huh0aP3EaGYxV2ep0WGu48HsShAy4Ka2uOiw==" saltValue="h/7U5iwJm7DLR4tRVfwZYw==" spinCount="100000" sqref="GC680" name="Rango2_33_50_1"/>
    <protectedRange algorithmName="SHA-512" hashValue="YXHanhqXL0e4jPrzkCF8r/22WmlCviFUW909WKuG1JOcU0mp0/Huh0aP3EaGYxV2ep0WGu48HsShAy4Ka2uOiw==" saltValue="h/7U5iwJm7DLR4tRVfwZYw==" spinCount="100000" sqref="GC681:GC682" name="Rango2_33_51_1"/>
    <protectedRange algorithmName="SHA-512" hashValue="YXHanhqXL0e4jPrzkCF8r/22WmlCviFUW909WKuG1JOcU0mp0/Huh0aP3EaGYxV2ep0WGu48HsShAy4Ka2uOiw==" saltValue="h/7U5iwJm7DLR4tRVfwZYw==" spinCount="100000" sqref="GC683" name="Rango2_33_52_1"/>
    <protectedRange algorithmName="SHA-512" hashValue="Rgskw+AQdeJ5qbJdarzTa3SCkJfDGziy0Uan5N0F3IWn/H3Z/e+VcB56R7Nes7MPxNHewNP1sSSucVjz3iTLeA==" saltValue="qKZH3DnwaZHBzy3cBZo1qQ==" spinCount="100000" sqref="GF671" name="Rango2_31_28_40_1"/>
    <protectedRange algorithmName="SHA-512" hashValue="YXHanhqXL0e4jPrzkCF8r/22WmlCviFUW909WKuG1JOcU0mp0/Huh0aP3EaGYxV2ep0WGu48HsShAy4Ka2uOiw==" saltValue="h/7U5iwJm7DLR4tRVfwZYw==" spinCount="100000" sqref="GI671" name="Rango2_33_92_1"/>
    <protectedRange algorithmName="SHA-512" hashValue="EEHzbvEYwO1eufllBljOz0uf9BJ2ENtvOScQ7IsS321QhYbwKn7qhHKKP8cKj02rTDvVRMWvwQ1ZP0mZWsBprQ==" saltValue="CjXqBRFbKezlWOFV37MnDQ==" spinCount="100000" sqref="GN671" name="Rango2_30_2_40_5"/>
    <protectedRange algorithmName="SHA-512" hashValue="EEHzbvEYwO1eufllBljOz0uf9BJ2ENtvOScQ7IsS321QhYbwKn7qhHKKP8cKj02rTDvVRMWvwQ1ZP0mZWsBprQ==" saltValue="CjXqBRFbKezlWOFV37MnDQ==" spinCount="100000" sqref="GQ671:GR671" name="Rango2_30_2_92_1"/>
    <protectedRange algorithmName="SHA-512" hashValue="Rgskw+AQdeJ5qbJdarzTa3SCkJfDGziy0Uan5N0F3IWn/H3Z/e+VcB56R7Nes7MPxNHewNP1sSSucVjz3iTLeA==" saltValue="qKZH3DnwaZHBzy3cBZo1qQ==" spinCount="100000" sqref="GF672" name="Rango2_31_28_42_1"/>
    <protectedRange algorithmName="SHA-512" hashValue="Rgskw+AQdeJ5qbJdarzTa3SCkJfDGziy0Uan5N0F3IWn/H3Z/e+VcB56R7Nes7MPxNHewNP1sSSucVjz3iTLeA==" saltValue="qKZH3DnwaZHBzy3cBZo1qQ==" spinCount="100000" sqref="GF673" name="Rango2_31_28_43_1"/>
    <protectedRange algorithmName="SHA-512" hashValue="YXHanhqXL0e4jPrzkCF8r/22WmlCviFUW909WKuG1JOcU0mp0/Huh0aP3EaGYxV2ep0WGu48HsShAy4Ka2uOiw==" saltValue="h/7U5iwJm7DLR4tRVfwZYw==" spinCount="100000" sqref="GI672" name="Rango2_33_94_1"/>
    <protectedRange algorithmName="SHA-512" hashValue="YXHanhqXL0e4jPrzkCF8r/22WmlCviFUW909WKuG1JOcU0mp0/Huh0aP3EaGYxV2ep0WGu48HsShAy4Ka2uOiw==" saltValue="h/7U5iwJm7DLR4tRVfwZYw==" spinCount="100000" sqref="GI673" name="Rango2_33_95_1"/>
    <protectedRange algorithmName="SHA-512" hashValue="EEHzbvEYwO1eufllBljOz0uf9BJ2ENtvOScQ7IsS321QhYbwKn7qhHKKP8cKj02rTDvVRMWvwQ1ZP0mZWsBprQ==" saltValue="CjXqBRFbKezlWOFV37MnDQ==" spinCount="100000" sqref="GN672" name="Rango2_30_2_42_1"/>
    <protectedRange algorithmName="SHA-512" hashValue="EEHzbvEYwO1eufllBljOz0uf9BJ2ENtvOScQ7IsS321QhYbwKn7qhHKKP8cKj02rTDvVRMWvwQ1ZP0mZWsBprQ==" saltValue="CjXqBRFbKezlWOFV37MnDQ==" spinCount="100000" sqref="GN673" name="Rango2_30_2_43_1"/>
    <protectedRange algorithmName="SHA-512" hashValue="EEHzbvEYwO1eufllBljOz0uf9BJ2ENtvOScQ7IsS321QhYbwKn7qhHKKP8cKj02rTDvVRMWvwQ1ZP0mZWsBprQ==" saltValue="CjXqBRFbKezlWOFV37MnDQ==" spinCount="100000" sqref="GQ672:GR672" name="Rango2_30_2_94_1"/>
    <protectedRange algorithmName="SHA-512" hashValue="EEHzbvEYwO1eufllBljOz0uf9BJ2ENtvOScQ7IsS321QhYbwKn7qhHKKP8cKj02rTDvVRMWvwQ1ZP0mZWsBprQ==" saltValue="CjXqBRFbKezlWOFV37MnDQ==" spinCount="100000" sqref="GQ673:GR673" name="Rango2_30_2_95_1"/>
    <protectedRange algorithmName="SHA-512" hashValue="Rgskw+AQdeJ5qbJdarzTa3SCkJfDGziy0Uan5N0F3IWn/H3Z/e+VcB56R7Nes7MPxNHewNP1sSSucVjz3iTLeA==" saltValue="qKZH3DnwaZHBzy3cBZo1qQ==" spinCount="100000" sqref="GF674:GF675" name="Rango2_31_28_45_1"/>
    <protectedRange algorithmName="SHA-512" hashValue="Rgskw+AQdeJ5qbJdarzTa3SCkJfDGziy0Uan5N0F3IWn/H3Z/e+VcB56R7Nes7MPxNHewNP1sSSucVjz3iTLeA==" saltValue="qKZH3DnwaZHBzy3cBZo1qQ==" spinCount="100000" sqref="GF676:GF677" name="Rango2_31_28_46_1"/>
    <protectedRange algorithmName="SHA-512" hashValue="Rgskw+AQdeJ5qbJdarzTa3SCkJfDGziy0Uan5N0F3IWn/H3Z/e+VcB56R7Nes7MPxNHewNP1sSSucVjz3iTLeA==" saltValue="qKZH3DnwaZHBzy3cBZo1qQ==" spinCount="100000" sqref="GF678" name="Rango2_31_28_47_1"/>
    <protectedRange algorithmName="SHA-512" hashValue="Rgskw+AQdeJ5qbJdarzTa3SCkJfDGziy0Uan5N0F3IWn/H3Z/e+VcB56R7Nes7MPxNHewNP1sSSucVjz3iTLeA==" saltValue="qKZH3DnwaZHBzy3cBZo1qQ==" spinCount="100000" sqref="GF679" name="Rango2_31_28_48_1"/>
    <protectedRange algorithmName="SHA-512" hashValue="YXHanhqXL0e4jPrzkCF8r/22WmlCviFUW909WKuG1JOcU0mp0/Huh0aP3EaGYxV2ep0WGu48HsShAy4Ka2uOiw==" saltValue="h/7U5iwJm7DLR4tRVfwZYw==" spinCount="100000" sqref="GI674:GI675" name="Rango2_33_97_1"/>
    <protectedRange algorithmName="SHA-512" hashValue="YXHanhqXL0e4jPrzkCF8r/22WmlCviFUW909WKuG1JOcU0mp0/Huh0aP3EaGYxV2ep0WGu48HsShAy4Ka2uOiw==" saltValue="h/7U5iwJm7DLR4tRVfwZYw==" spinCount="100000" sqref="GI676:GI677" name="Rango2_33_98_1"/>
    <protectedRange algorithmName="SHA-512" hashValue="YXHanhqXL0e4jPrzkCF8r/22WmlCviFUW909WKuG1JOcU0mp0/Huh0aP3EaGYxV2ep0WGu48HsShAy4Ka2uOiw==" saltValue="h/7U5iwJm7DLR4tRVfwZYw==" spinCount="100000" sqref="GI678" name="Rango2_33_99_1"/>
    <protectedRange algorithmName="SHA-512" hashValue="EEHzbvEYwO1eufllBljOz0uf9BJ2ENtvOScQ7IsS321QhYbwKn7qhHKKP8cKj02rTDvVRMWvwQ1ZP0mZWsBprQ==" saltValue="CjXqBRFbKezlWOFV37MnDQ==" spinCount="100000" sqref="GN674:GN675" name="Rango2_30_2_45_1"/>
    <protectedRange algorithmName="SHA-512" hashValue="EEHzbvEYwO1eufllBljOz0uf9BJ2ENtvOScQ7IsS321QhYbwKn7qhHKKP8cKj02rTDvVRMWvwQ1ZP0mZWsBprQ==" saltValue="CjXqBRFbKezlWOFV37MnDQ==" spinCount="100000" sqref="GN676:GN677" name="Rango2_30_2_46_1"/>
    <protectedRange algorithmName="SHA-512" hashValue="EEHzbvEYwO1eufllBljOz0uf9BJ2ENtvOScQ7IsS321QhYbwKn7qhHKKP8cKj02rTDvVRMWvwQ1ZP0mZWsBprQ==" saltValue="CjXqBRFbKezlWOFV37MnDQ==" spinCount="100000" sqref="GN678" name="Rango2_30_2_47_1"/>
    <protectedRange algorithmName="SHA-512" hashValue="EEHzbvEYwO1eufllBljOz0uf9BJ2ENtvOScQ7IsS321QhYbwKn7qhHKKP8cKj02rTDvVRMWvwQ1ZP0mZWsBprQ==" saltValue="CjXqBRFbKezlWOFV37MnDQ==" spinCount="100000" sqref="GN679" name="Rango2_30_2_48_1"/>
    <protectedRange algorithmName="SHA-512" hashValue="EEHzbvEYwO1eufllBljOz0uf9BJ2ENtvOScQ7IsS321QhYbwKn7qhHKKP8cKj02rTDvVRMWvwQ1ZP0mZWsBprQ==" saltValue="CjXqBRFbKezlWOFV37MnDQ==" spinCount="100000" sqref="GQ674:GR675" name="Rango2_30_2_97_1"/>
    <protectedRange algorithmName="SHA-512" hashValue="EEHzbvEYwO1eufllBljOz0uf9BJ2ENtvOScQ7IsS321QhYbwKn7qhHKKP8cKj02rTDvVRMWvwQ1ZP0mZWsBprQ==" saltValue="CjXqBRFbKezlWOFV37MnDQ==" spinCount="100000" sqref="GQ676:GR677" name="Rango2_30_2_98_1"/>
    <protectedRange algorithmName="SHA-512" hashValue="EEHzbvEYwO1eufllBljOz0uf9BJ2ENtvOScQ7IsS321QhYbwKn7qhHKKP8cKj02rTDvVRMWvwQ1ZP0mZWsBprQ==" saltValue="CjXqBRFbKezlWOFV37MnDQ==" spinCount="100000" sqref="GQ678:GR678" name="Rango2_30_2_99_1"/>
    <protectedRange algorithmName="SHA-512" hashValue="Rgskw+AQdeJ5qbJdarzTa3SCkJfDGziy0Uan5N0F3IWn/H3Z/e+VcB56R7Nes7MPxNHewNP1sSSucVjz3iTLeA==" saltValue="qKZH3DnwaZHBzy3cBZo1qQ==" spinCount="100000" sqref="GF680" name="Rango2_31_28_50_1"/>
    <protectedRange algorithmName="SHA-512" hashValue="Rgskw+AQdeJ5qbJdarzTa3SCkJfDGziy0Uan5N0F3IWn/H3Z/e+VcB56R7Nes7MPxNHewNP1sSSucVjz3iTLeA==" saltValue="qKZH3DnwaZHBzy3cBZo1qQ==" spinCount="100000" sqref="GF681:GF682" name="Rango2_31_28_51_1"/>
    <protectedRange algorithmName="SHA-512" hashValue="Rgskw+AQdeJ5qbJdarzTa3SCkJfDGziy0Uan5N0F3IWn/H3Z/e+VcB56R7Nes7MPxNHewNP1sSSucVjz3iTLeA==" saltValue="qKZH3DnwaZHBzy3cBZo1qQ==" spinCount="100000" sqref="GF683" name="Rango2_31_28_52_1"/>
    <protectedRange algorithmName="SHA-512" hashValue="EEHzbvEYwO1eufllBljOz0uf9BJ2ENtvOScQ7IsS321QhYbwKn7qhHKKP8cKj02rTDvVRMWvwQ1ZP0mZWsBprQ==" saltValue="CjXqBRFbKezlWOFV37MnDQ==" spinCount="100000" sqref="GN680" name="Rango2_30_2_50_1"/>
    <protectedRange algorithmName="SHA-512" hashValue="EEHzbvEYwO1eufllBljOz0uf9BJ2ENtvOScQ7IsS321QhYbwKn7qhHKKP8cKj02rTDvVRMWvwQ1ZP0mZWsBprQ==" saltValue="CjXqBRFbKezlWOFV37MnDQ==" spinCount="100000" sqref="GN681:GN682" name="Rango2_30_2_51_1"/>
    <protectedRange algorithmName="SHA-512" hashValue="EEHzbvEYwO1eufllBljOz0uf9BJ2ENtvOScQ7IsS321QhYbwKn7qhHKKP8cKj02rTDvVRMWvwQ1ZP0mZWsBprQ==" saltValue="CjXqBRFbKezlWOFV37MnDQ==" spinCount="100000" sqref="GN683" name="Rango2_30_2_52_1"/>
    <protectedRange algorithmName="SHA-512" hashValue="q2z5hEFmXS0v2chiPTC/VCoDWNlnhp+Xe6Ybfxe48vIsnB/KTJQxJv+pFUnCXfZ9T6vyJopuqFFNROfQTW/JUw==" saltValue="IctfdGJb5tOTpq+KPi9vww==" spinCount="100000" sqref="IA671" name="Rango2_88_39_92_1"/>
    <protectedRange algorithmName="SHA-512" hashValue="q2z5hEFmXS0v2chiPTC/VCoDWNlnhp+Xe6Ybfxe48vIsnB/KTJQxJv+pFUnCXfZ9T6vyJopuqFFNROfQTW/JUw==" saltValue="IctfdGJb5tOTpq+KPi9vww==" spinCount="100000" sqref="IA672" name="Rango2_88_39_94_1"/>
    <protectedRange algorithmName="SHA-512" hashValue="q2z5hEFmXS0v2chiPTC/VCoDWNlnhp+Xe6Ybfxe48vIsnB/KTJQxJv+pFUnCXfZ9T6vyJopuqFFNROfQTW/JUw==" saltValue="IctfdGJb5tOTpq+KPi9vww==" spinCount="100000" sqref="IA673" name="Rango2_88_39_95_1"/>
    <protectedRange algorithmName="SHA-512" hashValue="q2z5hEFmXS0v2chiPTC/VCoDWNlnhp+Xe6Ybfxe48vIsnB/KTJQxJv+pFUnCXfZ9T6vyJopuqFFNROfQTW/JUw==" saltValue="IctfdGJb5tOTpq+KPi9vww==" spinCount="100000" sqref="IA674:IA675" name="Rango2_88_39_97_1"/>
    <protectedRange algorithmName="SHA-512" hashValue="q2z5hEFmXS0v2chiPTC/VCoDWNlnhp+Xe6Ybfxe48vIsnB/KTJQxJv+pFUnCXfZ9T6vyJopuqFFNROfQTW/JUw==" saltValue="IctfdGJb5tOTpq+KPi9vww==" spinCount="100000" sqref="IA676:IA677" name="Rango2_88_39_98_1"/>
    <protectedRange algorithmName="SHA-512" hashValue="q2z5hEFmXS0v2chiPTC/VCoDWNlnhp+Xe6Ybfxe48vIsnB/KTJQxJv+pFUnCXfZ9T6vyJopuqFFNROfQTW/JUw==" saltValue="IctfdGJb5tOTpq+KPi9vww==" spinCount="100000" sqref="IA678" name="Rango2_88_39_99_1"/>
    <protectedRange algorithmName="SHA-512" hashValue="D8TacORwT7iz0mF9GEucchnMHfB5er2FFjQsxyeWWyeJkM6Bt3gYQ3LbcHPxZXFpVAYtFOuTrzYOCJrlZDx16g==" saltValue="QtCzIBktdS4NZkOEGcLTRQ==" spinCount="100000" sqref="IW671" name="Rango2_41_40_1"/>
    <protectedRange algorithmName="SHA-512" hashValue="D8TacORwT7iz0mF9GEucchnMHfB5er2FFjQsxyeWWyeJkM6Bt3gYQ3LbcHPxZXFpVAYtFOuTrzYOCJrlZDx16g==" saltValue="QtCzIBktdS4NZkOEGcLTRQ==" spinCount="100000" sqref="IW672" name="Rango2_41_42_1"/>
    <protectedRange algorithmName="SHA-512" hashValue="D8TacORwT7iz0mF9GEucchnMHfB5er2FFjQsxyeWWyeJkM6Bt3gYQ3LbcHPxZXFpVAYtFOuTrzYOCJrlZDx16g==" saltValue="QtCzIBktdS4NZkOEGcLTRQ==" spinCount="100000" sqref="IW673" name="Rango2_41_43_1"/>
    <protectedRange algorithmName="SHA-512" hashValue="D8TacORwT7iz0mF9GEucchnMHfB5er2FFjQsxyeWWyeJkM6Bt3gYQ3LbcHPxZXFpVAYtFOuTrzYOCJrlZDx16g==" saltValue="QtCzIBktdS4NZkOEGcLTRQ==" spinCount="100000" sqref="IW674:IW675" name="Rango2_41_45_1"/>
    <protectedRange algorithmName="SHA-512" hashValue="D8TacORwT7iz0mF9GEucchnMHfB5er2FFjQsxyeWWyeJkM6Bt3gYQ3LbcHPxZXFpVAYtFOuTrzYOCJrlZDx16g==" saltValue="QtCzIBktdS4NZkOEGcLTRQ==" spinCount="100000" sqref="IW676:IW677" name="Rango2_41_46_1"/>
    <protectedRange algorithmName="SHA-512" hashValue="D8TacORwT7iz0mF9GEucchnMHfB5er2FFjQsxyeWWyeJkM6Bt3gYQ3LbcHPxZXFpVAYtFOuTrzYOCJrlZDx16g==" saltValue="QtCzIBktdS4NZkOEGcLTRQ==" spinCount="100000" sqref="IW678" name="Rango2_41_47_1"/>
    <protectedRange algorithmName="SHA-512" hashValue="D8TacORwT7iz0mF9GEucchnMHfB5er2FFjQsxyeWWyeJkM6Bt3gYQ3LbcHPxZXFpVAYtFOuTrzYOCJrlZDx16g==" saltValue="QtCzIBktdS4NZkOEGcLTRQ==" spinCount="100000" sqref="IW679" name="Rango2_41_48_1"/>
    <protectedRange algorithmName="SHA-512" hashValue="D8TacORwT7iz0mF9GEucchnMHfB5er2FFjQsxyeWWyeJkM6Bt3gYQ3LbcHPxZXFpVAYtFOuTrzYOCJrlZDx16g==" saltValue="QtCzIBktdS4NZkOEGcLTRQ==" spinCount="100000" sqref="IW680" name="Rango2_41_50_1"/>
    <protectedRange algorithmName="SHA-512" hashValue="D8TacORwT7iz0mF9GEucchnMHfB5er2FFjQsxyeWWyeJkM6Bt3gYQ3LbcHPxZXFpVAYtFOuTrzYOCJrlZDx16g==" saltValue="QtCzIBktdS4NZkOEGcLTRQ==" spinCount="100000" sqref="IW681:IW682" name="Rango2_41_51_1"/>
    <protectedRange algorithmName="SHA-512" hashValue="D8TacORwT7iz0mF9GEucchnMHfB5er2FFjQsxyeWWyeJkM6Bt3gYQ3LbcHPxZXFpVAYtFOuTrzYOCJrlZDx16g==" saltValue="QtCzIBktdS4NZkOEGcLTRQ==" spinCount="100000" sqref="IW683" name="Rango2_41_52_1"/>
    <protectedRange algorithmName="SHA-512" hashValue="6a5oYwZw9WJcgjqXpleUXH8uaqNEuymPPpeOb7lKBc1WoM6IG/DNyDLWmj2lYwxnZO2yhl+B61kwrxD9m9AdhQ==" saltValue="tdNQPzLQd+n9Ww064QJIaQ==" spinCount="100000" sqref="I708" name="Rango2_61_2_1"/>
    <protectedRange algorithmName="SHA-512" hashValue="XM8+0Jh5zLWw02PI0Lt8dLqjTcW5ulySion19FAnruDN6QRp4UwcVqdfQxnOQAItgpWG7rNsELzjwy0iXOonxw==" saltValue="Sd4WFUedDfLKoMQTDrxJuQ==" spinCount="100000" sqref="K708" name="Rango2_88_4_4_2_1"/>
    <protectedRange algorithmName="SHA-512" hashValue="EMMPgE8t/az1rHHzaZAQIhz+GQV0k2O/tQGA96sJqEEMzz1efIRa4CcLzC7iY9CCscto3g7dwz41haOE28iXYg==" saltValue="CVzFsG4X4LXUMo7796PiDQ==" spinCount="100000" sqref="B708:H708 L708:M708 J708 C709:C730" name="Rango2_10_2_1"/>
    <protectedRange algorithmName="SHA-512" hashValue="6a5oYwZw9WJcgjqXpleUXH8uaqNEuymPPpeOb7lKBc1WoM6IG/DNyDLWmj2lYwxnZO2yhl+B61kwrxD9m9AdhQ==" saltValue="tdNQPzLQd+n9Ww064QJIaQ==" spinCount="100000" sqref="I709" name="Rango2_61_4_2"/>
    <protectedRange algorithmName="SHA-512" hashValue="XM8+0Jh5zLWw02PI0Lt8dLqjTcW5ulySion19FAnruDN6QRp4UwcVqdfQxnOQAItgpWG7rNsELzjwy0iXOonxw==" saltValue="Sd4WFUedDfLKoMQTDrxJuQ==" spinCount="100000" sqref="K709" name="Rango2_88_4_4_4_2"/>
    <protectedRange algorithmName="SHA-512" hashValue="EMMPgE8t/az1rHHzaZAQIhz+GQV0k2O/tQGA96sJqEEMzz1efIRa4CcLzC7iY9CCscto3g7dwz41haOE28iXYg==" saltValue="CVzFsG4X4LXUMo7796PiDQ==" spinCount="100000" sqref="B709 J709 L709:M709 D709:H709" name="Rango2_10_4_5"/>
    <protectedRange algorithmName="SHA-512" hashValue="6a5oYwZw9WJcgjqXpleUXH8uaqNEuymPPpeOb7lKBc1WoM6IG/DNyDLWmj2lYwxnZO2yhl+B61kwrxD9m9AdhQ==" saltValue="tdNQPzLQd+n9Ww064QJIaQ==" spinCount="100000" sqref="I710" name="Rango2_61_6_1"/>
    <protectedRange algorithmName="SHA-512" hashValue="XM8+0Jh5zLWw02PI0Lt8dLqjTcW5ulySion19FAnruDN6QRp4UwcVqdfQxnOQAItgpWG7rNsELzjwy0iXOonxw==" saltValue="Sd4WFUedDfLKoMQTDrxJuQ==" spinCount="100000" sqref="K710" name="Rango2_88_4_4_6_1"/>
    <protectedRange algorithmName="SHA-512" hashValue="EMMPgE8t/az1rHHzaZAQIhz+GQV0k2O/tQGA96sJqEEMzz1efIRa4CcLzC7iY9CCscto3g7dwz41haOE28iXYg==" saltValue="CVzFsG4X4LXUMo7796PiDQ==" spinCount="100000" sqref="B710 J710 L710:M710 D710:H710" name="Rango2_10_6_3"/>
    <protectedRange algorithmName="SHA-512" hashValue="6a5oYwZw9WJcgjqXpleUXH8uaqNEuymPPpeOb7lKBc1WoM6IG/DNyDLWmj2lYwxnZO2yhl+B61kwrxD9m9AdhQ==" saltValue="tdNQPzLQd+n9Ww064QJIaQ==" spinCount="100000" sqref="I711" name="Rango2_61_9_4"/>
    <protectedRange algorithmName="SHA-512" hashValue="XM8+0Jh5zLWw02PI0Lt8dLqjTcW5ulySion19FAnruDN6QRp4UwcVqdfQxnOQAItgpWG7rNsELzjwy0iXOonxw==" saltValue="Sd4WFUedDfLKoMQTDrxJuQ==" spinCount="100000" sqref="K711" name="Rango2_88_4_4_9_4"/>
    <protectedRange algorithmName="SHA-512" hashValue="EMMPgE8t/az1rHHzaZAQIhz+GQV0k2O/tQGA96sJqEEMzz1efIRa4CcLzC7iY9CCscto3g7dwz41haOE28iXYg==" saltValue="CVzFsG4X4LXUMo7796PiDQ==" spinCount="100000" sqref="B711 J711 L711:M711 D711:H711" name="Rango2_10_9_2"/>
    <protectedRange algorithmName="SHA-512" hashValue="6a5oYwZw9WJcgjqXpleUXH8uaqNEuymPPpeOb7lKBc1WoM6IG/DNyDLWmj2lYwxnZO2yhl+B61kwrxD9m9AdhQ==" saltValue="tdNQPzLQd+n9Ww064QJIaQ==" spinCount="100000" sqref="I712" name="Rango2_61_10_1"/>
    <protectedRange algorithmName="SHA-512" hashValue="XM8+0Jh5zLWw02PI0Lt8dLqjTcW5ulySion19FAnruDN6QRp4UwcVqdfQxnOQAItgpWG7rNsELzjwy0iXOonxw==" saltValue="Sd4WFUedDfLKoMQTDrxJuQ==" spinCount="100000" sqref="K712" name="Rango2_88_4_4_10_1"/>
    <protectedRange algorithmName="SHA-512" hashValue="EMMPgE8t/az1rHHzaZAQIhz+GQV0k2O/tQGA96sJqEEMzz1efIRa4CcLzC7iY9CCscto3g7dwz41haOE28iXYg==" saltValue="CVzFsG4X4LXUMo7796PiDQ==" spinCount="100000" sqref="B712 J712 L712:M712 D712:H712" name="Rango2_10_10_4"/>
    <protectedRange algorithmName="SHA-512" hashValue="6a5oYwZw9WJcgjqXpleUXH8uaqNEuymPPpeOb7lKBc1WoM6IG/DNyDLWmj2lYwxnZO2yhl+B61kwrxD9m9AdhQ==" saltValue="tdNQPzLQd+n9Ww064QJIaQ==" spinCount="100000" sqref="I713" name="Rango2_61_10_2"/>
    <protectedRange algorithmName="SHA-512" hashValue="XM8+0Jh5zLWw02PI0Lt8dLqjTcW5ulySion19FAnruDN6QRp4UwcVqdfQxnOQAItgpWG7rNsELzjwy0iXOonxw==" saltValue="Sd4WFUedDfLKoMQTDrxJuQ==" spinCount="100000" sqref="K713" name="Rango2_88_4_4_10_2"/>
    <protectedRange algorithmName="SHA-512" hashValue="EMMPgE8t/az1rHHzaZAQIhz+GQV0k2O/tQGA96sJqEEMzz1efIRa4CcLzC7iY9CCscto3g7dwz41haOE28iXYg==" saltValue="CVzFsG4X4LXUMo7796PiDQ==" spinCount="100000" sqref="B713 J713 L713:M713 D713:H713" name="Rango2_10_10_5"/>
    <protectedRange algorithmName="SHA-512" hashValue="6a5oYwZw9WJcgjqXpleUXH8uaqNEuymPPpeOb7lKBc1WoM6IG/DNyDLWmj2lYwxnZO2yhl+B61kwrxD9m9AdhQ==" saltValue="tdNQPzLQd+n9Ww064QJIaQ==" spinCount="100000" sqref="I714" name="Rango2_61_14_1"/>
    <protectedRange algorithmName="SHA-512" hashValue="XM8+0Jh5zLWw02PI0Lt8dLqjTcW5ulySion19FAnruDN6QRp4UwcVqdfQxnOQAItgpWG7rNsELzjwy0iXOonxw==" saltValue="Sd4WFUedDfLKoMQTDrxJuQ==" spinCount="100000" sqref="K714" name="Rango2_88_4_4_14_1"/>
    <protectedRange algorithmName="SHA-512" hashValue="EMMPgE8t/az1rHHzaZAQIhz+GQV0k2O/tQGA96sJqEEMzz1efIRa4CcLzC7iY9CCscto3g7dwz41haOE28iXYg==" saltValue="CVzFsG4X4LXUMo7796PiDQ==" spinCount="100000" sqref="B714 J714 L714:M714 D714:H714" name="Rango2_10_14_1"/>
    <protectedRange algorithmName="SHA-512" hashValue="6a5oYwZw9WJcgjqXpleUXH8uaqNEuymPPpeOb7lKBc1WoM6IG/DNyDLWmj2lYwxnZO2yhl+B61kwrxD9m9AdhQ==" saltValue="tdNQPzLQd+n9Ww064QJIaQ==" spinCount="100000" sqref="I715:I716" name="Rango2_61_16_1"/>
    <protectedRange algorithmName="SHA-512" hashValue="XM8+0Jh5zLWw02PI0Lt8dLqjTcW5ulySion19FAnruDN6QRp4UwcVqdfQxnOQAItgpWG7rNsELzjwy0iXOonxw==" saltValue="Sd4WFUedDfLKoMQTDrxJuQ==" spinCount="100000" sqref="K715:K716" name="Rango2_88_4_4_16_1"/>
    <protectedRange algorithmName="SHA-512" hashValue="EMMPgE8t/az1rHHzaZAQIhz+GQV0k2O/tQGA96sJqEEMzz1efIRa4CcLzC7iY9CCscto3g7dwz41haOE28iXYg==" saltValue="CVzFsG4X4LXUMo7796PiDQ==" spinCount="100000" sqref="B715:B716 J715:J716 L715:M716 D715:H716" name="Rango2_10_16_1"/>
    <protectedRange algorithmName="SHA-512" hashValue="6a5oYwZw9WJcgjqXpleUXH8uaqNEuymPPpeOb7lKBc1WoM6IG/DNyDLWmj2lYwxnZO2yhl+B61kwrxD9m9AdhQ==" saltValue="tdNQPzLQd+n9Ww064QJIaQ==" spinCount="100000" sqref="I717" name="Rango2_61_16_2"/>
    <protectedRange algorithmName="SHA-512" hashValue="XM8+0Jh5zLWw02PI0Lt8dLqjTcW5ulySion19FAnruDN6QRp4UwcVqdfQxnOQAItgpWG7rNsELzjwy0iXOonxw==" saltValue="Sd4WFUedDfLKoMQTDrxJuQ==" spinCount="100000" sqref="K717" name="Rango2_88_4_4_16_2"/>
    <protectedRange algorithmName="SHA-512" hashValue="EMMPgE8t/az1rHHzaZAQIhz+GQV0k2O/tQGA96sJqEEMzz1efIRa4CcLzC7iY9CCscto3g7dwz41haOE28iXYg==" saltValue="CVzFsG4X4LXUMo7796PiDQ==" spinCount="100000" sqref="B717 J717 L717:M717 D717:H717" name="Rango2_10_16_2"/>
    <protectedRange algorithmName="SHA-512" hashValue="6a5oYwZw9WJcgjqXpleUXH8uaqNEuymPPpeOb7lKBc1WoM6IG/DNyDLWmj2lYwxnZO2yhl+B61kwrxD9m9AdhQ==" saltValue="tdNQPzLQd+n9Ww064QJIaQ==" spinCount="100000" sqref="I718" name="Rango2_61_16_3"/>
    <protectedRange algorithmName="SHA-512" hashValue="XM8+0Jh5zLWw02PI0Lt8dLqjTcW5ulySion19FAnruDN6QRp4UwcVqdfQxnOQAItgpWG7rNsELzjwy0iXOonxw==" saltValue="Sd4WFUedDfLKoMQTDrxJuQ==" spinCount="100000" sqref="K718" name="Rango2_88_4_4_16_3"/>
    <protectedRange algorithmName="SHA-512" hashValue="EMMPgE8t/az1rHHzaZAQIhz+GQV0k2O/tQGA96sJqEEMzz1efIRa4CcLzC7iY9CCscto3g7dwz41haOE28iXYg==" saltValue="CVzFsG4X4LXUMo7796PiDQ==" spinCount="100000" sqref="B718 J718 L718:M718 D718:H718" name="Rango2_10_16_3"/>
    <protectedRange algorithmName="SHA-512" hashValue="6a5oYwZw9WJcgjqXpleUXH8uaqNEuymPPpeOb7lKBc1WoM6IG/DNyDLWmj2lYwxnZO2yhl+B61kwrxD9m9AdhQ==" saltValue="tdNQPzLQd+n9Ww064QJIaQ==" spinCount="100000" sqref="I719" name="Rango2_61_17_1"/>
    <protectedRange algorithmName="SHA-512" hashValue="XM8+0Jh5zLWw02PI0Lt8dLqjTcW5ulySion19FAnruDN6QRp4UwcVqdfQxnOQAItgpWG7rNsELzjwy0iXOonxw==" saltValue="Sd4WFUedDfLKoMQTDrxJuQ==" spinCount="100000" sqref="K719" name="Rango2_88_4_4_17_1"/>
    <protectedRange algorithmName="SHA-512" hashValue="EMMPgE8t/az1rHHzaZAQIhz+GQV0k2O/tQGA96sJqEEMzz1efIRa4CcLzC7iY9CCscto3g7dwz41haOE28iXYg==" saltValue="CVzFsG4X4LXUMo7796PiDQ==" spinCount="100000" sqref="B719 J719 L719:M719 D719:H719" name="Rango2_10_17_1"/>
    <protectedRange algorithmName="SHA-512" hashValue="6a5oYwZw9WJcgjqXpleUXH8uaqNEuymPPpeOb7lKBc1WoM6IG/DNyDLWmj2lYwxnZO2yhl+B61kwrxD9m9AdhQ==" saltValue="tdNQPzLQd+n9Ww064QJIaQ==" spinCount="100000" sqref="I720" name="Rango2_61_17_2"/>
    <protectedRange algorithmName="SHA-512" hashValue="XM8+0Jh5zLWw02PI0Lt8dLqjTcW5ulySion19FAnruDN6QRp4UwcVqdfQxnOQAItgpWG7rNsELzjwy0iXOonxw==" saltValue="Sd4WFUedDfLKoMQTDrxJuQ==" spinCount="100000" sqref="K720" name="Rango2_88_4_4_17_2"/>
    <protectedRange algorithmName="SHA-512" hashValue="EMMPgE8t/az1rHHzaZAQIhz+GQV0k2O/tQGA96sJqEEMzz1efIRa4CcLzC7iY9CCscto3g7dwz41haOE28iXYg==" saltValue="CVzFsG4X4LXUMo7796PiDQ==" spinCount="100000" sqref="B720 J720 L720:M720 D720:H720" name="Rango2_10_17_2"/>
    <protectedRange algorithmName="SHA-512" hashValue="6a5oYwZw9WJcgjqXpleUXH8uaqNEuymPPpeOb7lKBc1WoM6IG/DNyDLWmj2lYwxnZO2yhl+B61kwrxD9m9AdhQ==" saltValue="tdNQPzLQd+n9Ww064QJIaQ==" spinCount="100000" sqref="I721" name="Rango2_61_17_3"/>
    <protectedRange algorithmName="SHA-512" hashValue="XM8+0Jh5zLWw02PI0Lt8dLqjTcW5ulySion19FAnruDN6QRp4UwcVqdfQxnOQAItgpWG7rNsELzjwy0iXOonxw==" saltValue="Sd4WFUedDfLKoMQTDrxJuQ==" spinCount="100000" sqref="K721" name="Rango2_88_4_4_17_3"/>
    <protectedRange algorithmName="SHA-512" hashValue="EMMPgE8t/az1rHHzaZAQIhz+GQV0k2O/tQGA96sJqEEMzz1efIRa4CcLzC7iY9CCscto3g7dwz41haOE28iXYg==" saltValue="CVzFsG4X4LXUMo7796PiDQ==" spinCount="100000" sqref="B721 J721 L721:M721 D721:H721" name="Rango2_10_17_3"/>
    <protectedRange algorithmName="SHA-512" hashValue="6a5oYwZw9WJcgjqXpleUXH8uaqNEuymPPpeOb7lKBc1WoM6IG/DNyDLWmj2lYwxnZO2yhl+B61kwrxD9m9AdhQ==" saltValue="tdNQPzLQd+n9Ww064QJIaQ==" spinCount="100000" sqref="I722" name="Rango2_61_17_4"/>
    <protectedRange algorithmName="SHA-512" hashValue="XM8+0Jh5zLWw02PI0Lt8dLqjTcW5ulySion19FAnruDN6QRp4UwcVqdfQxnOQAItgpWG7rNsELzjwy0iXOonxw==" saltValue="Sd4WFUedDfLKoMQTDrxJuQ==" spinCount="100000" sqref="K722" name="Rango2_88_4_4_17_4"/>
    <protectedRange algorithmName="SHA-512" hashValue="EMMPgE8t/az1rHHzaZAQIhz+GQV0k2O/tQGA96sJqEEMzz1efIRa4CcLzC7iY9CCscto3g7dwz41haOE28iXYg==" saltValue="CVzFsG4X4LXUMo7796PiDQ==" spinCount="100000" sqref="B722 J722 L722:M722 D722:H722" name="Rango2_10_17_4"/>
    <protectedRange algorithmName="SHA-512" hashValue="6a5oYwZw9WJcgjqXpleUXH8uaqNEuymPPpeOb7lKBc1WoM6IG/DNyDLWmj2lYwxnZO2yhl+B61kwrxD9m9AdhQ==" saltValue="tdNQPzLQd+n9Ww064QJIaQ==" spinCount="100000" sqref="I723" name="Rango2_61_17_5"/>
    <protectedRange algorithmName="SHA-512" hashValue="XM8+0Jh5zLWw02PI0Lt8dLqjTcW5ulySion19FAnruDN6QRp4UwcVqdfQxnOQAItgpWG7rNsELzjwy0iXOonxw==" saltValue="Sd4WFUedDfLKoMQTDrxJuQ==" spinCount="100000" sqref="K723" name="Rango2_88_4_4_17_5"/>
    <protectedRange algorithmName="SHA-512" hashValue="EMMPgE8t/az1rHHzaZAQIhz+GQV0k2O/tQGA96sJqEEMzz1efIRa4CcLzC7iY9CCscto3g7dwz41haOE28iXYg==" saltValue="CVzFsG4X4LXUMo7796PiDQ==" spinCount="100000" sqref="B723 J723 L723:M723 D723:H723" name="Rango2_10_17_5"/>
    <protectedRange algorithmName="SHA-512" hashValue="XZw03RosI/l0z9FxmTtF29EdZ7P+4+ybhqoaAAUmURojSR5XbGfjC4f2i8gMqfY+RI9JvfdCA6PSh9TduXfUxA==" saltValue="5TPtLq2WoiRSae/yaDPnTw==" spinCount="100000" sqref="O708" name="Rango2_99_2_1"/>
    <protectedRange algorithmName="SHA-512" hashValue="KHhv3JU/LRdRrRTxxkgFceEHPZ5UzadmpZRZR3zmQRnPvkUJZuanRafIJ+qde0IWwLZSvFIQDyUAHq6v6k7XIg==" saltValue="2GKG1kCzVNNcn+vbOPuhJA==" spinCount="100000" sqref="Q708" name="Rango2_2_5_2_1"/>
    <protectedRange algorithmName="SHA-512" hashValue="fPHvtIAf3pQeZUoAI9C2/vdXMHBpqqEq+67P5Ypyu4+9IWqs3yc9TZcMWQ0THLxUwqseQPyVvakuYFtCwJHsxA==" saltValue="QHIogSs2PrwAfdqa9PAOFQ==" spinCount="100000" sqref="AC708" name="Rango2_88_5_5_2_1"/>
    <protectedRange algorithmName="SHA-512" hashValue="AYYX88LSDB6RDNMvSqt0KPGWPjBqTk56tMxTOlv5QD61MGTKAAQnSnudvNDWPN0Bbllh2qRQC+P5uq7goxjdrw==" saltValue="i/iPMewnks1FoXYOjKMEVg==" spinCount="100000" sqref="AB708" name="Rango2_87_6_2_1"/>
    <protectedRange algorithmName="SHA-512" hashValue="NUll9P9xh7KbSfMYpMxsRZLfDw/y/AzW2LSWlpXVscBDqiAxmzo71xjs+a2lh+jRa7pceOC849slke4+ZKx8LA==" saltValue="8qbkKpQ+CiQuLnqgShNvXA==" spinCount="100000" sqref="T708" name="Rango2_88_6_2_1"/>
    <protectedRange algorithmName="SHA-512" hashValue="XZw03RosI/l0z9FxmTtF29EdZ7P+4+ybhqoaAAUmURojSR5XbGfjC4f2i8gMqfY+RI9JvfdCA6PSh9TduXfUxA==" saltValue="5TPtLq2WoiRSae/yaDPnTw==" spinCount="100000" sqref="U708:AA708 R708:S708" name="Rango2_99_19_2"/>
    <protectedRange algorithmName="SHA-512" hashValue="9+DNppQbWrLYYUMoJ+lyQctV2bX3Vq9kZnegLbpjTLP49It2ovUbcartuoQTeXgP+TGpY//7mDH/UQlFCKDGiA==" saltValue="KUnni6YEm00anzSSvyLqQA==" spinCount="100000" sqref="AD708" name="Rango2_22_1"/>
    <protectedRange algorithmName="SHA-512" hashValue="CHipOQaT63FWw628cQcXXJRZlrbNZ7OgmnEbDx38UmmH7z19GRYEzXFiVOzHAy1OAaAbST7g2bHZHDKQp2qm3w==" saltValue="iRVuL+373yLHv0ZHzS9qog==" spinCount="100000" sqref="AG708:AH708 AJ708" name="Rango2_88_7_5_2_1"/>
    <protectedRange algorithmName="SHA-512" hashValue="LEEeiU6pKqm7TAP46VGlz0q+evvFwpT/0iLpRuWuQ7MacbP0OGL1/FSmrIEOg2rb6M+Jla2bPbVWiGag27j87w==" saltValue="HEVt+pS5OloNDlqSnzGLLw==" spinCount="100000" sqref="AI708" name="Rango2_8_7_2_1"/>
    <protectedRange algorithmName="SHA-512" hashValue="q2z5hEFmXS0v2chiPTC/VCoDWNlnhp+Xe6Ybfxe48vIsnB/KTJQxJv+pFUnCXfZ9T6vyJopuqFFNROfQTW/JUw==" saltValue="IctfdGJb5tOTpq+KPi9vww==" spinCount="100000" sqref="AE708:AF708" name="Rango2_88_39_2_1"/>
    <protectedRange algorithmName="SHA-512" hashValue="RQ91b7oAw60DVtcgB2vRpial2kSdzJx5guGCTYUwXYkKrtrUHfiYnLf9R+SNpYXlJDYpyEJLhcWwP0EqNN86dQ==" saltValue="W3RbH3zrcY9sy39xNwXNxg==" spinCount="100000" sqref="BA708:BI708" name="Rango2_88_99_2_1"/>
    <protectedRange algorithmName="SHA-512" hashValue="fMbmUM1DQ7FuAPRNvFL5mPdHUYjQnlLFhkuaxvHguaqR7aWyDxcmJs0jLYQfQKY+oyhsMb4Lew4VL6i7um3/ew==" saltValue="ydaTm0CeH8+/cYqoL/AMaQ==" spinCount="100000" sqref="AU708 AW708:AZ708" name="Rango2_88_91_2_1"/>
    <protectedRange algorithmName="SHA-512" hashValue="CHipOQaT63FWw628cQcXXJRZlrbNZ7OgmnEbDx38UmmH7z19GRYEzXFiVOzHAy1OAaAbST7g2bHZHDKQp2qm3w==" saltValue="iRVuL+373yLHv0ZHzS9qog==" spinCount="100000" sqref="AL708" name="Rango2_88_7_5_19_2"/>
    <protectedRange algorithmName="SHA-512" hashValue="NkG6oHuDGvGBEiLAAq8MEJHEfLQUMyjihfH+DBXhT+eQW0r1yri7tOJEFRM9nbOejjjXiviq9RFo7KB7wF+xJA==" saltValue="bpjB0AAANu2X/PeR3eiFkA==" spinCount="100000" sqref="AM708:AS708" name="Rango2_88_65_2_1"/>
    <protectedRange algorithmName="SHA-512" hashValue="XZw03RosI/l0z9FxmTtF29EdZ7P+4+ybhqoaAAUmURojSR5XbGfjC4f2i8gMqfY+RI9JvfdCA6PSh9TduXfUxA==" saltValue="5TPtLq2WoiRSae/yaDPnTw==" spinCount="100000" sqref="AT708 AV708 BJ708:BK708" name="Rango2_99_36_5"/>
    <protectedRange algorithmName="SHA-512" hashValue="RQ91b7oAw60DVtcgB2vRpial2kSdzJx5guGCTYUwXYkKrtrUHfiYnLf9R+SNpYXlJDYpyEJLhcWwP0EqNN86dQ==" saltValue="W3RbH3zrcY9sy39xNwXNxg==" spinCount="100000" sqref="BV708:BY708" name="Rango2_88_99_19_2"/>
    <protectedRange algorithmName="SHA-512" hashValue="XZw03RosI/l0z9FxmTtF29EdZ7P+4+ybhqoaAAUmURojSR5XbGfjC4f2i8gMqfY+RI9JvfdCA6PSh9TduXfUxA==" saltValue="5TPtLq2WoiRSae/yaDPnTw==" spinCount="100000" sqref="BZ708:CB708 BR708:BU708" name="Rango2_99_53_2"/>
    <protectedRange algorithmName="SHA-512" hashValue="XZw03RosI/l0z9FxmTtF29EdZ7P+4+ybhqoaAAUmURojSR5XbGfjC4f2i8gMqfY+RI9JvfdCA6PSh9TduXfUxA==" saltValue="5TPtLq2WoiRSae/yaDPnTw==" spinCount="100000" sqref="CE708:CF708" name="Rango2_99_70_6"/>
    <protectedRange algorithmName="SHA-512" hashValue="XZw03RosI/l0z9FxmTtF29EdZ7P+4+ybhqoaAAUmURojSR5XbGfjC4f2i8gMqfY+RI9JvfdCA6PSh9TduXfUxA==" saltValue="5TPtLq2WoiRSae/yaDPnTw==" spinCount="100000" sqref="CJ708:CK708" name="Rango2_99_87_1"/>
    <protectedRange algorithmName="SHA-512" hashValue="XZw03RosI/l0z9FxmTtF29EdZ7P+4+ybhqoaAAUmURojSR5XbGfjC4f2i8gMqfY+RI9JvfdCA6PSh9TduXfUxA==" saltValue="5TPtLq2WoiRSae/yaDPnTw==" spinCount="100000" sqref="O709" name="Rango2_99_4_2"/>
    <protectedRange algorithmName="SHA-512" hashValue="KHhv3JU/LRdRrRTxxkgFceEHPZ5UzadmpZRZR3zmQRnPvkUJZuanRafIJ+qde0IWwLZSvFIQDyUAHq6v6k7XIg==" saltValue="2GKG1kCzVNNcn+vbOPuhJA==" spinCount="100000" sqref="Q709" name="Rango2_2_5_4_2"/>
    <protectedRange algorithmName="SHA-512" hashValue="fPHvtIAf3pQeZUoAI9C2/vdXMHBpqqEq+67P5Ypyu4+9IWqs3yc9TZcMWQ0THLxUwqseQPyVvakuYFtCwJHsxA==" saltValue="QHIogSs2PrwAfdqa9PAOFQ==" spinCount="100000" sqref="AC709" name="Rango2_88_5_5_4_3"/>
    <protectedRange algorithmName="SHA-512" hashValue="AYYX88LSDB6RDNMvSqt0KPGWPjBqTk56tMxTOlv5QD61MGTKAAQnSnudvNDWPN0Bbllh2qRQC+P5uq7goxjdrw==" saltValue="i/iPMewnks1FoXYOjKMEVg==" spinCount="100000" sqref="AB709" name="Rango2_87_6_4_2"/>
    <protectedRange algorithmName="SHA-512" hashValue="NUll9P9xh7KbSfMYpMxsRZLfDw/y/AzW2LSWlpXVscBDqiAxmzo71xjs+a2lh+jRa7pceOC849slke4+ZKx8LA==" saltValue="8qbkKpQ+CiQuLnqgShNvXA==" spinCount="100000" sqref="T709" name="Rango2_88_6_4_2"/>
    <protectedRange algorithmName="SHA-512" hashValue="XZw03RosI/l0z9FxmTtF29EdZ7P+4+ybhqoaAAUmURojSR5XbGfjC4f2i8gMqfY+RI9JvfdCA6PSh9TduXfUxA==" saltValue="5TPtLq2WoiRSae/yaDPnTw==" spinCount="100000" sqref="U709:AA709 R709:S709" name="Rango2_99_21_5"/>
    <protectedRange algorithmName="SHA-512" hashValue="9+DNppQbWrLYYUMoJ+lyQctV2bX3Vq9kZnegLbpjTLP49It2ovUbcartuoQTeXgP+TGpY//7mDH/UQlFCKDGiA==" saltValue="KUnni6YEm00anzSSvyLqQA==" spinCount="100000" sqref="AD709" name="Rango2_25_2"/>
    <protectedRange algorithmName="SHA-512" hashValue="CHipOQaT63FWw628cQcXXJRZlrbNZ7OgmnEbDx38UmmH7z19GRYEzXFiVOzHAy1OAaAbST7g2bHZHDKQp2qm3w==" saltValue="iRVuL+373yLHv0ZHzS9qog==" spinCount="100000" sqref="AG709:AH709 AJ709" name="Rango2_88_7_5_4_2"/>
    <protectedRange algorithmName="SHA-512" hashValue="LEEeiU6pKqm7TAP46VGlz0q+evvFwpT/0iLpRuWuQ7MacbP0OGL1/FSmrIEOg2rb6M+Jla2bPbVWiGag27j87w==" saltValue="HEVt+pS5OloNDlqSnzGLLw==" spinCount="100000" sqref="AI709" name="Rango2_8_7_4_2"/>
    <protectedRange algorithmName="SHA-512" hashValue="q2z5hEFmXS0v2chiPTC/VCoDWNlnhp+Xe6Ybfxe48vIsnB/KTJQxJv+pFUnCXfZ9T6vyJopuqFFNROfQTW/JUw==" saltValue="IctfdGJb5tOTpq+KPi9vww==" spinCount="100000" sqref="AE709:AF709" name="Rango2_88_39_4_2"/>
    <protectedRange algorithmName="SHA-512" hashValue="RQ91b7oAw60DVtcgB2vRpial2kSdzJx5guGCTYUwXYkKrtrUHfiYnLf9R+SNpYXlJDYpyEJLhcWwP0EqNN86dQ==" saltValue="W3RbH3zrcY9sy39xNwXNxg==" spinCount="100000" sqref="BA709:BI709" name="Rango2_88_99_4_2"/>
    <protectedRange algorithmName="SHA-512" hashValue="fMbmUM1DQ7FuAPRNvFL5mPdHUYjQnlLFhkuaxvHguaqR7aWyDxcmJs0jLYQfQKY+oyhsMb4Lew4VL6i7um3/ew==" saltValue="ydaTm0CeH8+/cYqoL/AMaQ==" spinCount="100000" sqref="AU709 AW709:AZ709" name="Rango2_88_91_4_2"/>
    <protectedRange algorithmName="SHA-512" hashValue="CHipOQaT63FWw628cQcXXJRZlrbNZ7OgmnEbDx38UmmH7z19GRYEzXFiVOzHAy1OAaAbST7g2bHZHDKQp2qm3w==" saltValue="iRVuL+373yLHv0ZHzS9qog==" spinCount="100000" sqref="AL709" name="Rango2_88_7_5_21_2"/>
    <protectedRange algorithmName="SHA-512" hashValue="NkG6oHuDGvGBEiLAAq8MEJHEfLQUMyjihfH+DBXhT+eQW0r1yri7tOJEFRM9nbOejjjXiviq9RFo7KB7wF+xJA==" saltValue="bpjB0AAANu2X/PeR3eiFkA==" spinCount="100000" sqref="AM709:AS709" name="Rango2_88_65_4_2"/>
    <protectedRange algorithmName="SHA-512" hashValue="XZw03RosI/l0z9FxmTtF29EdZ7P+4+ybhqoaAAUmURojSR5XbGfjC4f2i8gMqfY+RI9JvfdCA6PSh9TduXfUxA==" saltValue="5TPtLq2WoiRSae/yaDPnTw==" spinCount="100000" sqref="AT709 AV709 BJ709:BK709" name="Rango2_99_38_2"/>
    <protectedRange algorithmName="SHA-512" hashValue="RQ91b7oAw60DVtcgB2vRpial2kSdzJx5guGCTYUwXYkKrtrUHfiYnLf9R+SNpYXlJDYpyEJLhcWwP0EqNN86dQ==" saltValue="W3RbH3zrcY9sy39xNwXNxg==" spinCount="100000" sqref="BV709:BY709" name="Rango2_88_99_21_2"/>
    <protectedRange algorithmName="SHA-512" hashValue="XZw03RosI/l0z9FxmTtF29EdZ7P+4+ybhqoaAAUmURojSR5XbGfjC4f2i8gMqfY+RI9JvfdCA6PSh9TduXfUxA==" saltValue="5TPtLq2WoiRSae/yaDPnTw==" spinCount="100000" sqref="BZ709:CB709 BR709:BU709" name="Rango2_99_55_1"/>
    <protectedRange algorithmName="SHA-512" hashValue="XZw03RosI/l0z9FxmTtF29EdZ7P+4+ybhqoaAAUmURojSR5XbGfjC4f2i8gMqfY+RI9JvfdCA6PSh9TduXfUxA==" saltValue="5TPtLq2WoiRSae/yaDPnTw==" spinCount="100000" sqref="CE709:CF709" name="Rango2_99_72_4"/>
    <protectedRange algorithmName="SHA-512" hashValue="XZw03RosI/l0z9FxmTtF29EdZ7P+4+ybhqoaAAUmURojSR5XbGfjC4f2i8gMqfY+RI9JvfdCA6PSh9TduXfUxA==" saltValue="5TPtLq2WoiRSae/yaDPnTw==" spinCount="100000" sqref="CJ709:CK709" name="Rango2_99_89_1"/>
    <protectedRange algorithmName="SHA-512" hashValue="XZw03RosI/l0z9FxmTtF29EdZ7P+4+ybhqoaAAUmURojSR5XbGfjC4f2i8gMqfY+RI9JvfdCA6PSh9TduXfUxA==" saltValue="5TPtLq2WoiRSae/yaDPnTw==" spinCount="100000" sqref="O710" name="Rango2_99_6_4"/>
    <protectedRange algorithmName="SHA-512" hashValue="KHhv3JU/LRdRrRTxxkgFceEHPZ5UzadmpZRZR3zmQRnPvkUJZuanRafIJ+qde0IWwLZSvFIQDyUAHq6v6k7XIg==" saltValue="2GKG1kCzVNNcn+vbOPuhJA==" spinCount="100000" sqref="Q710" name="Rango2_2_5_6_1"/>
    <protectedRange algorithmName="SHA-512" hashValue="fPHvtIAf3pQeZUoAI9C2/vdXMHBpqqEq+67P5Ypyu4+9IWqs3yc9TZcMWQ0THLxUwqseQPyVvakuYFtCwJHsxA==" saltValue="QHIogSs2PrwAfdqa9PAOFQ==" spinCount="100000" sqref="AC710" name="Rango2_88_5_5_6_1"/>
    <protectedRange algorithmName="SHA-512" hashValue="AYYX88LSDB6RDNMvSqt0KPGWPjBqTk56tMxTOlv5QD61MGTKAAQnSnudvNDWPN0Bbllh2qRQC+P5uq7goxjdrw==" saltValue="i/iPMewnks1FoXYOjKMEVg==" spinCount="100000" sqref="AB710" name="Rango2_87_6_6_1"/>
    <protectedRange algorithmName="SHA-512" hashValue="NUll9P9xh7KbSfMYpMxsRZLfDw/y/AzW2LSWlpXVscBDqiAxmzo71xjs+a2lh+jRa7pceOC849slke4+ZKx8LA==" saltValue="8qbkKpQ+CiQuLnqgShNvXA==" spinCount="100000" sqref="T710" name="Rango2_88_6_6_1"/>
    <protectedRange algorithmName="SHA-512" hashValue="XZw03RosI/l0z9FxmTtF29EdZ7P+4+ybhqoaAAUmURojSR5XbGfjC4f2i8gMqfY+RI9JvfdCA6PSh9TduXfUxA==" saltValue="5TPtLq2WoiRSae/yaDPnTw==" spinCount="100000" sqref="U710:AA710 R710:S710" name="Rango2_99_23_3"/>
    <protectedRange algorithmName="SHA-512" hashValue="9+DNppQbWrLYYUMoJ+lyQctV2bX3Vq9kZnegLbpjTLP49It2ovUbcartuoQTeXgP+TGpY//7mDH/UQlFCKDGiA==" saltValue="KUnni6YEm00anzSSvyLqQA==" spinCount="100000" sqref="AD710" name="Rango2_32_4"/>
    <protectedRange algorithmName="SHA-512" hashValue="CHipOQaT63FWw628cQcXXJRZlrbNZ7OgmnEbDx38UmmH7z19GRYEzXFiVOzHAy1OAaAbST7g2bHZHDKQp2qm3w==" saltValue="iRVuL+373yLHv0ZHzS9qog==" spinCount="100000" sqref="AG710:AH710 AJ710" name="Rango2_88_7_5_6_1"/>
    <protectedRange algorithmName="SHA-512" hashValue="LEEeiU6pKqm7TAP46VGlz0q+evvFwpT/0iLpRuWuQ7MacbP0OGL1/FSmrIEOg2rb6M+Jla2bPbVWiGag27j87w==" saltValue="HEVt+pS5OloNDlqSnzGLLw==" spinCount="100000" sqref="AI710" name="Rango2_8_7_6_1"/>
    <protectedRange algorithmName="SHA-512" hashValue="q2z5hEFmXS0v2chiPTC/VCoDWNlnhp+Xe6Ybfxe48vIsnB/KTJQxJv+pFUnCXfZ9T6vyJopuqFFNROfQTW/JUw==" saltValue="IctfdGJb5tOTpq+KPi9vww==" spinCount="100000" sqref="AE710:AF710" name="Rango2_88_39_6_4"/>
    <protectedRange algorithmName="SHA-512" hashValue="RQ91b7oAw60DVtcgB2vRpial2kSdzJx5guGCTYUwXYkKrtrUHfiYnLf9R+SNpYXlJDYpyEJLhcWwP0EqNN86dQ==" saltValue="W3RbH3zrcY9sy39xNwXNxg==" spinCount="100000" sqref="BA710:BI710" name="Rango2_88_99_6_1"/>
    <protectedRange algorithmName="SHA-512" hashValue="fMbmUM1DQ7FuAPRNvFL5mPdHUYjQnlLFhkuaxvHguaqR7aWyDxcmJs0jLYQfQKY+oyhsMb4Lew4VL6i7um3/ew==" saltValue="ydaTm0CeH8+/cYqoL/AMaQ==" spinCount="100000" sqref="AU710 AW710:AZ710" name="Rango2_88_91_6_1"/>
    <protectedRange algorithmName="SHA-512" hashValue="CHipOQaT63FWw628cQcXXJRZlrbNZ7OgmnEbDx38UmmH7z19GRYEzXFiVOzHAy1OAaAbST7g2bHZHDKQp2qm3w==" saltValue="iRVuL+373yLHv0ZHzS9qog==" spinCount="100000" sqref="AL710" name="Rango2_88_7_5_23_2"/>
    <protectedRange algorithmName="SHA-512" hashValue="NkG6oHuDGvGBEiLAAq8MEJHEfLQUMyjihfH+DBXhT+eQW0r1yri7tOJEFRM9nbOejjjXiviq9RFo7KB7wF+xJA==" saltValue="bpjB0AAANu2X/PeR3eiFkA==" spinCount="100000" sqref="AM710:AS710" name="Rango2_88_65_6_1"/>
    <protectedRange algorithmName="SHA-512" hashValue="XZw03RosI/l0z9FxmTtF29EdZ7P+4+ybhqoaAAUmURojSR5XbGfjC4f2i8gMqfY+RI9JvfdCA6PSh9TduXfUxA==" saltValue="5TPtLq2WoiRSae/yaDPnTw==" spinCount="100000" sqref="AT710 AV710 BJ710:BK710" name="Rango2_99_40_4"/>
    <protectedRange algorithmName="SHA-512" hashValue="RQ91b7oAw60DVtcgB2vRpial2kSdzJx5guGCTYUwXYkKrtrUHfiYnLf9R+SNpYXlJDYpyEJLhcWwP0EqNN86dQ==" saltValue="W3RbH3zrcY9sy39xNwXNxg==" spinCount="100000" sqref="BV710:BY710" name="Rango2_88_99_23_3"/>
    <protectedRange algorithmName="SHA-512" hashValue="XZw03RosI/l0z9FxmTtF29EdZ7P+4+ybhqoaAAUmURojSR5XbGfjC4f2i8gMqfY+RI9JvfdCA6PSh9TduXfUxA==" saltValue="5TPtLq2WoiRSae/yaDPnTw==" spinCount="100000" sqref="BZ710:CB710 BR710:BU710" name="Rango2_99_57_1"/>
    <protectedRange algorithmName="SHA-512" hashValue="XZw03RosI/l0z9FxmTtF29EdZ7P+4+ybhqoaAAUmURojSR5XbGfjC4f2i8gMqfY+RI9JvfdCA6PSh9TduXfUxA==" saltValue="5TPtLq2WoiRSae/yaDPnTw==" spinCount="100000" sqref="CE710:CF710" name="Rango2_99_74_1"/>
    <protectedRange algorithmName="SHA-512" hashValue="XZw03RosI/l0z9FxmTtF29EdZ7P+4+ybhqoaAAUmURojSR5XbGfjC4f2i8gMqfY+RI9JvfdCA6PSh9TduXfUxA==" saltValue="5TPtLq2WoiRSae/yaDPnTw==" spinCount="100000" sqref="CJ710:CK710" name="Rango2_99_91_1"/>
    <protectedRange algorithmName="SHA-512" hashValue="XZw03RosI/l0z9FxmTtF29EdZ7P+4+ybhqoaAAUmURojSR5XbGfjC4f2i8gMqfY+RI9JvfdCA6PSh9TduXfUxA==" saltValue="5TPtLq2WoiRSae/yaDPnTw==" spinCount="100000" sqref="O711" name="Rango2_99_9_2"/>
    <protectedRange algorithmName="SHA-512" hashValue="XZw03RosI/l0z9FxmTtF29EdZ7P+4+ybhqoaAAUmURojSR5XbGfjC4f2i8gMqfY+RI9JvfdCA6PSh9TduXfUxA==" saltValue="5TPtLq2WoiRSae/yaDPnTw==" spinCount="100000" sqref="O712" name="Rango2_99_10_2"/>
    <protectedRange algorithmName="SHA-512" hashValue="KHhv3JU/LRdRrRTxxkgFceEHPZ5UzadmpZRZR3zmQRnPvkUJZuanRafIJ+qde0IWwLZSvFIQDyUAHq6v6k7XIg==" saltValue="2GKG1kCzVNNcn+vbOPuhJA==" spinCount="100000" sqref="Q711" name="Rango2_2_5_9_5"/>
    <protectedRange algorithmName="SHA-512" hashValue="KHhv3JU/LRdRrRTxxkgFceEHPZ5UzadmpZRZR3zmQRnPvkUJZuanRafIJ+qde0IWwLZSvFIQDyUAHq6v6k7XIg==" saltValue="2GKG1kCzVNNcn+vbOPuhJA==" spinCount="100000" sqref="Q712" name="Rango2_2_5_10_2"/>
    <protectedRange algorithmName="SHA-512" hashValue="fPHvtIAf3pQeZUoAI9C2/vdXMHBpqqEq+67P5Ypyu4+9IWqs3yc9TZcMWQ0THLxUwqseQPyVvakuYFtCwJHsxA==" saltValue="QHIogSs2PrwAfdqa9PAOFQ==" spinCount="100000" sqref="AC711" name="Rango2_88_5_5_9_5"/>
    <protectedRange algorithmName="SHA-512" hashValue="AYYX88LSDB6RDNMvSqt0KPGWPjBqTk56tMxTOlv5QD61MGTKAAQnSnudvNDWPN0Bbllh2qRQC+P5uq7goxjdrw==" saltValue="i/iPMewnks1FoXYOjKMEVg==" spinCount="100000" sqref="AB711" name="Rango2_87_6_9_5"/>
    <protectedRange algorithmName="SHA-512" hashValue="NUll9P9xh7KbSfMYpMxsRZLfDw/y/AzW2LSWlpXVscBDqiAxmzo71xjs+a2lh+jRa7pceOC849slke4+ZKx8LA==" saltValue="8qbkKpQ+CiQuLnqgShNvXA==" spinCount="100000" sqref="T711" name="Rango2_88_6_9_5"/>
    <protectedRange algorithmName="SHA-512" hashValue="XZw03RosI/l0z9FxmTtF29EdZ7P+4+ybhqoaAAUmURojSR5XbGfjC4f2i8gMqfY+RI9JvfdCA6PSh9TduXfUxA==" saltValue="5TPtLq2WoiRSae/yaDPnTw==" spinCount="100000" sqref="U711:AA711 R711:S711" name="Rango2_99_26_1"/>
    <protectedRange algorithmName="SHA-512" hashValue="9+DNppQbWrLYYUMoJ+lyQctV2bX3Vq9kZnegLbpjTLP49It2ovUbcartuoQTeXgP+TGpY//7mDH/UQlFCKDGiA==" saltValue="KUnni6YEm00anzSSvyLqQA==" spinCount="100000" sqref="AD711" name="Rango2_36_2"/>
    <protectedRange algorithmName="SHA-512" hashValue="fPHvtIAf3pQeZUoAI9C2/vdXMHBpqqEq+67P5Ypyu4+9IWqs3yc9TZcMWQ0THLxUwqseQPyVvakuYFtCwJHsxA==" saltValue="QHIogSs2PrwAfdqa9PAOFQ==" spinCount="100000" sqref="AC712" name="Rango2_88_5_5_10_2"/>
    <protectedRange algorithmName="SHA-512" hashValue="AYYX88LSDB6RDNMvSqt0KPGWPjBqTk56tMxTOlv5QD61MGTKAAQnSnudvNDWPN0Bbllh2qRQC+P5uq7goxjdrw==" saltValue="i/iPMewnks1FoXYOjKMEVg==" spinCount="100000" sqref="AB712" name="Rango2_87_6_10_2"/>
    <protectedRange algorithmName="SHA-512" hashValue="NUll9P9xh7KbSfMYpMxsRZLfDw/y/AzW2LSWlpXVscBDqiAxmzo71xjs+a2lh+jRa7pceOC849slke4+ZKx8LA==" saltValue="8qbkKpQ+CiQuLnqgShNvXA==" spinCount="100000" sqref="T712" name="Rango2_88_6_10_2"/>
    <protectedRange algorithmName="SHA-512" hashValue="XZw03RosI/l0z9FxmTtF29EdZ7P+4+ybhqoaAAUmURojSR5XbGfjC4f2i8gMqfY+RI9JvfdCA6PSh9TduXfUxA==" saltValue="5TPtLq2WoiRSae/yaDPnTw==" spinCount="100000" sqref="U712:AA712 R712:S712" name="Rango2_99_27_4"/>
    <protectedRange algorithmName="SHA-512" hashValue="9+DNppQbWrLYYUMoJ+lyQctV2bX3Vq9kZnegLbpjTLP49It2ovUbcartuoQTeXgP+TGpY//7mDH/UQlFCKDGiA==" saltValue="KUnni6YEm00anzSSvyLqQA==" spinCount="100000" sqref="AD712" name="Rango2_37_2"/>
    <protectedRange algorithmName="SHA-512" hashValue="CHipOQaT63FWw628cQcXXJRZlrbNZ7OgmnEbDx38UmmH7z19GRYEzXFiVOzHAy1OAaAbST7g2bHZHDKQp2qm3w==" saltValue="iRVuL+373yLHv0ZHzS9qog==" spinCount="100000" sqref="AG711:AH711 AJ711" name="Rango2_88_7_5_9_5"/>
    <protectedRange algorithmName="SHA-512" hashValue="LEEeiU6pKqm7TAP46VGlz0q+evvFwpT/0iLpRuWuQ7MacbP0OGL1/FSmrIEOg2rb6M+Jla2bPbVWiGag27j87w==" saltValue="HEVt+pS5OloNDlqSnzGLLw==" spinCount="100000" sqref="AI711" name="Rango2_8_7_9_5"/>
    <protectedRange algorithmName="SHA-512" hashValue="q2z5hEFmXS0v2chiPTC/VCoDWNlnhp+Xe6Ybfxe48vIsnB/KTJQxJv+pFUnCXfZ9T6vyJopuqFFNROfQTW/JUw==" saltValue="IctfdGJb5tOTpq+KPi9vww==" spinCount="100000" sqref="AE711:AF711" name="Rango2_88_39_9_2"/>
    <protectedRange algorithmName="SHA-512" hashValue="CHipOQaT63FWw628cQcXXJRZlrbNZ7OgmnEbDx38UmmH7z19GRYEzXFiVOzHAy1OAaAbST7g2bHZHDKQp2qm3w==" saltValue="iRVuL+373yLHv0ZHzS9qog==" spinCount="100000" sqref="AG712:AH712 AJ712" name="Rango2_88_7_5_10_2"/>
    <protectedRange algorithmName="SHA-512" hashValue="LEEeiU6pKqm7TAP46VGlz0q+evvFwpT/0iLpRuWuQ7MacbP0OGL1/FSmrIEOg2rb6M+Jla2bPbVWiGag27j87w==" saltValue="HEVt+pS5OloNDlqSnzGLLw==" spinCount="100000" sqref="AI712" name="Rango2_8_7_10_2"/>
    <protectedRange algorithmName="SHA-512" hashValue="q2z5hEFmXS0v2chiPTC/VCoDWNlnhp+Xe6Ybfxe48vIsnB/KTJQxJv+pFUnCXfZ9T6vyJopuqFFNROfQTW/JUw==" saltValue="IctfdGJb5tOTpq+KPi9vww==" spinCount="100000" sqref="AE712:AF712" name="Rango2_88_39_10_3"/>
    <protectedRange algorithmName="SHA-512" hashValue="RQ91b7oAw60DVtcgB2vRpial2kSdzJx5guGCTYUwXYkKrtrUHfiYnLf9R+SNpYXlJDYpyEJLhcWwP0EqNN86dQ==" saltValue="W3RbH3zrcY9sy39xNwXNxg==" spinCount="100000" sqref="BA711:BI711" name="Rango2_88_99_9_5"/>
    <protectedRange algorithmName="SHA-512" hashValue="fMbmUM1DQ7FuAPRNvFL5mPdHUYjQnlLFhkuaxvHguaqR7aWyDxcmJs0jLYQfQKY+oyhsMb4Lew4VL6i7um3/ew==" saltValue="ydaTm0CeH8+/cYqoL/AMaQ==" spinCount="100000" sqref="AU711 AW711:AZ711" name="Rango2_88_91_9_5"/>
    <protectedRange algorithmName="SHA-512" hashValue="CHipOQaT63FWw628cQcXXJRZlrbNZ7OgmnEbDx38UmmH7z19GRYEzXFiVOzHAy1OAaAbST7g2bHZHDKQp2qm3w==" saltValue="iRVuL+373yLHv0ZHzS9qog==" spinCount="100000" sqref="AL711" name="Rango2_88_7_5_26_1"/>
    <protectedRange algorithmName="SHA-512" hashValue="NkG6oHuDGvGBEiLAAq8MEJHEfLQUMyjihfH+DBXhT+eQW0r1yri7tOJEFRM9nbOejjjXiviq9RFo7KB7wF+xJA==" saltValue="bpjB0AAANu2X/PeR3eiFkA==" spinCount="100000" sqref="AM711:AS711" name="Rango2_88_65_9_5"/>
    <protectedRange algorithmName="SHA-512" hashValue="XZw03RosI/l0z9FxmTtF29EdZ7P+4+ybhqoaAAUmURojSR5XbGfjC4f2i8gMqfY+RI9JvfdCA6PSh9TduXfUxA==" saltValue="5TPtLq2WoiRSae/yaDPnTw==" spinCount="100000" sqref="AT711 AV711 BJ711:BK711" name="Rango2_99_43_2"/>
    <protectedRange algorithmName="SHA-512" hashValue="RQ91b7oAw60DVtcgB2vRpial2kSdzJx5guGCTYUwXYkKrtrUHfiYnLf9R+SNpYXlJDYpyEJLhcWwP0EqNN86dQ==" saltValue="W3RbH3zrcY9sy39xNwXNxg==" spinCount="100000" sqref="BA712:BI712" name="Rango2_88_99_10_3"/>
    <protectedRange algorithmName="SHA-512" hashValue="fMbmUM1DQ7FuAPRNvFL5mPdHUYjQnlLFhkuaxvHguaqR7aWyDxcmJs0jLYQfQKY+oyhsMb4Lew4VL6i7um3/ew==" saltValue="ydaTm0CeH8+/cYqoL/AMaQ==" spinCount="100000" sqref="AU712 AW712:AZ712" name="Rango2_88_91_10_2"/>
    <protectedRange algorithmName="SHA-512" hashValue="CHipOQaT63FWw628cQcXXJRZlrbNZ7OgmnEbDx38UmmH7z19GRYEzXFiVOzHAy1OAaAbST7g2bHZHDKQp2qm3w==" saltValue="iRVuL+373yLHv0ZHzS9qog==" spinCount="100000" sqref="AL712" name="Rango2_88_7_5_27_1"/>
    <protectedRange algorithmName="SHA-512" hashValue="NkG6oHuDGvGBEiLAAq8MEJHEfLQUMyjihfH+DBXhT+eQW0r1yri7tOJEFRM9nbOejjjXiviq9RFo7KB7wF+xJA==" saltValue="bpjB0AAANu2X/PeR3eiFkA==" spinCount="100000" sqref="AM712:AS712" name="Rango2_88_65_10_2"/>
    <protectedRange algorithmName="SHA-512" hashValue="XZw03RosI/l0z9FxmTtF29EdZ7P+4+ybhqoaAAUmURojSR5XbGfjC4f2i8gMqfY+RI9JvfdCA6PSh9TduXfUxA==" saltValue="5TPtLq2WoiRSae/yaDPnTw==" spinCount="100000" sqref="AT712 AV712 BJ712:BK712" name="Rango2_99_44_2"/>
    <protectedRange algorithmName="SHA-512" hashValue="RQ91b7oAw60DVtcgB2vRpial2kSdzJx5guGCTYUwXYkKrtrUHfiYnLf9R+SNpYXlJDYpyEJLhcWwP0EqNN86dQ==" saltValue="W3RbH3zrcY9sy39xNwXNxg==" spinCount="100000" sqref="BV711:BY711" name="Rango2_88_99_26_1"/>
    <protectedRange algorithmName="SHA-512" hashValue="XZw03RosI/l0z9FxmTtF29EdZ7P+4+ybhqoaAAUmURojSR5XbGfjC4f2i8gMqfY+RI9JvfdCA6PSh9TduXfUxA==" saltValue="5TPtLq2WoiRSae/yaDPnTw==" spinCount="100000" sqref="BZ711:CB711 BR711:BU711" name="Rango2_99_60_4"/>
    <protectedRange algorithmName="SHA-512" hashValue="RQ91b7oAw60DVtcgB2vRpial2kSdzJx5guGCTYUwXYkKrtrUHfiYnLf9R+SNpYXlJDYpyEJLhcWwP0EqNN86dQ==" saltValue="W3RbH3zrcY9sy39xNwXNxg==" spinCount="100000" sqref="BV712:BY712" name="Rango2_88_99_27_1"/>
    <protectedRange algorithmName="SHA-512" hashValue="XZw03RosI/l0z9FxmTtF29EdZ7P+4+ybhqoaAAUmURojSR5XbGfjC4f2i8gMqfY+RI9JvfdCA6PSh9TduXfUxA==" saltValue="5TPtLq2WoiRSae/yaDPnTw==" spinCount="100000" sqref="BZ712:CB712 BR712:BU712" name="Rango2_99_61_1"/>
    <protectedRange algorithmName="SHA-512" hashValue="XZw03RosI/l0z9FxmTtF29EdZ7P+4+ybhqoaAAUmURojSR5XbGfjC4f2i8gMqfY+RI9JvfdCA6PSh9TduXfUxA==" saltValue="5TPtLq2WoiRSae/yaDPnTw==" spinCount="100000" sqref="CE711:CF711" name="Rango2_99_77_1"/>
    <protectedRange algorithmName="SHA-512" hashValue="XZw03RosI/l0z9FxmTtF29EdZ7P+4+ybhqoaAAUmURojSR5XbGfjC4f2i8gMqfY+RI9JvfdCA6PSh9TduXfUxA==" saltValue="5TPtLq2WoiRSae/yaDPnTw==" spinCount="100000" sqref="CE712:CF712" name="Rango2_99_78_1"/>
    <protectedRange algorithmName="SHA-512" hashValue="XZw03RosI/l0z9FxmTtF29EdZ7P+4+ybhqoaAAUmURojSR5XbGfjC4f2i8gMqfY+RI9JvfdCA6PSh9TduXfUxA==" saltValue="5TPtLq2WoiRSae/yaDPnTw==" spinCount="100000" sqref="CJ711:CK711" name="Rango2_99_94_2"/>
    <protectedRange algorithmName="SHA-512" hashValue="XZw03RosI/l0z9FxmTtF29EdZ7P+4+ybhqoaAAUmURojSR5XbGfjC4f2i8gMqfY+RI9JvfdCA6PSh9TduXfUxA==" saltValue="5TPtLq2WoiRSae/yaDPnTw==" spinCount="100000" sqref="CJ712:CK712" name="Rango2_99_95_2"/>
    <protectedRange algorithmName="SHA-512" hashValue="XZw03RosI/l0z9FxmTtF29EdZ7P+4+ybhqoaAAUmURojSR5XbGfjC4f2i8gMqfY+RI9JvfdCA6PSh9TduXfUxA==" saltValue="5TPtLq2WoiRSae/yaDPnTw==" spinCount="100000" sqref="O713" name="Rango2_99_10_3"/>
    <protectedRange algorithmName="SHA-512" hashValue="KHhv3JU/LRdRrRTxxkgFceEHPZ5UzadmpZRZR3zmQRnPvkUJZuanRafIJ+qde0IWwLZSvFIQDyUAHq6v6k7XIg==" saltValue="2GKG1kCzVNNcn+vbOPuhJA==" spinCount="100000" sqref="Q713" name="Rango2_2_5_10_3"/>
    <protectedRange algorithmName="SHA-512" hashValue="fPHvtIAf3pQeZUoAI9C2/vdXMHBpqqEq+67P5Ypyu4+9IWqs3yc9TZcMWQ0THLxUwqseQPyVvakuYFtCwJHsxA==" saltValue="QHIogSs2PrwAfdqa9PAOFQ==" spinCount="100000" sqref="AC713" name="Rango2_88_5_5_10_3"/>
    <protectedRange algorithmName="SHA-512" hashValue="AYYX88LSDB6RDNMvSqt0KPGWPjBqTk56tMxTOlv5QD61MGTKAAQnSnudvNDWPN0Bbllh2qRQC+P5uq7goxjdrw==" saltValue="i/iPMewnks1FoXYOjKMEVg==" spinCount="100000" sqref="AB713" name="Rango2_87_6_10_3"/>
    <protectedRange algorithmName="SHA-512" hashValue="NUll9P9xh7KbSfMYpMxsRZLfDw/y/AzW2LSWlpXVscBDqiAxmzo71xjs+a2lh+jRa7pceOC849slke4+ZKx8LA==" saltValue="8qbkKpQ+CiQuLnqgShNvXA==" spinCount="100000" sqref="T713" name="Rango2_88_6_10_3"/>
    <protectedRange algorithmName="SHA-512" hashValue="XZw03RosI/l0z9FxmTtF29EdZ7P+4+ybhqoaAAUmURojSR5XbGfjC4f2i8gMqfY+RI9JvfdCA6PSh9TduXfUxA==" saltValue="5TPtLq2WoiRSae/yaDPnTw==" spinCount="100000" sqref="U713:AA713 R713:S713" name="Rango2_99_27_5"/>
    <protectedRange algorithmName="SHA-512" hashValue="9+DNppQbWrLYYUMoJ+lyQctV2bX3Vq9kZnegLbpjTLP49It2ovUbcartuoQTeXgP+TGpY//7mDH/UQlFCKDGiA==" saltValue="KUnni6YEm00anzSSvyLqQA==" spinCount="100000" sqref="AD713" name="Rango2_37_3"/>
    <protectedRange algorithmName="SHA-512" hashValue="CHipOQaT63FWw628cQcXXJRZlrbNZ7OgmnEbDx38UmmH7z19GRYEzXFiVOzHAy1OAaAbST7g2bHZHDKQp2qm3w==" saltValue="iRVuL+373yLHv0ZHzS9qog==" spinCount="100000" sqref="AG713:AH713 AJ713" name="Rango2_88_7_5_10_3"/>
    <protectedRange algorithmName="SHA-512" hashValue="LEEeiU6pKqm7TAP46VGlz0q+evvFwpT/0iLpRuWuQ7MacbP0OGL1/FSmrIEOg2rb6M+Jla2bPbVWiGag27j87w==" saltValue="HEVt+pS5OloNDlqSnzGLLw==" spinCount="100000" sqref="AI713" name="Rango2_8_7_10_3"/>
    <protectedRange algorithmName="SHA-512" hashValue="q2z5hEFmXS0v2chiPTC/VCoDWNlnhp+Xe6Ybfxe48vIsnB/KTJQxJv+pFUnCXfZ9T6vyJopuqFFNROfQTW/JUw==" saltValue="IctfdGJb5tOTpq+KPi9vww==" spinCount="100000" sqref="AE713:AF713" name="Rango2_88_39_10_4"/>
    <protectedRange algorithmName="SHA-512" hashValue="RQ91b7oAw60DVtcgB2vRpial2kSdzJx5guGCTYUwXYkKrtrUHfiYnLf9R+SNpYXlJDYpyEJLhcWwP0EqNN86dQ==" saltValue="W3RbH3zrcY9sy39xNwXNxg==" spinCount="100000" sqref="BA713:BI713" name="Rango2_88_99_10_4"/>
    <protectedRange algorithmName="SHA-512" hashValue="fMbmUM1DQ7FuAPRNvFL5mPdHUYjQnlLFhkuaxvHguaqR7aWyDxcmJs0jLYQfQKY+oyhsMb4Lew4VL6i7um3/ew==" saltValue="ydaTm0CeH8+/cYqoL/AMaQ==" spinCount="100000" sqref="AU713 AW713:AZ713" name="Rango2_88_91_10_3"/>
    <protectedRange algorithmName="SHA-512" hashValue="CHipOQaT63FWw628cQcXXJRZlrbNZ7OgmnEbDx38UmmH7z19GRYEzXFiVOzHAy1OAaAbST7g2bHZHDKQp2qm3w==" saltValue="iRVuL+373yLHv0ZHzS9qog==" spinCount="100000" sqref="AL713" name="Rango2_88_7_5_27_2"/>
    <protectedRange algorithmName="SHA-512" hashValue="NkG6oHuDGvGBEiLAAq8MEJHEfLQUMyjihfH+DBXhT+eQW0r1yri7tOJEFRM9nbOejjjXiviq9RFo7KB7wF+xJA==" saltValue="bpjB0AAANu2X/PeR3eiFkA==" spinCount="100000" sqref="AM713:AS713" name="Rango2_88_65_10_3"/>
    <protectedRange algorithmName="SHA-512" hashValue="XZw03RosI/l0z9FxmTtF29EdZ7P+4+ybhqoaAAUmURojSR5XbGfjC4f2i8gMqfY+RI9JvfdCA6PSh9TduXfUxA==" saltValue="5TPtLq2WoiRSae/yaDPnTw==" spinCount="100000" sqref="AT713 AV713 BJ713:BK713" name="Rango2_99_44_3"/>
    <protectedRange algorithmName="SHA-512" hashValue="RQ91b7oAw60DVtcgB2vRpial2kSdzJx5guGCTYUwXYkKrtrUHfiYnLf9R+SNpYXlJDYpyEJLhcWwP0EqNN86dQ==" saltValue="W3RbH3zrcY9sy39xNwXNxg==" spinCount="100000" sqref="BV713:BY713" name="Rango2_88_99_27_2"/>
    <protectedRange algorithmName="SHA-512" hashValue="XZw03RosI/l0z9FxmTtF29EdZ7P+4+ybhqoaAAUmURojSR5XbGfjC4f2i8gMqfY+RI9JvfdCA6PSh9TduXfUxA==" saltValue="5TPtLq2WoiRSae/yaDPnTw==" spinCount="100000" sqref="BZ713:CB713 BR713:BU713" name="Rango2_99_61_2"/>
    <protectedRange algorithmName="SHA-512" hashValue="XZw03RosI/l0z9FxmTtF29EdZ7P+4+ybhqoaAAUmURojSR5XbGfjC4f2i8gMqfY+RI9JvfdCA6PSh9TduXfUxA==" saltValue="5TPtLq2WoiRSae/yaDPnTw==" spinCount="100000" sqref="CE713:CF713" name="Rango2_99_78_2"/>
    <protectedRange algorithmName="SHA-512" hashValue="XZw03RosI/l0z9FxmTtF29EdZ7P+4+ybhqoaAAUmURojSR5XbGfjC4f2i8gMqfY+RI9JvfdCA6PSh9TduXfUxA==" saltValue="5TPtLq2WoiRSae/yaDPnTw==" spinCount="100000" sqref="CJ713:CK713" name="Rango2_99_95_3"/>
    <protectedRange algorithmName="SHA-512" hashValue="XZw03RosI/l0z9FxmTtF29EdZ7P+4+ybhqoaAAUmURojSR5XbGfjC4f2i8gMqfY+RI9JvfdCA6PSh9TduXfUxA==" saltValue="5TPtLq2WoiRSae/yaDPnTw==" spinCount="100000" sqref="O714" name="Rango2_99_14_6"/>
    <protectedRange algorithmName="SHA-512" hashValue="KHhv3JU/LRdRrRTxxkgFceEHPZ5UzadmpZRZR3zmQRnPvkUJZuanRafIJ+qde0IWwLZSvFIQDyUAHq6v6k7XIg==" saltValue="2GKG1kCzVNNcn+vbOPuhJA==" spinCount="100000" sqref="Q714" name="Rango2_2_5_14_1"/>
    <protectedRange algorithmName="SHA-512" hashValue="fPHvtIAf3pQeZUoAI9C2/vdXMHBpqqEq+67P5Ypyu4+9IWqs3yc9TZcMWQ0THLxUwqseQPyVvakuYFtCwJHsxA==" saltValue="QHIogSs2PrwAfdqa9PAOFQ==" spinCount="100000" sqref="AC714" name="Rango2_88_5_5_14_1"/>
    <protectedRange algorithmName="SHA-512" hashValue="AYYX88LSDB6RDNMvSqt0KPGWPjBqTk56tMxTOlv5QD61MGTKAAQnSnudvNDWPN0Bbllh2qRQC+P5uq7goxjdrw==" saltValue="i/iPMewnks1FoXYOjKMEVg==" spinCount="100000" sqref="AB714" name="Rango2_87_6_14_1"/>
    <protectedRange algorithmName="SHA-512" hashValue="NUll9P9xh7KbSfMYpMxsRZLfDw/y/AzW2LSWlpXVscBDqiAxmzo71xjs+a2lh+jRa7pceOC849slke4+ZKx8LA==" saltValue="8qbkKpQ+CiQuLnqgShNvXA==" spinCount="100000" sqref="T714" name="Rango2_88_6_14_1"/>
    <protectedRange algorithmName="SHA-512" hashValue="XZw03RosI/l0z9FxmTtF29EdZ7P+4+ybhqoaAAUmURojSR5XbGfjC4f2i8gMqfY+RI9JvfdCA6PSh9TduXfUxA==" saltValue="5TPtLq2WoiRSae/yaDPnTw==" spinCount="100000" sqref="U714:AA714 R714:S714" name="Rango2_99_31_1"/>
    <protectedRange algorithmName="SHA-512" hashValue="9+DNppQbWrLYYUMoJ+lyQctV2bX3Vq9kZnegLbpjTLP49It2ovUbcartuoQTeXgP+TGpY//7mDH/UQlFCKDGiA==" saltValue="KUnni6YEm00anzSSvyLqQA==" spinCount="100000" sqref="AD714" name="Rango2_42_1"/>
    <protectedRange algorithmName="SHA-512" hashValue="CHipOQaT63FWw628cQcXXJRZlrbNZ7OgmnEbDx38UmmH7z19GRYEzXFiVOzHAy1OAaAbST7g2bHZHDKQp2qm3w==" saltValue="iRVuL+373yLHv0ZHzS9qog==" spinCount="100000" sqref="AG714:AH714 AJ714" name="Rango2_88_7_5_14_6"/>
    <protectedRange algorithmName="SHA-512" hashValue="LEEeiU6pKqm7TAP46VGlz0q+evvFwpT/0iLpRuWuQ7MacbP0OGL1/FSmrIEOg2rb6M+Jla2bPbVWiGag27j87w==" saltValue="HEVt+pS5OloNDlqSnzGLLw==" spinCount="100000" sqref="AI714" name="Rango2_8_7_14_1"/>
    <protectedRange algorithmName="SHA-512" hashValue="q2z5hEFmXS0v2chiPTC/VCoDWNlnhp+Xe6Ybfxe48vIsnB/KTJQxJv+pFUnCXfZ9T6vyJopuqFFNROfQTW/JUw==" saltValue="IctfdGJb5tOTpq+KPi9vww==" spinCount="100000" sqref="AE714:AF714" name="Rango2_88_39_14_2"/>
    <protectedRange algorithmName="SHA-512" hashValue="RQ91b7oAw60DVtcgB2vRpial2kSdzJx5guGCTYUwXYkKrtrUHfiYnLf9R+SNpYXlJDYpyEJLhcWwP0EqNN86dQ==" saltValue="W3RbH3zrcY9sy39xNwXNxg==" spinCount="100000" sqref="BA714:BI714" name="Rango2_88_99_14_6"/>
    <protectedRange algorithmName="SHA-512" hashValue="fMbmUM1DQ7FuAPRNvFL5mPdHUYjQnlLFhkuaxvHguaqR7aWyDxcmJs0jLYQfQKY+oyhsMb4Lew4VL6i7um3/ew==" saltValue="ydaTm0CeH8+/cYqoL/AMaQ==" spinCount="100000" sqref="AU714 AW714:AZ714" name="Rango2_88_91_14_1"/>
    <protectedRange algorithmName="SHA-512" hashValue="CHipOQaT63FWw628cQcXXJRZlrbNZ7OgmnEbDx38UmmH7z19GRYEzXFiVOzHAy1OAaAbST7g2bHZHDKQp2qm3w==" saltValue="iRVuL+373yLHv0ZHzS9qog==" spinCount="100000" sqref="AL714" name="Rango2_88_7_5_31_1"/>
    <protectedRange algorithmName="SHA-512" hashValue="NkG6oHuDGvGBEiLAAq8MEJHEfLQUMyjihfH+DBXhT+eQW0r1yri7tOJEFRM9nbOejjjXiviq9RFo7KB7wF+xJA==" saltValue="bpjB0AAANu2X/PeR3eiFkA==" spinCount="100000" sqref="AM714:AS714" name="Rango2_88_65_14_1"/>
    <protectedRange algorithmName="SHA-512" hashValue="XZw03RosI/l0z9FxmTtF29EdZ7P+4+ybhqoaAAUmURojSR5XbGfjC4f2i8gMqfY+RI9JvfdCA6PSh9TduXfUxA==" saltValue="5TPtLq2WoiRSae/yaDPnTw==" spinCount="100000" sqref="AT714 AV714 BJ714:BK714" name="Rango2_99_48_5"/>
    <protectedRange algorithmName="SHA-512" hashValue="RQ91b7oAw60DVtcgB2vRpial2kSdzJx5guGCTYUwXYkKrtrUHfiYnLf9R+SNpYXlJDYpyEJLhcWwP0EqNN86dQ==" saltValue="W3RbH3zrcY9sy39xNwXNxg==" spinCount="100000" sqref="BV714:BY714" name="Rango2_88_99_31_1"/>
    <protectedRange algorithmName="SHA-512" hashValue="XZw03RosI/l0z9FxmTtF29EdZ7P+4+ybhqoaAAUmURojSR5XbGfjC4f2i8gMqfY+RI9JvfdCA6PSh9TduXfUxA==" saltValue="5TPtLq2WoiRSae/yaDPnTw==" spinCount="100000" sqref="BZ714:CB714 BR714:BU714" name="Rango2_99_65_2"/>
    <protectedRange algorithmName="SHA-512" hashValue="XZw03RosI/l0z9FxmTtF29EdZ7P+4+ybhqoaAAUmURojSR5XbGfjC4f2i8gMqfY+RI9JvfdCA6PSh9TduXfUxA==" saltValue="5TPtLq2WoiRSae/yaDPnTw==" spinCount="100000" sqref="CE714:CF714" name="Rango2_99_82_1"/>
    <protectedRange algorithmName="SHA-512" hashValue="XZw03RosI/l0z9FxmTtF29EdZ7P+4+ybhqoaAAUmURojSR5XbGfjC4f2i8gMqfY+RI9JvfdCA6PSh9TduXfUxA==" saltValue="5TPtLq2WoiRSae/yaDPnTw==" spinCount="100000" sqref="CJ714:CK714" name="Rango2_99_99_2"/>
    <protectedRange algorithmName="SHA-512" hashValue="XZw03RosI/l0z9FxmTtF29EdZ7P+4+ybhqoaAAUmURojSR5XbGfjC4f2i8gMqfY+RI9JvfdCA6PSh9TduXfUxA==" saltValue="5TPtLq2WoiRSae/yaDPnTw==" spinCount="100000" sqref="O715:O716" name="Rango2_99_16_1"/>
    <protectedRange algorithmName="SHA-512" hashValue="KHhv3JU/LRdRrRTxxkgFceEHPZ5UzadmpZRZR3zmQRnPvkUJZuanRafIJ+qde0IWwLZSvFIQDyUAHq6v6k7XIg==" saltValue="2GKG1kCzVNNcn+vbOPuhJA==" spinCount="100000" sqref="Q715:Q716" name="Rango2_2_5_16_1"/>
    <protectedRange algorithmName="SHA-512" hashValue="fPHvtIAf3pQeZUoAI9C2/vdXMHBpqqEq+67P5Ypyu4+9IWqs3yc9TZcMWQ0THLxUwqseQPyVvakuYFtCwJHsxA==" saltValue="QHIogSs2PrwAfdqa9PAOFQ==" spinCount="100000" sqref="AC715:AC716" name="Rango2_88_5_5_16_1"/>
    <protectedRange algorithmName="SHA-512" hashValue="AYYX88LSDB6RDNMvSqt0KPGWPjBqTk56tMxTOlv5QD61MGTKAAQnSnudvNDWPN0Bbllh2qRQC+P5uq7goxjdrw==" saltValue="i/iPMewnks1FoXYOjKMEVg==" spinCount="100000" sqref="AB715:AB716" name="Rango2_87_6_16_1"/>
    <protectedRange algorithmName="SHA-512" hashValue="NUll9P9xh7KbSfMYpMxsRZLfDw/y/AzW2LSWlpXVscBDqiAxmzo71xjs+a2lh+jRa7pceOC849slke4+ZKx8LA==" saltValue="8qbkKpQ+CiQuLnqgShNvXA==" spinCount="100000" sqref="T715:T716" name="Rango2_88_6_16_1"/>
    <protectedRange algorithmName="SHA-512" hashValue="XZw03RosI/l0z9FxmTtF29EdZ7P+4+ybhqoaAAUmURojSR5XbGfjC4f2i8gMqfY+RI9JvfdCA6PSh9TduXfUxA==" saltValue="5TPtLq2WoiRSae/yaDPnTw==" spinCount="100000" sqref="U715:AA716 R715:S716" name="Rango2_99_33_2"/>
    <protectedRange algorithmName="SHA-512" hashValue="9+DNppQbWrLYYUMoJ+lyQctV2bX3Vq9kZnegLbpjTLP49It2ovUbcartuoQTeXgP+TGpY//7mDH/UQlFCKDGiA==" saltValue="KUnni6YEm00anzSSvyLqQA==" spinCount="100000" sqref="AD715:AD716" name="Rango2_44_1"/>
    <protectedRange algorithmName="SHA-512" hashValue="CHipOQaT63FWw628cQcXXJRZlrbNZ7OgmnEbDx38UmmH7z19GRYEzXFiVOzHAy1OAaAbST7g2bHZHDKQp2qm3w==" saltValue="iRVuL+373yLHv0ZHzS9qog==" spinCount="100000" sqref="AG715:AH716 AJ715:AJ716" name="Rango2_88_7_5_16_1"/>
    <protectedRange algorithmName="SHA-512" hashValue="LEEeiU6pKqm7TAP46VGlz0q+evvFwpT/0iLpRuWuQ7MacbP0OGL1/FSmrIEOg2rb6M+Jla2bPbVWiGag27j87w==" saltValue="HEVt+pS5OloNDlqSnzGLLw==" spinCount="100000" sqref="AI715:AI716" name="Rango2_8_7_16_1"/>
    <protectedRange algorithmName="SHA-512" hashValue="q2z5hEFmXS0v2chiPTC/VCoDWNlnhp+Xe6Ybfxe48vIsnB/KTJQxJv+pFUnCXfZ9T6vyJopuqFFNROfQTW/JUw==" saltValue="IctfdGJb5tOTpq+KPi9vww==" spinCount="100000" sqref="AE715:AF716" name="Rango2_88_39_16_2"/>
    <protectedRange algorithmName="SHA-512" hashValue="RQ91b7oAw60DVtcgB2vRpial2kSdzJx5guGCTYUwXYkKrtrUHfiYnLf9R+SNpYXlJDYpyEJLhcWwP0EqNN86dQ==" saltValue="W3RbH3zrcY9sy39xNwXNxg==" spinCount="100000" sqref="BA715:BI716" name="Rango2_88_99_16_1"/>
    <protectedRange algorithmName="SHA-512" hashValue="fMbmUM1DQ7FuAPRNvFL5mPdHUYjQnlLFhkuaxvHguaqR7aWyDxcmJs0jLYQfQKY+oyhsMb4Lew4VL6i7um3/ew==" saltValue="ydaTm0CeH8+/cYqoL/AMaQ==" spinCount="100000" sqref="AU715:AU716 AW715:AZ716" name="Rango2_88_91_16_1"/>
    <protectedRange algorithmName="SHA-512" hashValue="CHipOQaT63FWw628cQcXXJRZlrbNZ7OgmnEbDx38UmmH7z19GRYEzXFiVOzHAy1OAaAbST7g2bHZHDKQp2qm3w==" saltValue="iRVuL+373yLHv0ZHzS9qog==" spinCount="100000" sqref="AL715:AL716" name="Rango2_88_7_5_33_1"/>
    <protectedRange algorithmName="SHA-512" hashValue="NkG6oHuDGvGBEiLAAq8MEJHEfLQUMyjihfH+DBXhT+eQW0r1yri7tOJEFRM9nbOejjjXiviq9RFo7KB7wF+xJA==" saltValue="bpjB0AAANu2X/PeR3eiFkA==" spinCount="100000" sqref="AM715:AS716" name="Rango2_88_65_16_1"/>
    <protectedRange algorithmName="SHA-512" hashValue="XZw03RosI/l0z9FxmTtF29EdZ7P+4+ybhqoaAAUmURojSR5XbGfjC4f2i8gMqfY+RI9JvfdCA6PSh9TduXfUxA==" saltValue="5TPtLq2WoiRSae/yaDPnTw==" spinCount="100000" sqref="AT715:AT716 AV715:AV716 BJ715:BK716" name="Rango2_99_50_3"/>
    <protectedRange algorithmName="SHA-512" hashValue="RQ91b7oAw60DVtcgB2vRpial2kSdzJx5guGCTYUwXYkKrtrUHfiYnLf9R+SNpYXlJDYpyEJLhcWwP0EqNN86dQ==" saltValue="W3RbH3zrcY9sy39xNwXNxg==" spinCount="100000" sqref="BV715:BY716" name="Rango2_88_99_33_1"/>
    <protectedRange algorithmName="SHA-512" hashValue="XZw03RosI/l0z9FxmTtF29EdZ7P+4+ybhqoaAAUmURojSR5XbGfjC4f2i8gMqfY+RI9JvfdCA6PSh9TduXfUxA==" saltValue="5TPtLq2WoiRSae/yaDPnTw==" spinCount="100000" sqref="BZ715:CB716 BR715:BU716" name="Rango2_99_67_1"/>
    <protectedRange algorithmName="SHA-512" hashValue="XZw03RosI/l0z9FxmTtF29EdZ7P+4+ybhqoaAAUmURojSR5XbGfjC4f2i8gMqfY+RI9JvfdCA6PSh9TduXfUxA==" saltValue="5TPtLq2WoiRSae/yaDPnTw==" spinCount="100000" sqref="CE715:CF716" name="Rango2_99_84_5"/>
    <protectedRange algorithmName="SHA-512" hashValue="XZw03RosI/l0z9FxmTtF29EdZ7P+4+ybhqoaAAUmURojSR5XbGfjC4f2i8gMqfY+RI9JvfdCA6PSh9TduXfUxA==" saltValue="5TPtLq2WoiRSae/yaDPnTw==" spinCount="100000" sqref="O717" name="Rango2_99_16_2"/>
    <protectedRange algorithmName="SHA-512" hashValue="KHhv3JU/LRdRrRTxxkgFceEHPZ5UzadmpZRZR3zmQRnPvkUJZuanRafIJ+qde0IWwLZSvFIQDyUAHq6v6k7XIg==" saltValue="2GKG1kCzVNNcn+vbOPuhJA==" spinCount="100000" sqref="Q717" name="Rango2_2_5_16_2"/>
    <protectedRange algorithmName="SHA-512" hashValue="fPHvtIAf3pQeZUoAI9C2/vdXMHBpqqEq+67P5Ypyu4+9IWqs3yc9TZcMWQ0THLxUwqseQPyVvakuYFtCwJHsxA==" saltValue="QHIogSs2PrwAfdqa9PAOFQ==" spinCount="100000" sqref="AC717" name="Rango2_88_5_5_16_2"/>
    <protectedRange algorithmName="SHA-512" hashValue="AYYX88LSDB6RDNMvSqt0KPGWPjBqTk56tMxTOlv5QD61MGTKAAQnSnudvNDWPN0Bbllh2qRQC+P5uq7goxjdrw==" saltValue="i/iPMewnks1FoXYOjKMEVg==" spinCount="100000" sqref="AB717" name="Rango2_87_6_16_2"/>
    <protectedRange algorithmName="SHA-512" hashValue="NUll9P9xh7KbSfMYpMxsRZLfDw/y/AzW2LSWlpXVscBDqiAxmzo71xjs+a2lh+jRa7pceOC849slke4+ZKx8LA==" saltValue="8qbkKpQ+CiQuLnqgShNvXA==" spinCount="100000" sqref="T717" name="Rango2_88_6_16_2"/>
    <protectedRange algorithmName="SHA-512" hashValue="XZw03RosI/l0z9FxmTtF29EdZ7P+4+ybhqoaAAUmURojSR5XbGfjC4f2i8gMqfY+RI9JvfdCA6PSh9TduXfUxA==" saltValue="5TPtLq2WoiRSae/yaDPnTw==" spinCount="100000" sqref="U717:AA717 R717:S717" name="Rango2_99_33_3"/>
    <protectedRange algorithmName="SHA-512" hashValue="9+DNppQbWrLYYUMoJ+lyQctV2bX3Vq9kZnegLbpjTLP49It2ovUbcartuoQTeXgP+TGpY//7mDH/UQlFCKDGiA==" saltValue="KUnni6YEm00anzSSvyLqQA==" spinCount="100000" sqref="AD717" name="Rango2_44_2"/>
    <protectedRange algorithmName="SHA-512" hashValue="CHipOQaT63FWw628cQcXXJRZlrbNZ7OgmnEbDx38UmmH7z19GRYEzXFiVOzHAy1OAaAbST7g2bHZHDKQp2qm3w==" saltValue="iRVuL+373yLHv0ZHzS9qog==" spinCount="100000" sqref="AG717:AH717 AJ717" name="Rango2_88_7_5_16_2"/>
    <protectedRange algorithmName="SHA-512" hashValue="LEEeiU6pKqm7TAP46VGlz0q+evvFwpT/0iLpRuWuQ7MacbP0OGL1/FSmrIEOg2rb6M+Jla2bPbVWiGag27j87w==" saltValue="HEVt+pS5OloNDlqSnzGLLw==" spinCount="100000" sqref="AI717" name="Rango2_8_7_16_2"/>
    <protectedRange algorithmName="SHA-512" hashValue="q2z5hEFmXS0v2chiPTC/VCoDWNlnhp+Xe6Ybfxe48vIsnB/KTJQxJv+pFUnCXfZ9T6vyJopuqFFNROfQTW/JUw==" saltValue="IctfdGJb5tOTpq+KPi9vww==" spinCount="100000" sqref="AE717:AF717" name="Rango2_88_39_16_3"/>
    <protectedRange algorithmName="SHA-512" hashValue="RQ91b7oAw60DVtcgB2vRpial2kSdzJx5guGCTYUwXYkKrtrUHfiYnLf9R+SNpYXlJDYpyEJLhcWwP0EqNN86dQ==" saltValue="W3RbH3zrcY9sy39xNwXNxg==" spinCount="100000" sqref="BA717:BI717" name="Rango2_88_99_16_2"/>
    <protectedRange algorithmName="SHA-512" hashValue="fMbmUM1DQ7FuAPRNvFL5mPdHUYjQnlLFhkuaxvHguaqR7aWyDxcmJs0jLYQfQKY+oyhsMb4Lew4VL6i7um3/ew==" saltValue="ydaTm0CeH8+/cYqoL/AMaQ==" spinCount="100000" sqref="AU717 AW717:AZ717" name="Rango2_88_91_16_2"/>
    <protectedRange algorithmName="SHA-512" hashValue="CHipOQaT63FWw628cQcXXJRZlrbNZ7OgmnEbDx38UmmH7z19GRYEzXFiVOzHAy1OAaAbST7g2bHZHDKQp2qm3w==" saltValue="iRVuL+373yLHv0ZHzS9qog==" spinCount="100000" sqref="AL717" name="Rango2_88_7_5_33_2"/>
    <protectedRange algorithmName="SHA-512" hashValue="NkG6oHuDGvGBEiLAAq8MEJHEfLQUMyjihfH+DBXhT+eQW0r1yri7tOJEFRM9nbOejjjXiviq9RFo7KB7wF+xJA==" saltValue="bpjB0AAANu2X/PeR3eiFkA==" spinCount="100000" sqref="AM717:AS717" name="Rango2_88_65_16_2"/>
    <protectedRange algorithmName="SHA-512" hashValue="XZw03RosI/l0z9FxmTtF29EdZ7P+4+ybhqoaAAUmURojSR5XbGfjC4f2i8gMqfY+RI9JvfdCA6PSh9TduXfUxA==" saltValue="5TPtLq2WoiRSae/yaDPnTw==" spinCount="100000" sqref="AT717 AV717 BJ717:BK717" name="Rango2_99_50_4"/>
    <protectedRange algorithmName="SHA-512" hashValue="RQ91b7oAw60DVtcgB2vRpial2kSdzJx5guGCTYUwXYkKrtrUHfiYnLf9R+SNpYXlJDYpyEJLhcWwP0EqNN86dQ==" saltValue="W3RbH3zrcY9sy39xNwXNxg==" spinCount="100000" sqref="BV717:BY717" name="Rango2_88_99_33_2"/>
    <protectedRange algorithmName="SHA-512" hashValue="XZw03RosI/l0z9FxmTtF29EdZ7P+4+ybhqoaAAUmURojSR5XbGfjC4f2i8gMqfY+RI9JvfdCA6PSh9TduXfUxA==" saltValue="5TPtLq2WoiRSae/yaDPnTw==" spinCount="100000" sqref="BZ717:CB717 BR717:BU717" name="Rango2_99_67_2"/>
    <protectedRange algorithmName="SHA-512" hashValue="XZw03RosI/l0z9FxmTtF29EdZ7P+4+ybhqoaAAUmURojSR5XbGfjC4f2i8gMqfY+RI9JvfdCA6PSh9TduXfUxA==" saltValue="5TPtLq2WoiRSae/yaDPnTw==" spinCount="100000" sqref="CE717:CF717" name="Rango2_99_84_6"/>
    <protectedRange algorithmName="SHA-512" hashValue="XZw03RosI/l0z9FxmTtF29EdZ7P+4+ybhqoaAAUmURojSR5XbGfjC4f2i8gMqfY+RI9JvfdCA6PSh9TduXfUxA==" saltValue="5TPtLq2WoiRSae/yaDPnTw==" spinCount="100000" sqref="O718" name="Rango2_99_16_3"/>
    <protectedRange algorithmName="SHA-512" hashValue="XZw03RosI/l0z9FxmTtF29EdZ7P+4+ybhqoaAAUmURojSR5XbGfjC4f2i8gMqfY+RI9JvfdCA6PSh9TduXfUxA==" saltValue="5TPtLq2WoiRSae/yaDPnTw==" spinCount="100000" sqref="O719" name="Rango2_99_17_1"/>
    <protectedRange algorithmName="SHA-512" hashValue="KHhv3JU/LRdRrRTxxkgFceEHPZ5UzadmpZRZR3zmQRnPvkUJZuanRafIJ+qde0IWwLZSvFIQDyUAHq6v6k7XIg==" saltValue="2GKG1kCzVNNcn+vbOPuhJA==" spinCount="100000" sqref="Q718" name="Rango2_2_5_16_3"/>
    <protectedRange algorithmName="SHA-512" hashValue="KHhv3JU/LRdRrRTxxkgFceEHPZ5UzadmpZRZR3zmQRnPvkUJZuanRafIJ+qde0IWwLZSvFIQDyUAHq6v6k7XIg==" saltValue="2GKG1kCzVNNcn+vbOPuhJA==" spinCount="100000" sqref="Q719" name="Rango2_2_5_17_1"/>
    <protectedRange algorithmName="SHA-512" hashValue="fPHvtIAf3pQeZUoAI9C2/vdXMHBpqqEq+67P5Ypyu4+9IWqs3yc9TZcMWQ0THLxUwqseQPyVvakuYFtCwJHsxA==" saltValue="QHIogSs2PrwAfdqa9PAOFQ==" spinCount="100000" sqref="AC718" name="Rango2_88_5_5_16_3"/>
    <protectedRange algorithmName="SHA-512" hashValue="AYYX88LSDB6RDNMvSqt0KPGWPjBqTk56tMxTOlv5QD61MGTKAAQnSnudvNDWPN0Bbllh2qRQC+P5uq7goxjdrw==" saltValue="i/iPMewnks1FoXYOjKMEVg==" spinCount="100000" sqref="AB718" name="Rango2_87_6_16_3"/>
    <protectedRange algorithmName="SHA-512" hashValue="NUll9P9xh7KbSfMYpMxsRZLfDw/y/AzW2LSWlpXVscBDqiAxmzo71xjs+a2lh+jRa7pceOC849slke4+ZKx8LA==" saltValue="8qbkKpQ+CiQuLnqgShNvXA==" spinCount="100000" sqref="T718" name="Rango2_88_6_16_3"/>
    <protectedRange algorithmName="SHA-512" hashValue="XZw03RosI/l0z9FxmTtF29EdZ7P+4+ybhqoaAAUmURojSR5XbGfjC4f2i8gMqfY+RI9JvfdCA6PSh9TduXfUxA==" saltValue="5TPtLq2WoiRSae/yaDPnTw==" spinCount="100000" sqref="U718:AA718 R718:S718" name="Rango2_99_33_4"/>
    <protectedRange algorithmName="SHA-512" hashValue="9+DNppQbWrLYYUMoJ+lyQctV2bX3Vq9kZnegLbpjTLP49It2ovUbcartuoQTeXgP+TGpY//7mDH/UQlFCKDGiA==" saltValue="KUnni6YEm00anzSSvyLqQA==" spinCount="100000" sqref="AD718" name="Rango2_44_3"/>
    <protectedRange algorithmName="SHA-512" hashValue="fPHvtIAf3pQeZUoAI9C2/vdXMHBpqqEq+67P5Ypyu4+9IWqs3yc9TZcMWQ0THLxUwqseQPyVvakuYFtCwJHsxA==" saltValue="QHIogSs2PrwAfdqa9PAOFQ==" spinCount="100000" sqref="AC719" name="Rango2_88_5_5_17_1"/>
    <protectedRange algorithmName="SHA-512" hashValue="AYYX88LSDB6RDNMvSqt0KPGWPjBqTk56tMxTOlv5QD61MGTKAAQnSnudvNDWPN0Bbllh2qRQC+P5uq7goxjdrw==" saltValue="i/iPMewnks1FoXYOjKMEVg==" spinCount="100000" sqref="AB719" name="Rango2_87_6_17_1"/>
    <protectedRange algorithmName="SHA-512" hashValue="NUll9P9xh7KbSfMYpMxsRZLfDw/y/AzW2LSWlpXVscBDqiAxmzo71xjs+a2lh+jRa7pceOC849slke4+ZKx8LA==" saltValue="8qbkKpQ+CiQuLnqgShNvXA==" spinCount="100000" sqref="T719" name="Rango2_88_6_17_1"/>
    <protectedRange algorithmName="SHA-512" hashValue="XZw03RosI/l0z9FxmTtF29EdZ7P+4+ybhqoaAAUmURojSR5XbGfjC4f2i8gMqfY+RI9JvfdCA6PSh9TduXfUxA==" saltValue="5TPtLq2WoiRSae/yaDPnTw==" spinCount="100000" sqref="R719:S719 U719:AA719" name="Rango2_99_34_2"/>
    <protectedRange algorithmName="SHA-512" hashValue="9+DNppQbWrLYYUMoJ+lyQctV2bX3Vq9kZnegLbpjTLP49It2ovUbcartuoQTeXgP+TGpY//7mDH/UQlFCKDGiA==" saltValue="KUnni6YEm00anzSSvyLqQA==" spinCount="100000" sqref="AD719" name="Rango2_45_1"/>
    <protectedRange algorithmName="SHA-512" hashValue="CHipOQaT63FWw628cQcXXJRZlrbNZ7OgmnEbDx38UmmH7z19GRYEzXFiVOzHAy1OAaAbST7g2bHZHDKQp2qm3w==" saltValue="iRVuL+373yLHv0ZHzS9qog==" spinCount="100000" sqref="AG718:AH718 AJ718" name="Rango2_88_7_5_16_3"/>
    <protectedRange algorithmName="SHA-512" hashValue="LEEeiU6pKqm7TAP46VGlz0q+evvFwpT/0iLpRuWuQ7MacbP0OGL1/FSmrIEOg2rb6M+Jla2bPbVWiGag27j87w==" saltValue="HEVt+pS5OloNDlqSnzGLLw==" spinCount="100000" sqref="AI718" name="Rango2_8_7_16_3"/>
    <protectedRange algorithmName="SHA-512" hashValue="q2z5hEFmXS0v2chiPTC/VCoDWNlnhp+Xe6Ybfxe48vIsnB/KTJQxJv+pFUnCXfZ9T6vyJopuqFFNROfQTW/JUw==" saltValue="IctfdGJb5tOTpq+KPi9vww==" spinCount="100000" sqref="AE718:AF718" name="Rango2_88_39_16_4"/>
    <protectedRange algorithmName="SHA-512" hashValue="CHipOQaT63FWw628cQcXXJRZlrbNZ7OgmnEbDx38UmmH7z19GRYEzXFiVOzHAy1OAaAbST7g2bHZHDKQp2qm3w==" saltValue="iRVuL+373yLHv0ZHzS9qog==" spinCount="100000" sqref="AG719:AH719 AJ719" name="Rango2_88_7_5_17_1"/>
    <protectedRange algorithmName="SHA-512" hashValue="LEEeiU6pKqm7TAP46VGlz0q+evvFwpT/0iLpRuWuQ7MacbP0OGL1/FSmrIEOg2rb6M+Jla2bPbVWiGag27j87w==" saltValue="HEVt+pS5OloNDlqSnzGLLw==" spinCount="100000" sqref="AI719" name="Rango2_8_7_17_1"/>
    <protectedRange algorithmName="SHA-512" hashValue="q2z5hEFmXS0v2chiPTC/VCoDWNlnhp+Xe6Ybfxe48vIsnB/KTJQxJv+pFUnCXfZ9T6vyJopuqFFNROfQTW/JUw==" saltValue="IctfdGJb5tOTpq+KPi9vww==" spinCount="100000" sqref="AE719:AF719" name="Rango2_88_39_17_2"/>
    <protectedRange algorithmName="SHA-512" hashValue="RQ91b7oAw60DVtcgB2vRpial2kSdzJx5guGCTYUwXYkKrtrUHfiYnLf9R+SNpYXlJDYpyEJLhcWwP0EqNN86dQ==" saltValue="W3RbH3zrcY9sy39xNwXNxg==" spinCount="100000" sqref="BA718:BI718" name="Rango2_88_99_16_3"/>
    <protectedRange algorithmName="SHA-512" hashValue="fMbmUM1DQ7FuAPRNvFL5mPdHUYjQnlLFhkuaxvHguaqR7aWyDxcmJs0jLYQfQKY+oyhsMb4Lew4VL6i7um3/ew==" saltValue="ydaTm0CeH8+/cYqoL/AMaQ==" spinCount="100000" sqref="AU718 AW718:AZ718" name="Rango2_88_91_16_3"/>
    <protectedRange algorithmName="SHA-512" hashValue="CHipOQaT63FWw628cQcXXJRZlrbNZ7OgmnEbDx38UmmH7z19GRYEzXFiVOzHAy1OAaAbST7g2bHZHDKQp2qm3w==" saltValue="iRVuL+373yLHv0ZHzS9qog==" spinCount="100000" sqref="AL718" name="Rango2_88_7_5_33_3"/>
    <protectedRange algorithmName="SHA-512" hashValue="NkG6oHuDGvGBEiLAAq8MEJHEfLQUMyjihfH+DBXhT+eQW0r1yri7tOJEFRM9nbOejjjXiviq9RFo7KB7wF+xJA==" saltValue="bpjB0AAANu2X/PeR3eiFkA==" spinCount="100000" sqref="AM718:AS718" name="Rango2_88_65_16_3"/>
    <protectedRange algorithmName="SHA-512" hashValue="XZw03RosI/l0z9FxmTtF29EdZ7P+4+ybhqoaAAUmURojSR5XbGfjC4f2i8gMqfY+RI9JvfdCA6PSh9TduXfUxA==" saltValue="5TPtLq2WoiRSae/yaDPnTw==" spinCount="100000" sqref="AT718 AV718 BJ718:BK718" name="Rango2_99_50_5"/>
    <protectedRange algorithmName="SHA-512" hashValue="RQ91b7oAw60DVtcgB2vRpial2kSdzJx5guGCTYUwXYkKrtrUHfiYnLf9R+SNpYXlJDYpyEJLhcWwP0EqNN86dQ==" saltValue="W3RbH3zrcY9sy39xNwXNxg==" spinCount="100000" sqref="BA719:BI719" name="Rango2_88_99_17_1"/>
    <protectedRange algorithmName="SHA-512" hashValue="fMbmUM1DQ7FuAPRNvFL5mPdHUYjQnlLFhkuaxvHguaqR7aWyDxcmJs0jLYQfQKY+oyhsMb4Lew4VL6i7um3/ew==" saltValue="ydaTm0CeH8+/cYqoL/AMaQ==" spinCount="100000" sqref="AU719 AW719:AZ719" name="Rango2_88_91_17_1"/>
    <protectedRange algorithmName="SHA-512" hashValue="CHipOQaT63FWw628cQcXXJRZlrbNZ7OgmnEbDx38UmmH7z19GRYEzXFiVOzHAy1OAaAbST7g2bHZHDKQp2qm3w==" saltValue="iRVuL+373yLHv0ZHzS9qog==" spinCount="100000" sqref="AL719" name="Rango2_88_7_5_34_1"/>
    <protectedRange algorithmName="SHA-512" hashValue="NkG6oHuDGvGBEiLAAq8MEJHEfLQUMyjihfH+DBXhT+eQW0r1yri7tOJEFRM9nbOejjjXiviq9RFo7KB7wF+xJA==" saltValue="bpjB0AAANu2X/PeR3eiFkA==" spinCount="100000" sqref="AM719:AS719" name="Rango2_88_65_17_1"/>
    <protectedRange algorithmName="SHA-512" hashValue="XZw03RosI/l0z9FxmTtF29EdZ7P+4+ybhqoaAAUmURojSR5XbGfjC4f2i8gMqfY+RI9JvfdCA6PSh9TduXfUxA==" saltValue="5TPtLq2WoiRSae/yaDPnTw==" spinCount="100000" sqref="AT719 AV719 BJ719:BK719" name="Rango2_99_51_2"/>
    <protectedRange algorithmName="SHA-512" hashValue="RQ91b7oAw60DVtcgB2vRpial2kSdzJx5guGCTYUwXYkKrtrUHfiYnLf9R+SNpYXlJDYpyEJLhcWwP0EqNN86dQ==" saltValue="W3RbH3zrcY9sy39xNwXNxg==" spinCount="100000" sqref="BV718:BY718" name="Rango2_88_99_33_3"/>
    <protectedRange algorithmName="SHA-512" hashValue="XZw03RosI/l0z9FxmTtF29EdZ7P+4+ybhqoaAAUmURojSR5XbGfjC4f2i8gMqfY+RI9JvfdCA6PSh9TduXfUxA==" saltValue="5TPtLq2WoiRSae/yaDPnTw==" spinCount="100000" sqref="BZ718:CB718 BR718:BU718" name="Rango2_99_67_3"/>
    <protectedRange algorithmName="SHA-512" hashValue="RQ91b7oAw60DVtcgB2vRpial2kSdzJx5guGCTYUwXYkKrtrUHfiYnLf9R+SNpYXlJDYpyEJLhcWwP0EqNN86dQ==" saltValue="W3RbH3zrcY9sy39xNwXNxg==" spinCount="100000" sqref="BV719:BY719" name="Rango2_88_99_34_1"/>
    <protectedRange algorithmName="SHA-512" hashValue="XZw03RosI/l0z9FxmTtF29EdZ7P+4+ybhqoaAAUmURojSR5XbGfjC4f2i8gMqfY+RI9JvfdCA6PSh9TduXfUxA==" saltValue="5TPtLq2WoiRSae/yaDPnTw==" spinCount="100000" sqref="BZ719:CB719 BR719:BU719" name="Rango2_99_68_2"/>
    <protectedRange algorithmName="SHA-512" hashValue="XZw03RosI/l0z9FxmTtF29EdZ7P+4+ybhqoaAAUmURojSR5XbGfjC4f2i8gMqfY+RI9JvfdCA6PSh9TduXfUxA==" saltValue="5TPtLq2WoiRSae/yaDPnTw==" spinCount="100000" sqref="CE718:CF718" name="Rango2_99_84_7"/>
    <protectedRange algorithmName="SHA-512" hashValue="XZw03RosI/l0z9FxmTtF29EdZ7P+4+ybhqoaAAUmURojSR5XbGfjC4f2i8gMqfY+RI9JvfdCA6PSh9TduXfUxA==" saltValue="5TPtLq2WoiRSae/yaDPnTw==" spinCount="100000" sqref="CE719:CF719" name="Rango2_99_85_1"/>
    <protectedRange algorithmName="SHA-512" hashValue="XZw03RosI/l0z9FxmTtF29EdZ7P+4+ybhqoaAAUmURojSR5XbGfjC4f2i8gMqfY+RI9JvfdCA6PSh9TduXfUxA==" saltValue="5TPtLq2WoiRSae/yaDPnTw==" spinCount="100000" sqref="O720" name="Rango2_99_17_2"/>
    <protectedRange algorithmName="SHA-512" hashValue="KHhv3JU/LRdRrRTxxkgFceEHPZ5UzadmpZRZR3zmQRnPvkUJZuanRafIJ+qde0IWwLZSvFIQDyUAHq6v6k7XIg==" saltValue="2GKG1kCzVNNcn+vbOPuhJA==" spinCount="100000" sqref="Q720" name="Rango2_2_5_17_2"/>
    <protectedRange algorithmName="SHA-512" hashValue="fPHvtIAf3pQeZUoAI9C2/vdXMHBpqqEq+67P5Ypyu4+9IWqs3yc9TZcMWQ0THLxUwqseQPyVvakuYFtCwJHsxA==" saltValue="QHIogSs2PrwAfdqa9PAOFQ==" spinCount="100000" sqref="AC720" name="Rango2_88_5_5_17_2"/>
    <protectedRange algorithmName="SHA-512" hashValue="AYYX88LSDB6RDNMvSqt0KPGWPjBqTk56tMxTOlv5QD61MGTKAAQnSnudvNDWPN0Bbllh2qRQC+P5uq7goxjdrw==" saltValue="i/iPMewnks1FoXYOjKMEVg==" spinCount="100000" sqref="AB720" name="Rango2_87_6_17_2"/>
    <protectedRange algorithmName="SHA-512" hashValue="NUll9P9xh7KbSfMYpMxsRZLfDw/y/AzW2LSWlpXVscBDqiAxmzo71xjs+a2lh+jRa7pceOC849slke4+ZKx8LA==" saltValue="8qbkKpQ+CiQuLnqgShNvXA==" spinCount="100000" sqref="T720" name="Rango2_88_6_17_2"/>
    <protectedRange algorithmName="SHA-512" hashValue="XZw03RosI/l0z9FxmTtF29EdZ7P+4+ybhqoaAAUmURojSR5XbGfjC4f2i8gMqfY+RI9JvfdCA6PSh9TduXfUxA==" saltValue="5TPtLq2WoiRSae/yaDPnTw==" spinCount="100000" sqref="R720:S720 U720:AA720" name="Rango2_99_34_3"/>
    <protectedRange algorithmName="SHA-512" hashValue="9+DNppQbWrLYYUMoJ+lyQctV2bX3Vq9kZnegLbpjTLP49It2ovUbcartuoQTeXgP+TGpY//7mDH/UQlFCKDGiA==" saltValue="KUnni6YEm00anzSSvyLqQA==" spinCount="100000" sqref="AD720" name="Rango2_45_2"/>
    <protectedRange algorithmName="SHA-512" hashValue="CHipOQaT63FWw628cQcXXJRZlrbNZ7OgmnEbDx38UmmH7z19GRYEzXFiVOzHAy1OAaAbST7g2bHZHDKQp2qm3w==" saltValue="iRVuL+373yLHv0ZHzS9qog==" spinCount="100000" sqref="AG720:AH720 AJ720" name="Rango2_88_7_5_17_2"/>
    <protectedRange algorithmName="SHA-512" hashValue="LEEeiU6pKqm7TAP46VGlz0q+evvFwpT/0iLpRuWuQ7MacbP0OGL1/FSmrIEOg2rb6M+Jla2bPbVWiGag27j87w==" saltValue="HEVt+pS5OloNDlqSnzGLLw==" spinCount="100000" sqref="AI720" name="Rango2_8_7_17_2"/>
    <protectedRange algorithmName="SHA-512" hashValue="q2z5hEFmXS0v2chiPTC/VCoDWNlnhp+Xe6Ybfxe48vIsnB/KTJQxJv+pFUnCXfZ9T6vyJopuqFFNROfQTW/JUw==" saltValue="IctfdGJb5tOTpq+KPi9vww==" spinCount="100000" sqref="AE720:AF720" name="Rango2_88_39_17_3"/>
    <protectedRange algorithmName="SHA-512" hashValue="RQ91b7oAw60DVtcgB2vRpial2kSdzJx5guGCTYUwXYkKrtrUHfiYnLf9R+SNpYXlJDYpyEJLhcWwP0EqNN86dQ==" saltValue="W3RbH3zrcY9sy39xNwXNxg==" spinCount="100000" sqref="BA720:BI720" name="Rango2_88_99_17_2"/>
    <protectedRange algorithmName="SHA-512" hashValue="fMbmUM1DQ7FuAPRNvFL5mPdHUYjQnlLFhkuaxvHguaqR7aWyDxcmJs0jLYQfQKY+oyhsMb4Lew4VL6i7um3/ew==" saltValue="ydaTm0CeH8+/cYqoL/AMaQ==" spinCount="100000" sqref="AU720 AW720:AZ720" name="Rango2_88_91_17_2"/>
    <protectedRange algorithmName="SHA-512" hashValue="CHipOQaT63FWw628cQcXXJRZlrbNZ7OgmnEbDx38UmmH7z19GRYEzXFiVOzHAy1OAaAbST7g2bHZHDKQp2qm3w==" saltValue="iRVuL+373yLHv0ZHzS9qog==" spinCount="100000" sqref="AL720" name="Rango2_88_7_5_34_2"/>
    <protectedRange algorithmName="SHA-512" hashValue="NkG6oHuDGvGBEiLAAq8MEJHEfLQUMyjihfH+DBXhT+eQW0r1yri7tOJEFRM9nbOejjjXiviq9RFo7KB7wF+xJA==" saltValue="bpjB0AAANu2X/PeR3eiFkA==" spinCount="100000" sqref="AM720:AS720" name="Rango2_88_65_17_2"/>
    <protectedRange algorithmName="SHA-512" hashValue="XZw03RosI/l0z9FxmTtF29EdZ7P+4+ybhqoaAAUmURojSR5XbGfjC4f2i8gMqfY+RI9JvfdCA6PSh9TduXfUxA==" saltValue="5TPtLq2WoiRSae/yaDPnTw==" spinCount="100000" sqref="AT720 AV720 BJ720:BL720" name="Rango2_99_51_3"/>
    <protectedRange algorithmName="SHA-512" hashValue="RQ91b7oAw60DVtcgB2vRpial2kSdzJx5guGCTYUwXYkKrtrUHfiYnLf9R+SNpYXlJDYpyEJLhcWwP0EqNN86dQ==" saltValue="W3RbH3zrcY9sy39xNwXNxg==" spinCount="100000" sqref="BV720:BY720" name="Rango2_88_99_34_2"/>
    <protectedRange algorithmName="SHA-512" hashValue="XZw03RosI/l0z9FxmTtF29EdZ7P+4+ybhqoaAAUmURojSR5XbGfjC4f2i8gMqfY+RI9JvfdCA6PSh9TduXfUxA==" saltValue="5TPtLq2WoiRSae/yaDPnTw==" spinCount="100000" sqref="BZ720:CB720 BR720:BU720" name="Rango2_99_68_3"/>
    <protectedRange algorithmName="SHA-512" hashValue="XZw03RosI/l0z9FxmTtF29EdZ7P+4+ybhqoaAAUmURojSR5XbGfjC4f2i8gMqfY+RI9JvfdCA6PSh9TduXfUxA==" saltValue="5TPtLq2WoiRSae/yaDPnTw==" spinCount="100000" sqref="CE720:CF720" name="Rango2_99_85_2"/>
    <protectedRange algorithmName="SHA-512" hashValue="XZw03RosI/l0z9FxmTtF29EdZ7P+4+ybhqoaAAUmURojSR5XbGfjC4f2i8gMqfY+RI9JvfdCA6PSh9TduXfUxA==" saltValue="5TPtLq2WoiRSae/yaDPnTw==" spinCount="100000" sqref="O721" name="Rango2_99_17_3"/>
    <protectedRange algorithmName="SHA-512" hashValue="KHhv3JU/LRdRrRTxxkgFceEHPZ5UzadmpZRZR3zmQRnPvkUJZuanRafIJ+qde0IWwLZSvFIQDyUAHq6v6k7XIg==" saltValue="2GKG1kCzVNNcn+vbOPuhJA==" spinCount="100000" sqref="Q721" name="Rango2_2_5_17_3"/>
    <protectedRange algorithmName="SHA-512" hashValue="fPHvtIAf3pQeZUoAI9C2/vdXMHBpqqEq+67P5Ypyu4+9IWqs3yc9TZcMWQ0THLxUwqseQPyVvakuYFtCwJHsxA==" saltValue="QHIogSs2PrwAfdqa9PAOFQ==" spinCount="100000" sqref="AC721" name="Rango2_88_5_5_17_3"/>
    <protectedRange algorithmName="SHA-512" hashValue="AYYX88LSDB6RDNMvSqt0KPGWPjBqTk56tMxTOlv5QD61MGTKAAQnSnudvNDWPN0Bbllh2qRQC+P5uq7goxjdrw==" saltValue="i/iPMewnks1FoXYOjKMEVg==" spinCount="100000" sqref="AB721" name="Rango2_87_6_17_3"/>
    <protectedRange algorithmName="SHA-512" hashValue="NUll9P9xh7KbSfMYpMxsRZLfDw/y/AzW2LSWlpXVscBDqiAxmzo71xjs+a2lh+jRa7pceOC849slke4+ZKx8LA==" saltValue="8qbkKpQ+CiQuLnqgShNvXA==" spinCount="100000" sqref="T721" name="Rango2_88_6_17_3"/>
    <protectedRange algorithmName="SHA-512" hashValue="XZw03RosI/l0z9FxmTtF29EdZ7P+4+ybhqoaAAUmURojSR5XbGfjC4f2i8gMqfY+RI9JvfdCA6PSh9TduXfUxA==" saltValue="5TPtLq2WoiRSae/yaDPnTw==" spinCount="100000" sqref="R721:S721 U721:AA721" name="Rango2_99_34_4"/>
    <protectedRange algorithmName="SHA-512" hashValue="9+DNppQbWrLYYUMoJ+lyQctV2bX3Vq9kZnegLbpjTLP49It2ovUbcartuoQTeXgP+TGpY//7mDH/UQlFCKDGiA==" saltValue="KUnni6YEm00anzSSvyLqQA==" spinCount="100000" sqref="AD721" name="Rango2_45_3"/>
    <protectedRange algorithmName="SHA-512" hashValue="CHipOQaT63FWw628cQcXXJRZlrbNZ7OgmnEbDx38UmmH7z19GRYEzXFiVOzHAy1OAaAbST7g2bHZHDKQp2qm3w==" saltValue="iRVuL+373yLHv0ZHzS9qog==" spinCount="100000" sqref="AG721:AH721 AJ721" name="Rango2_88_7_5_17_3"/>
    <protectedRange algorithmName="SHA-512" hashValue="LEEeiU6pKqm7TAP46VGlz0q+evvFwpT/0iLpRuWuQ7MacbP0OGL1/FSmrIEOg2rb6M+Jla2bPbVWiGag27j87w==" saltValue="HEVt+pS5OloNDlqSnzGLLw==" spinCount="100000" sqref="AI721" name="Rango2_8_7_17_3"/>
    <protectedRange algorithmName="SHA-512" hashValue="q2z5hEFmXS0v2chiPTC/VCoDWNlnhp+Xe6Ybfxe48vIsnB/KTJQxJv+pFUnCXfZ9T6vyJopuqFFNROfQTW/JUw==" saltValue="IctfdGJb5tOTpq+KPi9vww==" spinCount="100000" sqref="AE721:AF721" name="Rango2_88_39_17_4"/>
    <protectedRange algorithmName="SHA-512" hashValue="RQ91b7oAw60DVtcgB2vRpial2kSdzJx5guGCTYUwXYkKrtrUHfiYnLf9R+SNpYXlJDYpyEJLhcWwP0EqNN86dQ==" saltValue="W3RbH3zrcY9sy39xNwXNxg==" spinCount="100000" sqref="BA721:BI721" name="Rango2_88_99_17_3"/>
    <protectedRange algorithmName="SHA-512" hashValue="fMbmUM1DQ7FuAPRNvFL5mPdHUYjQnlLFhkuaxvHguaqR7aWyDxcmJs0jLYQfQKY+oyhsMb4Lew4VL6i7um3/ew==" saltValue="ydaTm0CeH8+/cYqoL/AMaQ==" spinCount="100000" sqref="AU721 AW721:AZ721" name="Rango2_88_91_17_3"/>
    <protectedRange algorithmName="SHA-512" hashValue="CHipOQaT63FWw628cQcXXJRZlrbNZ7OgmnEbDx38UmmH7z19GRYEzXFiVOzHAy1OAaAbST7g2bHZHDKQp2qm3w==" saltValue="iRVuL+373yLHv0ZHzS9qog==" spinCount="100000" sqref="AL721" name="Rango2_88_7_5_34_3"/>
    <protectedRange algorithmName="SHA-512" hashValue="NkG6oHuDGvGBEiLAAq8MEJHEfLQUMyjihfH+DBXhT+eQW0r1yri7tOJEFRM9nbOejjjXiviq9RFo7KB7wF+xJA==" saltValue="bpjB0AAANu2X/PeR3eiFkA==" spinCount="100000" sqref="AM721:AS721" name="Rango2_88_65_17_3"/>
    <protectedRange algorithmName="SHA-512" hashValue="XZw03RosI/l0z9FxmTtF29EdZ7P+4+ybhqoaAAUmURojSR5XbGfjC4f2i8gMqfY+RI9JvfdCA6PSh9TduXfUxA==" saltValue="5TPtLq2WoiRSae/yaDPnTw==" spinCount="100000" sqref="AT721 AV721 BJ721:BK721" name="Rango2_99_51_4"/>
    <protectedRange algorithmName="SHA-512" hashValue="RQ91b7oAw60DVtcgB2vRpial2kSdzJx5guGCTYUwXYkKrtrUHfiYnLf9R+SNpYXlJDYpyEJLhcWwP0EqNN86dQ==" saltValue="W3RbH3zrcY9sy39xNwXNxg==" spinCount="100000" sqref="BV721:BY721" name="Rango2_88_99_34_3"/>
    <protectedRange algorithmName="SHA-512" hashValue="XZw03RosI/l0z9FxmTtF29EdZ7P+4+ybhqoaAAUmURojSR5XbGfjC4f2i8gMqfY+RI9JvfdCA6PSh9TduXfUxA==" saltValue="5TPtLq2WoiRSae/yaDPnTw==" spinCount="100000" sqref="BZ721:CB721 BR721:BU721" name="Rango2_99_68_4"/>
    <protectedRange algorithmName="SHA-512" hashValue="XZw03RosI/l0z9FxmTtF29EdZ7P+4+ybhqoaAAUmURojSR5XbGfjC4f2i8gMqfY+RI9JvfdCA6PSh9TduXfUxA==" saltValue="5TPtLq2WoiRSae/yaDPnTw==" spinCount="100000" sqref="CE721:CF721" name="Rango2_99_85_3"/>
    <protectedRange algorithmName="SHA-512" hashValue="XZw03RosI/l0z9FxmTtF29EdZ7P+4+ybhqoaAAUmURojSR5XbGfjC4f2i8gMqfY+RI9JvfdCA6PSh9TduXfUxA==" saltValue="5TPtLq2WoiRSae/yaDPnTw==" spinCount="100000" sqref="O722" name="Rango2_99_17_4"/>
    <protectedRange algorithmName="SHA-512" hashValue="KHhv3JU/LRdRrRTxxkgFceEHPZ5UzadmpZRZR3zmQRnPvkUJZuanRafIJ+qde0IWwLZSvFIQDyUAHq6v6k7XIg==" saltValue="2GKG1kCzVNNcn+vbOPuhJA==" spinCount="100000" sqref="Q722" name="Rango2_2_5_17_4"/>
    <protectedRange algorithmName="SHA-512" hashValue="fPHvtIAf3pQeZUoAI9C2/vdXMHBpqqEq+67P5Ypyu4+9IWqs3yc9TZcMWQ0THLxUwqseQPyVvakuYFtCwJHsxA==" saltValue="QHIogSs2PrwAfdqa9PAOFQ==" spinCount="100000" sqref="AC722" name="Rango2_88_5_5_17_4"/>
    <protectedRange algorithmName="SHA-512" hashValue="AYYX88LSDB6RDNMvSqt0KPGWPjBqTk56tMxTOlv5QD61MGTKAAQnSnudvNDWPN0Bbllh2qRQC+P5uq7goxjdrw==" saltValue="i/iPMewnks1FoXYOjKMEVg==" spinCount="100000" sqref="AB722" name="Rango2_87_6_17_4"/>
    <protectedRange algorithmName="SHA-512" hashValue="NUll9P9xh7KbSfMYpMxsRZLfDw/y/AzW2LSWlpXVscBDqiAxmzo71xjs+a2lh+jRa7pceOC849slke4+ZKx8LA==" saltValue="8qbkKpQ+CiQuLnqgShNvXA==" spinCount="100000" sqref="T722" name="Rango2_88_6_17_4"/>
    <protectedRange algorithmName="SHA-512" hashValue="XZw03RosI/l0z9FxmTtF29EdZ7P+4+ybhqoaAAUmURojSR5XbGfjC4f2i8gMqfY+RI9JvfdCA6PSh9TduXfUxA==" saltValue="5TPtLq2WoiRSae/yaDPnTw==" spinCount="100000" sqref="R722:S722 U722:AA722" name="Rango2_99_34_5"/>
    <protectedRange algorithmName="SHA-512" hashValue="9+DNppQbWrLYYUMoJ+lyQctV2bX3Vq9kZnegLbpjTLP49It2ovUbcartuoQTeXgP+TGpY//7mDH/UQlFCKDGiA==" saltValue="KUnni6YEm00anzSSvyLqQA==" spinCount="100000" sqref="AD722" name="Rango2_45_4"/>
    <protectedRange algorithmName="SHA-512" hashValue="CHipOQaT63FWw628cQcXXJRZlrbNZ7OgmnEbDx38UmmH7z19GRYEzXFiVOzHAy1OAaAbST7g2bHZHDKQp2qm3w==" saltValue="iRVuL+373yLHv0ZHzS9qog==" spinCount="100000" sqref="AG722:AH722 AJ722" name="Rango2_88_7_5_17_4"/>
    <protectedRange algorithmName="SHA-512" hashValue="LEEeiU6pKqm7TAP46VGlz0q+evvFwpT/0iLpRuWuQ7MacbP0OGL1/FSmrIEOg2rb6M+Jla2bPbVWiGag27j87w==" saltValue="HEVt+pS5OloNDlqSnzGLLw==" spinCount="100000" sqref="AI722" name="Rango2_8_7_17_4"/>
    <protectedRange algorithmName="SHA-512" hashValue="q2z5hEFmXS0v2chiPTC/VCoDWNlnhp+Xe6Ybfxe48vIsnB/KTJQxJv+pFUnCXfZ9T6vyJopuqFFNROfQTW/JUw==" saltValue="IctfdGJb5tOTpq+KPi9vww==" spinCount="100000" sqref="AE722:AF722" name="Rango2_88_39_17_5"/>
    <protectedRange algorithmName="SHA-512" hashValue="RQ91b7oAw60DVtcgB2vRpial2kSdzJx5guGCTYUwXYkKrtrUHfiYnLf9R+SNpYXlJDYpyEJLhcWwP0EqNN86dQ==" saltValue="W3RbH3zrcY9sy39xNwXNxg==" spinCount="100000" sqref="BA722:BI722" name="Rango2_88_99_17_4"/>
    <protectedRange algorithmName="SHA-512" hashValue="fMbmUM1DQ7FuAPRNvFL5mPdHUYjQnlLFhkuaxvHguaqR7aWyDxcmJs0jLYQfQKY+oyhsMb4Lew4VL6i7um3/ew==" saltValue="ydaTm0CeH8+/cYqoL/AMaQ==" spinCount="100000" sqref="AU722 AW722:AZ722" name="Rango2_88_91_17_4"/>
    <protectedRange algorithmName="SHA-512" hashValue="CHipOQaT63FWw628cQcXXJRZlrbNZ7OgmnEbDx38UmmH7z19GRYEzXFiVOzHAy1OAaAbST7g2bHZHDKQp2qm3w==" saltValue="iRVuL+373yLHv0ZHzS9qog==" spinCount="100000" sqref="AL722" name="Rango2_88_7_5_34_4"/>
    <protectedRange algorithmName="SHA-512" hashValue="NkG6oHuDGvGBEiLAAq8MEJHEfLQUMyjihfH+DBXhT+eQW0r1yri7tOJEFRM9nbOejjjXiviq9RFo7KB7wF+xJA==" saltValue="bpjB0AAANu2X/PeR3eiFkA==" spinCount="100000" sqref="AM722:AS722" name="Rango2_88_65_17_4"/>
    <protectedRange algorithmName="SHA-512" hashValue="XZw03RosI/l0z9FxmTtF29EdZ7P+4+ybhqoaAAUmURojSR5XbGfjC4f2i8gMqfY+RI9JvfdCA6PSh9TduXfUxA==" saltValue="5TPtLq2WoiRSae/yaDPnTw==" spinCount="100000" sqref="AT722 AV722 BJ722:BL722" name="Rango2_99_51_5"/>
    <protectedRange algorithmName="SHA-512" hashValue="RQ91b7oAw60DVtcgB2vRpial2kSdzJx5guGCTYUwXYkKrtrUHfiYnLf9R+SNpYXlJDYpyEJLhcWwP0EqNN86dQ==" saltValue="W3RbH3zrcY9sy39xNwXNxg==" spinCount="100000" sqref="BV722:BY722" name="Rango2_88_99_34_4"/>
    <protectedRange algorithmName="SHA-512" hashValue="XZw03RosI/l0z9FxmTtF29EdZ7P+4+ybhqoaAAUmURojSR5XbGfjC4f2i8gMqfY+RI9JvfdCA6PSh9TduXfUxA==" saltValue="5TPtLq2WoiRSae/yaDPnTw==" spinCount="100000" sqref="BZ722:CB722 BR722:BU722" name="Rango2_99_68_5"/>
    <protectedRange algorithmName="SHA-512" hashValue="XZw03RosI/l0z9FxmTtF29EdZ7P+4+ybhqoaAAUmURojSR5XbGfjC4f2i8gMqfY+RI9JvfdCA6PSh9TduXfUxA==" saltValue="5TPtLq2WoiRSae/yaDPnTw==" spinCount="100000" sqref="CE722:CF722" name="Rango2_99_85_4"/>
    <protectedRange algorithmName="SHA-512" hashValue="XZw03RosI/l0z9FxmTtF29EdZ7P+4+ybhqoaAAUmURojSR5XbGfjC4f2i8gMqfY+RI9JvfdCA6PSh9TduXfUxA==" saltValue="5TPtLq2WoiRSae/yaDPnTw==" spinCount="100000" sqref="O723" name="Rango2_99_17_5"/>
    <protectedRange algorithmName="SHA-512" hashValue="KHhv3JU/LRdRrRTxxkgFceEHPZ5UzadmpZRZR3zmQRnPvkUJZuanRafIJ+qde0IWwLZSvFIQDyUAHq6v6k7XIg==" saltValue="2GKG1kCzVNNcn+vbOPuhJA==" spinCount="100000" sqref="Q723" name="Rango2_2_5_17_5"/>
    <protectedRange algorithmName="SHA-512" hashValue="fPHvtIAf3pQeZUoAI9C2/vdXMHBpqqEq+67P5Ypyu4+9IWqs3yc9TZcMWQ0THLxUwqseQPyVvakuYFtCwJHsxA==" saltValue="QHIogSs2PrwAfdqa9PAOFQ==" spinCount="100000" sqref="AC723" name="Rango2_88_5_5_17_5"/>
    <protectedRange algorithmName="SHA-512" hashValue="AYYX88LSDB6RDNMvSqt0KPGWPjBqTk56tMxTOlv5QD61MGTKAAQnSnudvNDWPN0Bbllh2qRQC+P5uq7goxjdrw==" saltValue="i/iPMewnks1FoXYOjKMEVg==" spinCount="100000" sqref="AB723" name="Rango2_87_6_17_5"/>
    <protectedRange algorithmName="SHA-512" hashValue="NUll9P9xh7KbSfMYpMxsRZLfDw/y/AzW2LSWlpXVscBDqiAxmzo71xjs+a2lh+jRa7pceOC849slke4+ZKx8LA==" saltValue="8qbkKpQ+CiQuLnqgShNvXA==" spinCount="100000" sqref="T723" name="Rango2_88_6_17_5"/>
    <protectedRange algorithmName="SHA-512" hashValue="XZw03RosI/l0z9FxmTtF29EdZ7P+4+ybhqoaAAUmURojSR5XbGfjC4f2i8gMqfY+RI9JvfdCA6PSh9TduXfUxA==" saltValue="5TPtLq2WoiRSae/yaDPnTw==" spinCount="100000" sqref="R723:S723 U723:AA723" name="Rango2_99_34_6"/>
    <protectedRange algorithmName="SHA-512" hashValue="9+DNppQbWrLYYUMoJ+lyQctV2bX3Vq9kZnegLbpjTLP49It2ovUbcartuoQTeXgP+TGpY//7mDH/UQlFCKDGiA==" saltValue="KUnni6YEm00anzSSvyLqQA==" spinCount="100000" sqref="AD723" name="Rango2_45_5"/>
    <protectedRange algorithmName="SHA-512" hashValue="CHipOQaT63FWw628cQcXXJRZlrbNZ7OgmnEbDx38UmmH7z19GRYEzXFiVOzHAy1OAaAbST7g2bHZHDKQp2qm3w==" saltValue="iRVuL+373yLHv0ZHzS9qog==" spinCount="100000" sqref="AG723:AH723 AJ723" name="Rango2_88_7_5_17_5"/>
    <protectedRange algorithmName="SHA-512" hashValue="LEEeiU6pKqm7TAP46VGlz0q+evvFwpT/0iLpRuWuQ7MacbP0OGL1/FSmrIEOg2rb6M+Jla2bPbVWiGag27j87w==" saltValue="HEVt+pS5OloNDlqSnzGLLw==" spinCount="100000" sqref="AI723" name="Rango2_8_7_17_5"/>
    <protectedRange algorithmName="SHA-512" hashValue="q2z5hEFmXS0v2chiPTC/VCoDWNlnhp+Xe6Ybfxe48vIsnB/KTJQxJv+pFUnCXfZ9T6vyJopuqFFNROfQTW/JUw==" saltValue="IctfdGJb5tOTpq+KPi9vww==" spinCount="100000" sqref="AE723:AF723" name="Rango2_88_39_17_6"/>
    <protectedRange algorithmName="SHA-512" hashValue="RQ91b7oAw60DVtcgB2vRpial2kSdzJx5guGCTYUwXYkKrtrUHfiYnLf9R+SNpYXlJDYpyEJLhcWwP0EqNN86dQ==" saltValue="W3RbH3zrcY9sy39xNwXNxg==" spinCount="100000" sqref="BA723:BI723" name="Rango2_88_99_17_5"/>
    <protectedRange algorithmName="SHA-512" hashValue="fMbmUM1DQ7FuAPRNvFL5mPdHUYjQnlLFhkuaxvHguaqR7aWyDxcmJs0jLYQfQKY+oyhsMb4Lew4VL6i7um3/ew==" saltValue="ydaTm0CeH8+/cYqoL/AMaQ==" spinCount="100000" sqref="AU723 AW723:AZ723" name="Rango2_88_91_17_5"/>
    <protectedRange algorithmName="SHA-512" hashValue="CHipOQaT63FWw628cQcXXJRZlrbNZ7OgmnEbDx38UmmH7z19GRYEzXFiVOzHAy1OAaAbST7g2bHZHDKQp2qm3w==" saltValue="iRVuL+373yLHv0ZHzS9qog==" spinCount="100000" sqref="AL723" name="Rango2_88_7_5_34_5"/>
    <protectedRange algorithmName="SHA-512" hashValue="NkG6oHuDGvGBEiLAAq8MEJHEfLQUMyjihfH+DBXhT+eQW0r1yri7tOJEFRM9nbOejjjXiviq9RFo7KB7wF+xJA==" saltValue="bpjB0AAANu2X/PeR3eiFkA==" spinCount="100000" sqref="AM723:AS723" name="Rango2_88_65_17_5"/>
    <protectedRange algorithmName="SHA-512" hashValue="XZw03RosI/l0z9FxmTtF29EdZ7P+4+ybhqoaAAUmURojSR5XbGfjC4f2i8gMqfY+RI9JvfdCA6PSh9TduXfUxA==" saltValue="5TPtLq2WoiRSae/yaDPnTw==" spinCount="100000" sqref="AT723 AV723 BJ723:BK723" name="Rango2_99_51_6"/>
    <protectedRange algorithmName="SHA-512" hashValue="RQ91b7oAw60DVtcgB2vRpial2kSdzJx5guGCTYUwXYkKrtrUHfiYnLf9R+SNpYXlJDYpyEJLhcWwP0EqNN86dQ==" saltValue="W3RbH3zrcY9sy39xNwXNxg==" spinCount="100000" sqref="BV723:BY723" name="Rango2_88_99_34_5"/>
    <protectedRange algorithmName="SHA-512" hashValue="XZw03RosI/l0z9FxmTtF29EdZ7P+4+ybhqoaAAUmURojSR5XbGfjC4f2i8gMqfY+RI9JvfdCA6PSh9TduXfUxA==" saltValue="5TPtLq2WoiRSae/yaDPnTw==" spinCount="100000" sqref="BZ723:CB723 BR723:BU723" name="Rango2_99_68_6"/>
    <protectedRange algorithmName="SHA-512" hashValue="XZw03RosI/l0z9FxmTtF29EdZ7P+4+ybhqoaAAUmURojSR5XbGfjC4f2i8gMqfY+RI9JvfdCA6PSh9TduXfUxA==" saltValue="5TPtLq2WoiRSae/yaDPnTw==" spinCount="100000" sqref="CE723:CF723" name="Rango2_99_85_5"/>
    <protectedRange algorithmName="SHA-512" hashValue="9+DNppQbWrLYYUMoJ+lyQctV2bX3Vq9kZnegLbpjTLP49It2ovUbcartuoQTeXgP+TGpY//7mDH/UQlFCKDGiA==" saltValue="KUnni6YEm00anzSSvyLqQA==" spinCount="100000" sqref="EY708:FA708" name="Rango2_47_1"/>
    <protectedRange algorithmName="SHA-512" hashValue="9+DNppQbWrLYYUMoJ+lyQctV2bX3Vq9kZnegLbpjTLP49It2ovUbcartuoQTeXgP+TGpY//7mDH/UQlFCKDGiA==" saltValue="KUnni6YEm00anzSSvyLqQA==" spinCount="100000" sqref="FC708" name="Rango2_76_5"/>
    <protectedRange algorithmName="SHA-512" hashValue="pL4tgTKqwEsWSIEGFTBd+4pvEhE7d5Q99Eijs+L/Y1rhA0saQGGRJw5Pv2HLOP0quglztFwB6WVnQ1YGxd4AiQ==" saltValue="IF5mhk2RcoEjrcYppes1VA==" spinCount="100000" sqref="FT708" name="Rango2_30_3_1"/>
    <protectedRange algorithmName="SHA-512" hashValue="Umj9+5Ys20VQPxBFtc6qE5LtKKSgPKwit+B8dd4XnEUaLfBM2ozpkEC4YxwK0SbBiAHDDex+pY+LomQ0lyuamQ==" saltValue="N2/MCRws+mmA+NXw0axolg==" spinCount="100000" sqref="FY708" name="Rango2_31_2_2_1"/>
    <protectedRange algorithmName="SHA-512" hashValue="YXHanhqXL0e4jPrzkCF8r/22WmlCviFUW909WKuG1JOcU0mp0/Huh0aP3EaGYxV2ep0WGu48HsShAy4Ka2uOiw==" saltValue="h/7U5iwJm7DLR4tRVfwZYw==" spinCount="100000" sqref="GC708" name="Rango2_33_3_4"/>
    <protectedRange algorithmName="SHA-512" hashValue="Rgskw+AQdeJ5qbJdarzTa3SCkJfDGziy0Uan5N0F3IWn/H3Z/e+VcB56R7Nes7MPxNHewNP1sSSucVjz3iTLeA==" saltValue="qKZH3DnwaZHBzy3cBZo1qQ==" spinCount="100000" sqref="GF708" name="Rango2_31_28_2_1"/>
    <protectedRange algorithmName="SHA-512" hashValue="Umj9+5Ys20VQPxBFtc6qE5LtKKSgPKwit+B8dd4XnEUaLfBM2ozpkEC4YxwK0SbBiAHDDex+pY+LomQ0lyuamQ==" saltValue="N2/MCRws+mmA+NXw0axolg==" spinCount="100000" sqref="GE708" name="Rango2_31_2_36_1"/>
    <protectedRange algorithmName="SHA-512" hashValue="EEHzbvEYwO1eufllBljOz0uf9BJ2ENtvOScQ7IsS321QhYbwKn7qhHKKP8cKj02rTDvVRMWvwQ1ZP0mZWsBprQ==" saltValue="CjXqBRFbKezlWOFV37MnDQ==" spinCount="100000" sqref="GN708" name="Rango2_30_2_2_1"/>
    <protectedRange algorithmName="SHA-512" hashValue="EEHzbvEYwO1eufllBljOz0uf9BJ2ENtvOScQ7IsS321QhYbwKn7qhHKKP8cKj02rTDvVRMWvwQ1ZP0mZWsBprQ==" saltValue="CjXqBRFbKezlWOFV37MnDQ==" spinCount="100000" sqref="GQ708:GR708" name="Rango2_30_2_19_1"/>
    <protectedRange algorithmName="SHA-512" hashValue="EEHzbvEYwO1eufllBljOz0uf9BJ2ENtvOScQ7IsS321QhYbwKn7qhHKKP8cKj02rTDvVRMWvwQ1ZP0mZWsBprQ==" saltValue="CjXqBRFbKezlWOFV37MnDQ==" spinCount="100000" sqref="GW708" name="Rango2_30_2_36_1"/>
    <protectedRange algorithmName="SHA-512" hashValue="q2z5hEFmXS0v2chiPTC/VCoDWNlnhp+Xe6Ybfxe48vIsnB/KTJQxJv+pFUnCXfZ9T6vyJopuqFFNROfQTW/JUw==" saltValue="IctfdGJb5tOTpq+KPi9vww==" spinCount="100000" sqref="ID708:IF708" name="Rango2_88_39_53_1"/>
    <protectedRange algorithmName="SHA-512" hashValue="9+DNppQbWrLYYUMoJ+lyQctV2bX3Vq9kZnegLbpjTLP49It2ovUbcartuoQTeXgP+TGpY//7mDH/UQlFCKDGiA==" saltValue="KUnni6YEm00anzSSvyLqQA==" spinCount="100000" sqref="EY709:FA709" name="Rango2_49_7"/>
    <protectedRange algorithmName="SHA-512" hashValue="9+DNppQbWrLYYUMoJ+lyQctV2bX3Vq9kZnegLbpjTLP49It2ovUbcartuoQTeXgP+TGpY//7mDH/UQlFCKDGiA==" saltValue="KUnni6YEm00anzSSvyLqQA==" spinCount="100000" sqref="FC709" name="Rango2_81_2"/>
    <protectedRange algorithmName="SHA-512" hashValue="pL4tgTKqwEsWSIEGFTBd+4pvEhE7d5Q99Eijs+L/Y1rhA0saQGGRJw5Pv2HLOP0quglztFwB6WVnQ1YGxd4AiQ==" saltValue="IF5mhk2RcoEjrcYppes1VA==" spinCount="100000" sqref="FT709" name="Rango2_30_5_1"/>
    <protectedRange algorithmName="SHA-512" hashValue="Umj9+5Ys20VQPxBFtc6qE5LtKKSgPKwit+B8dd4XnEUaLfBM2ozpkEC4YxwK0SbBiAHDDex+pY+LomQ0lyuamQ==" saltValue="N2/MCRws+mmA+NXw0axolg==" spinCount="100000" sqref="FY709" name="Rango2_31_2_4_1"/>
    <protectedRange algorithmName="SHA-512" hashValue="YXHanhqXL0e4jPrzkCF8r/22WmlCviFUW909WKuG1JOcU0mp0/Huh0aP3EaGYxV2ep0WGu48HsShAy4Ka2uOiw==" saltValue="h/7U5iwJm7DLR4tRVfwZYw==" spinCount="100000" sqref="GC709" name="Rango2_33_5_1"/>
    <protectedRange algorithmName="SHA-512" hashValue="Rgskw+AQdeJ5qbJdarzTa3SCkJfDGziy0Uan5N0F3IWn/H3Z/e+VcB56R7Nes7MPxNHewNP1sSSucVjz3iTLeA==" saltValue="qKZH3DnwaZHBzy3cBZo1qQ==" spinCount="100000" sqref="GF709" name="Rango2_31_28_4_1"/>
    <protectedRange algorithmName="SHA-512" hashValue="Umj9+5Ys20VQPxBFtc6qE5LtKKSgPKwit+B8dd4XnEUaLfBM2ozpkEC4YxwK0SbBiAHDDex+pY+LomQ0lyuamQ==" saltValue="N2/MCRws+mmA+NXw0axolg==" spinCount="100000" sqref="GE709" name="Rango2_31_2_38_1"/>
    <protectedRange algorithmName="SHA-512" hashValue="EEHzbvEYwO1eufllBljOz0uf9BJ2ENtvOScQ7IsS321QhYbwKn7qhHKKP8cKj02rTDvVRMWvwQ1ZP0mZWsBprQ==" saltValue="CjXqBRFbKezlWOFV37MnDQ==" spinCount="100000" sqref="GN709" name="Rango2_30_2_4_1"/>
    <protectedRange algorithmName="SHA-512" hashValue="EEHzbvEYwO1eufllBljOz0uf9BJ2ENtvOScQ7IsS321QhYbwKn7qhHKKP8cKj02rTDvVRMWvwQ1ZP0mZWsBprQ==" saltValue="CjXqBRFbKezlWOFV37MnDQ==" spinCount="100000" sqref="GQ709:GR709" name="Rango2_30_2_21_1"/>
    <protectedRange algorithmName="SHA-512" hashValue="EEHzbvEYwO1eufllBljOz0uf9BJ2ENtvOScQ7IsS321QhYbwKn7qhHKKP8cKj02rTDvVRMWvwQ1ZP0mZWsBprQ==" saltValue="CjXqBRFbKezlWOFV37MnDQ==" spinCount="100000" sqref="GW709" name="Rango2_30_2_38_1"/>
    <protectedRange algorithmName="SHA-512" hashValue="q2z5hEFmXS0v2chiPTC/VCoDWNlnhp+Xe6Ybfxe48vIsnB/KTJQxJv+pFUnCXfZ9T6vyJopuqFFNROfQTW/JUw==" saltValue="IctfdGJb5tOTpq+KPi9vww==" spinCount="100000" sqref="ID709:IF709" name="Rango2_88_39_55_1"/>
    <protectedRange algorithmName="SHA-512" hashValue="9+DNppQbWrLYYUMoJ+lyQctV2bX3Vq9kZnegLbpjTLP49It2ovUbcartuoQTeXgP+TGpY//7mDH/UQlFCKDGiA==" saltValue="KUnni6YEm00anzSSvyLqQA==" spinCount="100000" sqref="EY710:FA710" name="Rango2_52_2"/>
    <protectedRange algorithmName="SHA-512" hashValue="9+DNppQbWrLYYUMoJ+lyQctV2bX3Vq9kZnegLbpjTLP49It2ovUbcartuoQTeXgP+TGpY//7mDH/UQlFCKDGiA==" saltValue="KUnni6YEm00anzSSvyLqQA==" spinCount="100000" sqref="FC710" name="Rango2_83_2"/>
    <protectedRange algorithmName="SHA-512" hashValue="pL4tgTKqwEsWSIEGFTBd+4pvEhE7d5Q99Eijs+L/Y1rhA0saQGGRJw5Pv2HLOP0quglztFwB6WVnQ1YGxd4AiQ==" saltValue="IF5mhk2RcoEjrcYppes1VA==" spinCount="100000" sqref="FT710" name="Rango2_30_7_1"/>
    <protectedRange algorithmName="SHA-512" hashValue="Umj9+5Ys20VQPxBFtc6qE5LtKKSgPKwit+B8dd4XnEUaLfBM2ozpkEC4YxwK0SbBiAHDDex+pY+LomQ0lyuamQ==" saltValue="N2/MCRws+mmA+NXw0axolg==" spinCount="100000" sqref="FY710" name="Rango2_31_2_6_1"/>
    <protectedRange algorithmName="SHA-512" hashValue="YXHanhqXL0e4jPrzkCF8r/22WmlCviFUW909WKuG1JOcU0mp0/Huh0aP3EaGYxV2ep0WGu48HsShAy4Ka2uOiw==" saltValue="h/7U5iwJm7DLR4tRVfwZYw==" spinCount="100000" sqref="GC710" name="Rango2_33_7_1"/>
    <protectedRange algorithmName="SHA-512" hashValue="Rgskw+AQdeJ5qbJdarzTa3SCkJfDGziy0Uan5N0F3IWn/H3Z/e+VcB56R7Nes7MPxNHewNP1sSSucVjz3iTLeA==" saltValue="qKZH3DnwaZHBzy3cBZo1qQ==" spinCount="100000" sqref="GF710" name="Rango2_31_28_6_1"/>
    <protectedRange algorithmName="SHA-512" hashValue="Umj9+5Ys20VQPxBFtc6qE5LtKKSgPKwit+B8dd4XnEUaLfBM2ozpkEC4YxwK0SbBiAHDDex+pY+LomQ0lyuamQ==" saltValue="N2/MCRws+mmA+NXw0axolg==" spinCount="100000" sqref="GE710" name="Rango2_31_2_40_6"/>
    <protectedRange algorithmName="SHA-512" hashValue="EEHzbvEYwO1eufllBljOz0uf9BJ2ENtvOScQ7IsS321QhYbwKn7qhHKKP8cKj02rTDvVRMWvwQ1ZP0mZWsBprQ==" saltValue="CjXqBRFbKezlWOFV37MnDQ==" spinCount="100000" sqref="GN710" name="Rango2_30_2_6_1"/>
    <protectedRange algorithmName="SHA-512" hashValue="EEHzbvEYwO1eufllBljOz0uf9BJ2ENtvOScQ7IsS321QhYbwKn7qhHKKP8cKj02rTDvVRMWvwQ1ZP0mZWsBprQ==" saltValue="CjXqBRFbKezlWOFV37MnDQ==" spinCount="100000" sqref="GQ710:GR710" name="Rango2_30_2_23_1"/>
    <protectedRange algorithmName="SHA-512" hashValue="EEHzbvEYwO1eufllBljOz0uf9BJ2ENtvOScQ7IsS321QhYbwKn7qhHKKP8cKj02rTDvVRMWvwQ1ZP0mZWsBprQ==" saltValue="CjXqBRFbKezlWOFV37MnDQ==" spinCount="100000" sqref="GW710" name="Rango2_30_2_40_6"/>
    <protectedRange algorithmName="SHA-512" hashValue="q2z5hEFmXS0v2chiPTC/VCoDWNlnhp+Xe6Ybfxe48vIsnB/KTJQxJv+pFUnCXfZ9T6vyJopuqFFNROfQTW/JUw==" saltValue="IctfdGJb5tOTpq+KPi9vww==" spinCount="100000" sqref="ID710:IF710" name="Rango2_88_39_57_1"/>
    <protectedRange algorithmName="SHA-512" hashValue="9+DNppQbWrLYYUMoJ+lyQctV2bX3Vq9kZnegLbpjTLP49It2ovUbcartuoQTeXgP+TGpY//7mDH/UQlFCKDGiA==" saltValue="KUnni6YEm00anzSSvyLqQA==" spinCount="100000" sqref="EY711:FA711" name="Rango2_65_2"/>
    <protectedRange algorithmName="SHA-512" hashValue="9+DNppQbWrLYYUMoJ+lyQctV2bX3Vq9kZnegLbpjTLP49It2ovUbcartuoQTeXgP+TGpY//7mDH/UQlFCKDGiA==" saltValue="KUnni6YEm00anzSSvyLqQA==" spinCount="100000" sqref="EY712:FA712" name="Rango2_66_2"/>
    <protectedRange algorithmName="SHA-512" hashValue="9+DNppQbWrLYYUMoJ+lyQctV2bX3Vq9kZnegLbpjTLP49It2ovUbcartuoQTeXgP+TGpY//7mDH/UQlFCKDGiA==" saltValue="KUnni6YEm00anzSSvyLqQA==" spinCount="100000" sqref="FC711" name="Rango2_87_1"/>
    <protectedRange algorithmName="SHA-512" hashValue="9+DNppQbWrLYYUMoJ+lyQctV2bX3Vq9kZnegLbpjTLP49It2ovUbcartuoQTeXgP+TGpY//7mDH/UQlFCKDGiA==" saltValue="KUnni6YEm00anzSSvyLqQA==" spinCount="100000" sqref="FC712" name="Rango2_90_2"/>
    <protectedRange algorithmName="SHA-512" hashValue="pL4tgTKqwEsWSIEGFTBd+4pvEhE7d5Q99Eijs+L/Y1rhA0saQGGRJw5Pv2HLOP0quglztFwB6WVnQ1YGxd4AiQ==" saltValue="IF5mhk2RcoEjrcYppes1VA==" spinCount="100000" sqref="FT711" name="Rango2_30_10_4"/>
    <protectedRange algorithmName="SHA-512" hashValue="pL4tgTKqwEsWSIEGFTBd+4pvEhE7d5Q99Eijs+L/Y1rhA0saQGGRJw5Pv2HLOP0quglztFwB6WVnQ1YGxd4AiQ==" saltValue="IF5mhk2RcoEjrcYppes1VA==" spinCount="100000" sqref="FT712" name="Rango2_30_11_1"/>
    <protectedRange algorithmName="SHA-512" hashValue="Umj9+5Ys20VQPxBFtc6qE5LtKKSgPKwit+B8dd4XnEUaLfBM2ozpkEC4YxwK0SbBiAHDDex+pY+LomQ0lyuamQ==" saltValue="N2/MCRws+mmA+NXw0axolg==" spinCount="100000" sqref="FY711" name="Rango2_31_2_9_4"/>
    <protectedRange algorithmName="SHA-512" hashValue="Umj9+5Ys20VQPxBFtc6qE5LtKKSgPKwit+B8dd4XnEUaLfBM2ozpkEC4YxwK0SbBiAHDDex+pY+LomQ0lyuamQ==" saltValue="N2/MCRws+mmA+NXw0axolg==" spinCount="100000" sqref="FY712" name="Rango2_31_2_10_1"/>
    <protectedRange algorithmName="SHA-512" hashValue="YXHanhqXL0e4jPrzkCF8r/22WmlCviFUW909WKuG1JOcU0mp0/Huh0aP3EaGYxV2ep0WGu48HsShAy4Ka2uOiw==" saltValue="h/7U5iwJm7DLR4tRVfwZYw==" spinCount="100000" sqref="GC711" name="Rango2_33_10_2"/>
    <protectedRange algorithmName="SHA-512" hashValue="YXHanhqXL0e4jPrzkCF8r/22WmlCviFUW909WKuG1JOcU0mp0/Huh0aP3EaGYxV2ep0WGu48HsShAy4Ka2uOiw==" saltValue="h/7U5iwJm7DLR4tRVfwZYw==" spinCount="100000" sqref="GC712" name="Rango2_33_11_2"/>
    <protectedRange algorithmName="SHA-512" hashValue="Rgskw+AQdeJ5qbJdarzTa3SCkJfDGziy0Uan5N0F3IWn/H3Z/e+VcB56R7Nes7MPxNHewNP1sSSucVjz3iTLeA==" saltValue="qKZH3DnwaZHBzy3cBZo1qQ==" spinCount="100000" sqref="GF711" name="Rango2_31_28_9_4"/>
    <protectedRange algorithmName="SHA-512" hashValue="Umj9+5Ys20VQPxBFtc6qE5LtKKSgPKwit+B8dd4XnEUaLfBM2ozpkEC4YxwK0SbBiAHDDex+pY+LomQ0lyuamQ==" saltValue="N2/MCRws+mmA+NXw0axolg==" spinCount="100000" sqref="GE711" name="Rango2_31_2_43_2"/>
    <protectedRange algorithmName="SHA-512" hashValue="Rgskw+AQdeJ5qbJdarzTa3SCkJfDGziy0Uan5N0F3IWn/H3Z/e+VcB56R7Nes7MPxNHewNP1sSSucVjz3iTLeA==" saltValue="qKZH3DnwaZHBzy3cBZo1qQ==" spinCount="100000" sqref="GF712" name="Rango2_31_28_10_1"/>
    <protectedRange algorithmName="SHA-512" hashValue="Umj9+5Ys20VQPxBFtc6qE5LtKKSgPKwit+B8dd4XnEUaLfBM2ozpkEC4YxwK0SbBiAHDDex+pY+LomQ0lyuamQ==" saltValue="N2/MCRws+mmA+NXw0axolg==" spinCount="100000" sqref="GE712" name="Rango2_31_2_44_1"/>
    <protectedRange algorithmName="SHA-512" hashValue="EEHzbvEYwO1eufllBljOz0uf9BJ2ENtvOScQ7IsS321QhYbwKn7qhHKKP8cKj02rTDvVRMWvwQ1ZP0mZWsBprQ==" saltValue="CjXqBRFbKezlWOFV37MnDQ==" spinCount="100000" sqref="GN711" name="Rango2_30_2_9_4"/>
    <protectedRange algorithmName="SHA-512" hashValue="EEHzbvEYwO1eufllBljOz0uf9BJ2ENtvOScQ7IsS321QhYbwKn7qhHKKP8cKj02rTDvVRMWvwQ1ZP0mZWsBprQ==" saltValue="CjXqBRFbKezlWOFV37MnDQ==" spinCount="100000" sqref="GN712" name="Rango2_30_2_10_1"/>
    <protectedRange algorithmName="SHA-512" hashValue="EEHzbvEYwO1eufllBljOz0uf9BJ2ENtvOScQ7IsS321QhYbwKn7qhHKKP8cKj02rTDvVRMWvwQ1ZP0mZWsBprQ==" saltValue="CjXqBRFbKezlWOFV37MnDQ==" spinCount="100000" sqref="GQ711:GR711" name="Rango2_30_2_26_1"/>
    <protectedRange algorithmName="SHA-512" hashValue="EEHzbvEYwO1eufllBljOz0uf9BJ2ENtvOScQ7IsS321QhYbwKn7qhHKKP8cKj02rTDvVRMWvwQ1ZP0mZWsBprQ==" saltValue="CjXqBRFbKezlWOFV37MnDQ==" spinCount="100000" sqref="GQ712:GR712" name="Rango2_30_2_27_1"/>
    <protectedRange algorithmName="SHA-512" hashValue="EEHzbvEYwO1eufllBljOz0uf9BJ2ENtvOScQ7IsS321QhYbwKn7qhHKKP8cKj02rTDvVRMWvwQ1ZP0mZWsBprQ==" saltValue="CjXqBRFbKezlWOFV37MnDQ==" spinCount="100000" sqref="GW711" name="Rango2_30_2_43_2"/>
    <protectedRange algorithmName="SHA-512" hashValue="EEHzbvEYwO1eufllBljOz0uf9BJ2ENtvOScQ7IsS321QhYbwKn7qhHKKP8cKj02rTDvVRMWvwQ1ZP0mZWsBprQ==" saltValue="CjXqBRFbKezlWOFV37MnDQ==" spinCount="100000" sqref="GW712" name="Rango2_30_2_44_1"/>
    <protectedRange algorithmName="SHA-512" hashValue="q2z5hEFmXS0v2chiPTC/VCoDWNlnhp+Xe6Ybfxe48vIsnB/KTJQxJv+pFUnCXfZ9T6vyJopuqFFNROfQTW/JUw==" saltValue="IctfdGJb5tOTpq+KPi9vww==" spinCount="100000" sqref="ID711:IF711" name="Rango2_88_39_60_1"/>
    <protectedRange algorithmName="SHA-512" hashValue="q2z5hEFmXS0v2chiPTC/VCoDWNlnhp+Xe6Ybfxe48vIsnB/KTJQxJv+pFUnCXfZ9T6vyJopuqFFNROfQTW/JUw==" saltValue="IctfdGJb5tOTpq+KPi9vww==" spinCount="100000" sqref="ID712:IF712" name="Rango2_88_39_61_1"/>
    <protectedRange algorithmName="SHA-512" hashValue="9+DNppQbWrLYYUMoJ+lyQctV2bX3Vq9kZnegLbpjTLP49It2ovUbcartuoQTeXgP+TGpY//7mDH/UQlFCKDGiA==" saltValue="KUnni6YEm00anzSSvyLqQA==" spinCount="100000" sqref="EY713:FA713" name="Rango2_66_3"/>
    <protectedRange algorithmName="SHA-512" hashValue="9+DNppQbWrLYYUMoJ+lyQctV2bX3Vq9kZnegLbpjTLP49It2ovUbcartuoQTeXgP+TGpY//7mDH/UQlFCKDGiA==" saltValue="KUnni6YEm00anzSSvyLqQA==" spinCount="100000" sqref="FC713" name="Rango2_90_3"/>
    <protectedRange algorithmName="SHA-512" hashValue="pL4tgTKqwEsWSIEGFTBd+4pvEhE7d5Q99Eijs+L/Y1rhA0saQGGRJw5Pv2HLOP0quglztFwB6WVnQ1YGxd4AiQ==" saltValue="IF5mhk2RcoEjrcYppes1VA==" spinCount="100000" sqref="FT713" name="Rango2_30_11_2"/>
    <protectedRange algorithmName="SHA-512" hashValue="Umj9+5Ys20VQPxBFtc6qE5LtKKSgPKwit+B8dd4XnEUaLfBM2ozpkEC4YxwK0SbBiAHDDex+pY+LomQ0lyuamQ==" saltValue="N2/MCRws+mmA+NXw0axolg==" spinCount="100000" sqref="FY713" name="Rango2_31_2_10_2"/>
    <protectedRange algorithmName="SHA-512" hashValue="YXHanhqXL0e4jPrzkCF8r/22WmlCviFUW909WKuG1JOcU0mp0/Huh0aP3EaGYxV2ep0WGu48HsShAy4Ka2uOiw==" saltValue="h/7U5iwJm7DLR4tRVfwZYw==" spinCount="100000" sqref="GC713" name="Rango2_33_11_3"/>
    <protectedRange algorithmName="SHA-512" hashValue="Rgskw+AQdeJ5qbJdarzTa3SCkJfDGziy0Uan5N0F3IWn/H3Z/e+VcB56R7Nes7MPxNHewNP1sSSucVjz3iTLeA==" saltValue="qKZH3DnwaZHBzy3cBZo1qQ==" spinCount="100000" sqref="GF713" name="Rango2_31_28_10_2"/>
    <protectedRange algorithmName="SHA-512" hashValue="Umj9+5Ys20VQPxBFtc6qE5LtKKSgPKwit+B8dd4XnEUaLfBM2ozpkEC4YxwK0SbBiAHDDex+pY+LomQ0lyuamQ==" saltValue="N2/MCRws+mmA+NXw0axolg==" spinCount="100000" sqref="GE713" name="Rango2_31_2_44_2"/>
    <protectedRange algorithmName="SHA-512" hashValue="EEHzbvEYwO1eufllBljOz0uf9BJ2ENtvOScQ7IsS321QhYbwKn7qhHKKP8cKj02rTDvVRMWvwQ1ZP0mZWsBprQ==" saltValue="CjXqBRFbKezlWOFV37MnDQ==" spinCount="100000" sqref="GN713" name="Rango2_30_2_10_2"/>
    <protectedRange algorithmName="SHA-512" hashValue="EEHzbvEYwO1eufllBljOz0uf9BJ2ENtvOScQ7IsS321QhYbwKn7qhHKKP8cKj02rTDvVRMWvwQ1ZP0mZWsBprQ==" saltValue="CjXqBRFbKezlWOFV37MnDQ==" spinCount="100000" sqref="GQ713:GR713" name="Rango2_30_2_27_2"/>
    <protectedRange algorithmName="SHA-512" hashValue="EEHzbvEYwO1eufllBljOz0uf9BJ2ENtvOScQ7IsS321QhYbwKn7qhHKKP8cKj02rTDvVRMWvwQ1ZP0mZWsBprQ==" saltValue="CjXqBRFbKezlWOFV37MnDQ==" spinCount="100000" sqref="GW713" name="Rango2_30_2_44_2"/>
    <protectedRange algorithmName="SHA-512" hashValue="q2z5hEFmXS0v2chiPTC/VCoDWNlnhp+Xe6Ybfxe48vIsnB/KTJQxJv+pFUnCXfZ9T6vyJopuqFFNROfQTW/JUw==" saltValue="IctfdGJb5tOTpq+KPi9vww==" spinCount="100000" sqref="ID713:IF713" name="Rango2_88_39_61_2"/>
    <protectedRange algorithmName="SHA-512" hashValue="9+DNppQbWrLYYUMoJ+lyQctV2bX3Vq9kZnegLbpjTLP49It2ovUbcartuoQTeXgP+TGpY//7mDH/UQlFCKDGiA==" saltValue="KUnni6YEm00anzSSvyLqQA==" spinCount="100000" sqref="EY714:FA714" name="Rango2_70_2"/>
    <protectedRange algorithmName="SHA-512" hashValue="9+DNppQbWrLYYUMoJ+lyQctV2bX3Vq9kZnegLbpjTLP49It2ovUbcartuoQTeXgP+TGpY//7mDH/UQlFCKDGiA==" saltValue="KUnni6YEm00anzSSvyLqQA==" spinCount="100000" sqref="FC714" name="Rango2_94_4"/>
    <protectedRange algorithmName="SHA-512" hashValue="pL4tgTKqwEsWSIEGFTBd+4pvEhE7d5Q99Eijs+L/Y1rhA0saQGGRJw5Pv2HLOP0quglztFwB6WVnQ1YGxd4AiQ==" saltValue="IF5mhk2RcoEjrcYppes1VA==" spinCount="100000" sqref="FT714" name="Rango2_30_15_2"/>
    <protectedRange algorithmName="SHA-512" hashValue="Umj9+5Ys20VQPxBFtc6qE5LtKKSgPKwit+B8dd4XnEUaLfBM2ozpkEC4YxwK0SbBiAHDDex+pY+LomQ0lyuamQ==" saltValue="N2/MCRws+mmA+NXw0axolg==" spinCount="100000" sqref="FY714" name="Rango2_31_2_14_1"/>
    <protectedRange algorithmName="SHA-512" hashValue="YXHanhqXL0e4jPrzkCF8r/22WmlCviFUW909WKuG1JOcU0mp0/Huh0aP3EaGYxV2ep0WGu48HsShAy4Ka2uOiw==" saltValue="h/7U5iwJm7DLR4tRVfwZYw==" spinCount="100000" sqref="GC714" name="Rango2_33_15_1"/>
    <protectedRange algorithmName="SHA-512" hashValue="Rgskw+AQdeJ5qbJdarzTa3SCkJfDGziy0Uan5N0F3IWn/H3Z/e+VcB56R7Nes7MPxNHewNP1sSSucVjz3iTLeA==" saltValue="qKZH3DnwaZHBzy3cBZo1qQ==" spinCount="100000" sqref="GF714" name="Rango2_31_28_14_2"/>
    <protectedRange algorithmName="SHA-512" hashValue="Umj9+5Ys20VQPxBFtc6qE5LtKKSgPKwit+B8dd4XnEUaLfBM2ozpkEC4YxwK0SbBiAHDDex+pY+LomQ0lyuamQ==" saltValue="N2/MCRws+mmA+NXw0axolg==" spinCount="100000" sqref="GE714" name="Rango2_31_2_48_2"/>
    <protectedRange algorithmName="SHA-512" hashValue="EEHzbvEYwO1eufllBljOz0uf9BJ2ENtvOScQ7IsS321QhYbwKn7qhHKKP8cKj02rTDvVRMWvwQ1ZP0mZWsBprQ==" saltValue="CjXqBRFbKezlWOFV37MnDQ==" spinCount="100000" sqref="GN714" name="Rango2_30_2_14_1"/>
    <protectedRange algorithmName="SHA-512" hashValue="EEHzbvEYwO1eufllBljOz0uf9BJ2ENtvOScQ7IsS321QhYbwKn7qhHKKP8cKj02rTDvVRMWvwQ1ZP0mZWsBprQ==" saltValue="CjXqBRFbKezlWOFV37MnDQ==" spinCount="100000" sqref="GQ714:GR714" name="Rango2_30_2_31_1"/>
    <protectedRange algorithmName="SHA-512" hashValue="EEHzbvEYwO1eufllBljOz0uf9BJ2ENtvOScQ7IsS321QhYbwKn7qhHKKP8cKj02rTDvVRMWvwQ1ZP0mZWsBprQ==" saltValue="CjXqBRFbKezlWOFV37MnDQ==" spinCount="100000" sqref="GW714" name="Rango2_30_2_48_2"/>
    <protectedRange algorithmName="SHA-512" hashValue="q2z5hEFmXS0v2chiPTC/VCoDWNlnhp+Xe6Ybfxe48vIsnB/KTJQxJv+pFUnCXfZ9T6vyJopuqFFNROfQTW/JUw==" saltValue="IctfdGJb5tOTpq+KPi9vww==" spinCount="100000" sqref="ID714:IF714" name="Rango2_88_39_65_1"/>
    <protectedRange algorithmName="SHA-512" hashValue="9+DNppQbWrLYYUMoJ+lyQctV2bX3Vq9kZnegLbpjTLP49It2ovUbcartuoQTeXgP+TGpY//7mDH/UQlFCKDGiA==" saltValue="KUnni6YEm00anzSSvyLqQA==" spinCount="100000" sqref="EY715:FA716" name="Rango2_72_2"/>
    <protectedRange algorithmName="SHA-512" hashValue="9+DNppQbWrLYYUMoJ+lyQctV2bX3Vq9kZnegLbpjTLP49It2ovUbcartuoQTeXgP+TGpY//7mDH/UQlFCKDGiA==" saltValue="KUnni6YEm00anzSSvyLqQA==" spinCount="100000" sqref="FC715:FC716" name="Rango2_98_3"/>
    <protectedRange algorithmName="SHA-512" hashValue="pL4tgTKqwEsWSIEGFTBd+4pvEhE7d5Q99Eijs+L/Y1rhA0saQGGRJw5Pv2HLOP0quglztFwB6WVnQ1YGxd4AiQ==" saltValue="IF5mhk2RcoEjrcYppes1VA==" spinCount="100000" sqref="FT715:FT716" name="Rango2_30_17_2"/>
    <protectedRange algorithmName="SHA-512" hashValue="Umj9+5Ys20VQPxBFtc6qE5LtKKSgPKwit+B8dd4XnEUaLfBM2ozpkEC4YxwK0SbBiAHDDex+pY+LomQ0lyuamQ==" saltValue="N2/MCRws+mmA+NXw0axolg==" spinCount="100000" sqref="FY715:FY716" name="Rango2_31_2_16_1"/>
    <protectedRange algorithmName="SHA-512" hashValue="YXHanhqXL0e4jPrzkCF8r/22WmlCviFUW909WKuG1JOcU0mp0/Huh0aP3EaGYxV2ep0WGu48HsShAy4Ka2uOiw==" saltValue="h/7U5iwJm7DLR4tRVfwZYw==" spinCount="100000" sqref="GC715:GC716" name="Rango2_33_17_3"/>
    <protectedRange algorithmName="SHA-512" hashValue="Rgskw+AQdeJ5qbJdarzTa3SCkJfDGziy0Uan5N0F3IWn/H3Z/e+VcB56R7Nes7MPxNHewNP1sSSucVjz3iTLeA==" saltValue="qKZH3DnwaZHBzy3cBZo1qQ==" spinCount="100000" sqref="GF715:GF716" name="Rango2_31_28_16_2"/>
    <protectedRange algorithmName="SHA-512" hashValue="Umj9+5Ys20VQPxBFtc6qE5LtKKSgPKwit+B8dd4XnEUaLfBM2ozpkEC4YxwK0SbBiAHDDex+pY+LomQ0lyuamQ==" saltValue="N2/MCRws+mmA+NXw0axolg==" spinCount="100000" sqref="GE715:GE716" name="Rango2_31_2_50_2"/>
    <protectedRange algorithmName="SHA-512" hashValue="EEHzbvEYwO1eufllBljOz0uf9BJ2ENtvOScQ7IsS321QhYbwKn7qhHKKP8cKj02rTDvVRMWvwQ1ZP0mZWsBprQ==" saltValue="CjXqBRFbKezlWOFV37MnDQ==" spinCount="100000" sqref="GN715:GN716" name="Rango2_30_2_16_1"/>
    <protectedRange algorithmName="SHA-512" hashValue="EEHzbvEYwO1eufllBljOz0uf9BJ2ENtvOScQ7IsS321QhYbwKn7qhHKKP8cKj02rTDvVRMWvwQ1ZP0mZWsBprQ==" saltValue="CjXqBRFbKezlWOFV37MnDQ==" spinCount="100000" sqref="GQ715:GR716" name="Rango2_30_2_33_1"/>
    <protectedRange algorithmName="SHA-512" hashValue="EEHzbvEYwO1eufllBljOz0uf9BJ2ENtvOScQ7IsS321QhYbwKn7qhHKKP8cKj02rTDvVRMWvwQ1ZP0mZWsBprQ==" saltValue="CjXqBRFbKezlWOFV37MnDQ==" spinCount="100000" sqref="GW715:GW716" name="Rango2_30_2_50_2"/>
    <protectedRange algorithmName="SHA-512" hashValue="q2z5hEFmXS0v2chiPTC/VCoDWNlnhp+Xe6Ybfxe48vIsnB/KTJQxJv+pFUnCXfZ9T6vyJopuqFFNROfQTW/JUw==" saltValue="IctfdGJb5tOTpq+KPi9vww==" spinCount="100000" sqref="ID715:IF716" name="Rango2_88_39_67_8"/>
    <protectedRange algorithmName="SHA-512" hashValue="9+DNppQbWrLYYUMoJ+lyQctV2bX3Vq9kZnegLbpjTLP49It2ovUbcartuoQTeXgP+TGpY//7mDH/UQlFCKDGiA==" saltValue="KUnni6YEm00anzSSvyLqQA==" spinCount="100000" sqref="EY717:FA717" name="Rango2_72_3"/>
    <protectedRange algorithmName="SHA-512" hashValue="9+DNppQbWrLYYUMoJ+lyQctV2bX3Vq9kZnegLbpjTLP49It2ovUbcartuoQTeXgP+TGpY//7mDH/UQlFCKDGiA==" saltValue="KUnni6YEm00anzSSvyLqQA==" spinCount="100000" sqref="FC717" name="Rango2_98_4"/>
    <protectedRange algorithmName="SHA-512" hashValue="pL4tgTKqwEsWSIEGFTBd+4pvEhE7d5Q99Eijs+L/Y1rhA0saQGGRJw5Pv2HLOP0quglztFwB6WVnQ1YGxd4AiQ==" saltValue="IF5mhk2RcoEjrcYppes1VA==" spinCount="100000" sqref="FT717" name="Rango2_30_17_3"/>
    <protectedRange algorithmName="SHA-512" hashValue="Umj9+5Ys20VQPxBFtc6qE5LtKKSgPKwit+B8dd4XnEUaLfBM2ozpkEC4YxwK0SbBiAHDDex+pY+LomQ0lyuamQ==" saltValue="N2/MCRws+mmA+NXw0axolg==" spinCount="100000" sqref="FY717" name="Rango2_31_2_16_2"/>
    <protectedRange algorithmName="SHA-512" hashValue="YXHanhqXL0e4jPrzkCF8r/22WmlCviFUW909WKuG1JOcU0mp0/Huh0aP3EaGYxV2ep0WGu48HsShAy4Ka2uOiw==" saltValue="h/7U5iwJm7DLR4tRVfwZYw==" spinCount="100000" sqref="GC717" name="Rango2_33_17_4"/>
    <protectedRange algorithmName="SHA-512" hashValue="Rgskw+AQdeJ5qbJdarzTa3SCkJfDGziy0Uan5N0F3IWn/H3Z/e+VcB56R7Nes7MPxNHewNP1sSSucVjz3iTLeA==" saltValue="qKZH3DnwaZHBzy3cBZo1qQ==" spinCount="100000" sqref="GF717" name="Rango2_31_28_16_3"/>
    <protectedRange algorithmName="SHA-512" hashValue="Umj9+5Ys20VQPxBFtc6qE5LtKKSgPKwit+B8dd4XnEUaLfBM2ozpkEC4YxwK0SbBiAHDDex+pY+LomQ0lyuamQ==" saltValue="N2/MCRws+mmA+NXw0axolg==" spinCount="100000" sqref="GE717" name="Rango2_31_2_50_3"/>
    <protectedRange algorithmName="SHA-512" hashValue="EEHzbvEYwO1eufllBljOz0uf9BJ2ENtvOScQ7IsS321QhYbwKn7qhHKKP8cKj02rTDvVRMWvwQ1ZP0mZWsBprQ==" saltValue="CjXqBRFbKezlWOFV37MnDQ==" spinCount="100000" sqref="GN717" name="Rango2_30_2_16_2"/>
    <protectedRange algorithmName="SHA-512" hashValue="EEHzbvEYwO1eufllBljOz0uf9BJ2ENtvOScQ7IsS321QhYbwKn7qhHKKP8cKj02rTDvVRMWvwQ1ZP0mZWsBprQ==" saltValue="CjXqBRFbKezlWOFV37MnDQ==" spinCount="100000" sqref="GQ717:GR717" name="Rango2_30_2_33_2"/>
    <protectedRange algorithmName="SHA-512" hashValue="EEHzbvEYwO1eufllBljOz0uf9BJ2ENtvOScQ7IsS321QhYbwKn7qhHKKP8cKj02rTDvVRMWvwQ1ZP0mZWsBprQ==" saltValue="CjXqBRFbKezlWOFV37MnDQ==" spinCount="100000" sqref="GW717" name="Rango2_30_2_50_3"/>
    <protectedRange algorithmName="SHA-512" hashValue="q2z5hEFmXS0v2chiPTC/VCoDWNlnhp+Xe6Ybfxe48vIsnB/KTJQxJv+pFUnCXfZ9T6vyJopuqFFNROfQTW/JUw==" saltValue="IctfdGJb5tOTpq+KPi9vww==" spinCount="100000" sqref="ID717:IF717" name="Rango2_88_39_67_9"/>
    <protectedRange algorithmName="SHA-512" hashValue="9+DNppQbWrLYYUMoJ+lyQctV2bX3Vq9kZnegLbpjTLP49It2ovUbcartuoQTeXgP+TGpY//7mDH/UQlFCKDGiA==" saltValue="KUnni6YEm00anzSSvyLqQA==" spinCount="100000" sqref="EY718:FA718" name="Rango2_72_4"/>
    <protectedRange algorithmName="SHA-512" hashValue="9+DNppQbWrLYYUMoJ+lyQctV2bX3Vq9kZnegLbpjTLP49It2ovUbcartuoQTeXgP+TGpY//7mDH/UQlFCKDGiA==" saltValue="KUnni6YEm00anzSSvyLqQA==" spinCount="100000" sqref="EY719:FA719" name="Rango2_73_2"/>
    <protectedRange algorithmName="SHA-512" hashValue="9+DNppQbWrLYYUMoJ+lyQctV2bX3Vq9kZnegLbpjTLP49It2ovUbcartuoQTeXgP+TGpY//7mDH/UQlFCKDGiA==" saltValue="KUnni6YEm00anzSSvyLqQA==" spinCount="100000" sqref="FC718" name="Rango2_98_5"/>
    <protectedRange algorithmName="SHA-512" hashValue="pL4tgTKqwEsWSIEGFTBd+4pvEhE7d5Q99Eijs+L/Y1rhA0saQGGRJw5Pv2HLOP0quglztFwB6WVnQ1YGxd4AiQ==" saltValue="IF5mhk2RcoEjrcYppes1VA==" spinCount="100000" sqref="FT718" name="Rango2_30_17_4"/>
    <protectedRange algorithmName="SHA-512" hashValue="pL4tgTKqwEsWSIEGFTBd+4pvEhE7d5Q99Eijs+L/Y1rhA0saQGGRJw5Pv2HLOP0quglztFwB6WVnQ1YGxd4AiQ==" saltValue="IF5mhk2RcoEjrcYppes1VA==" spinCount="100000" sqref="FT719" name="Rango2_30_18_2"/>
    <protectedRange algorithmName="SHA-512" hashValue="Umj9+5Ys20VQPxBFtc6qE5LtKKSgPKwit+B8dd4XnEUaLfBM2ozpkEC4YxwK0SbBiAHDDex+pY+LomQ0lyuamQ==" saltValue="N2/MCRws+mmA+NXw0axolg==" spinCount="100000" sqref="FY718" name="Rango2_31_2_16_3"/>
    <protectedRange algorithmName="SHA-512" hashValue="Umj9+5Ys20VQPxBFtc6qE5LtKKSgPKwit+B8dd4XnEUaLfBM2ozpkEC4YxwK0SbBiAHDDex+pY+LomQ0lyuamQ==" saltValue="N2/MCRws+mmA+NXw0axolg==" spinCount="100000" sqref="FY719" name="Rango2_31_2_17_1"/>
    <protectedRange algorithmName="SHA-512" hashValue="YXHanhqXL0e4jPrzkCF8r/22WmlCviFUW909WKuG1JOcU0mp0/Huh0aP3EaGYxV2ep0WGu48HsShAy4Ka2uOiw==" saltValue="h/7U5iwJm7DLR4tRVfwZYw==" spinCount="100000" sqref="GC718" name="Rango2_33_17_5"/>
    <protectedRange algorithmName="SHA-512" hashValue="YXHanhqXL0e4jPrzkCF8r/22WmlCviFUW909WKuG1JOcU0mp0/Huh0aP3EaGYxV2ep0WGu48HsShAy4Ka2uOiw==" saltValue="h/7U5iwJm7DLR4tRVfwZYw==" spinCount="100000" sqref="GC719" name="Rango2_33_18_5"/>
    <protectedRange algorithmName="SHA-512" hashValue="Rgskw+AQdeJ5qbJdarzTa3SCkJfDGziy0Uan5N0F3IWn/H3Z/e+VcB56R7Nes7MPxNHewNP1sSSucVjz3iTLeA==" saltValue="qKZH3DnwaZHBzy3cBZo1qQ==" spinCount="100000" sqref="GF718" name="Rango2_31_28_16_4"/>
    <protectedRange algorithmName="SHA-512" hashValue="Umj9+5Ys20VQPxBFtc6qE5LtKKSgPKwit+B8dd4XnEUaLfBM2ozpkEC4YxwK0SbBiAHDDex+pY+LomQ0lyuamQ==" saltValue="N2/MCRws+mmA+NXw0axolg==" spinCount="100000" sqref="GE718" name="Rango2_31_2_50_4"/>
    <protectedRange algorithmName="SHA-512" hashValue="Rgskw+AQdeJ5qbJdarzTa3SCkJfDGziy0Uan5N0F3IWn/H3Z/e+VcB56R7Nes7MPxNHewNP1sSSucVjz3iTLeA==" saltValue="qKZH3DnwaZHBzy3cBZo1qQ==" spinCount="100000" sqref="GF719" name="Rango2_31_28_17_2"/>
    <protectedRange algorithmName="SHA-512" hashValue="Umj9+5Ys20VQPxBFtc6qE5LtKKSgPKwit+B8dd4XnEUaLfBM2ozpkEC4YxwK0SbBiAHDDex+pY+LomQ0lyuamQ==" saltValue="N2/MCRws+mmA+NXw0axolg==" spinCount="100000" sqref="GE719" name="Rango2_31_2_51_2"/>
    <protectedRange algorithmName="SHA-512" hashValue="EEHzbvEYwO1eufllBljOz0uf9BJ2ENtvOScQ7IsS321QhYbwKn7qhHKKP8cKj02rTDvVRMWvwQ1ZP0mZWsBprQ==" saltValue="CjXqBRFbKezlWOFV37MnDQ==" spinCount="100000" sqref="GN718" name="Rango2_30_2_16_3"/>
    <protectedRange algorithmName="SHA-512" hashValue="EEHzbvEYwO1eufllBljOz0uf9BJ2ENtvOScQ7IsS321QhYbwKn7qhHKKP8cKj02rTDvVRMWvwQ1ZP0mZWsBprQ==" saltValue="CjXqBRFbKezlWOFV37MnDQ==" spinCount="100000" sqref="GN719" name="Rango2_30_2_17_1"/>
    <protectedRange algorithmName="SHA-512" hashValue="EEHzbvEYwO1eufllBljOz0uf9BJ2ENtvOScQ7IsS321QhYbwKn7qhHKKP8cKj02rTDvVRMWvwQ1ZP0mZWsBprQ==" saltValue="CjXqBRFbKezlWOFV37MnDQ==" spinCount="100000" sqref="GQ718:GR718" name="Rango2_30_2_33_3"/>
    <protectedRange algorithmName="SHA-512" hashValue="EEHzbvEYwO1eufllBljOz0uf9BJ2ENtvOScQ7IsS321QhYbwKn7qhHKKP8cKj02rTDvVRMWvwQ1ZP0mZWsBprQ==" saltValue="CjXqBRFbKezlWOFV37MnDQ==" spinCount="100000" sqref="GQ719:GR719" name="Rango2_30_2_34_1"/>
    <protectedRange algorithmName="SHA-512" hashValue="EEHzbvEYwO1eufllBljOz0uf9BJ2ENtvOScQ7IsS321QhYbwKn7qhHKKP8cKj02rTDvVRMWvwQ1ZP0mZWsBprQ==" saltValue="CjXqBRFbKezlWOFV37MnDQ==" spinCount="100000" sqref="GW718" name="Rango2_30_2_50_4"/>
    <protectedRange algorithmName="SHA-512" hashValue="EEHzbvEYwO1eufllBljOz0uf9BJ2ENtvOScQ7IsS321QhYbwKn7qhHKKP8cKj02rTDvVRMWvwQ1ZP0mZWsBprQ==" saltValue="CjXqBRFbKezlWOFV37MnDQ==" spinCount="100000" sqref="GW719" name="Rango2_30_2_51_2"/>
    <protectedRange algorithmName="SHA-512" hashValue="q2z5hEFmXS0v2chiPTC/VCoDWNlnhp+Xe6Ybfxe48vIsnB/KTJQxJv+pFUnCXfZ9T6vyJopuqFFNROfQTW/JUw==" saltValue="IctfdGJb5tOTpq+KPi9vww==" spinCount="100000" sqref="ID718:IF718" name="Rango2_88_39_67_10"/>
    <protectedRange algorithmName="SHA-512" hashValue="q2z5hEFmXS0v2chiPTC/VCoDWNlnhp+Xe6Ybfxe48vIsnB/KTJQxJv+pFUnCXfZ9T6vyJopuqFFNROfQTW/JUw==" saltValue="IctfdGJb5tOTpq+KPi9vww==" spinCount="100000" sqref="ID719:IF719" name="Rango2_88_39_68_1"/>
    <protectedRange algorithmName="SHA-512" hashValue="9+DNppQbWrLYYUMoJ+lyQctV2bX3Vq9kZnegLbpjTLP49It2ovUbcartuoQTeXgP+TGpY//7mDH/UQlFCKDGiA==" saltValue="KUnni6YEm00anzSSvyLqQA==" spinCount="100000" sqref="EY720:FA720" name="Rango2_73_3"/>
    <protectedRange algorithmName="SHA-512" hashValue="pL4tgTKqwEsWSIEGFTBd+4pvEhE7d5Q99Eijs+L/Y1rhA0saQGGRJw5Pv2HLOP0quglztFwB6WVnQ1YGxd4AiQ==" saltValue="IF5mhk2RcoEjrcYppes1VA==" spinCount="100000" sqref="FT720" name="Rango2_30_18_3"/>
    <protectedRange algorithmName="SHA-512" hashValue="Umj9+5Ys20VQPxBFtc6qE5LtKKSgPKwit+B8dd4XnEUaLfBM2ozpkEC4YxwK0SbBiAHDDex+pY+LomQ0lyuamQ==" saltValue="N2/MCRws+mmA+NXw0axolg==" spinCount="100000" sqref="FY720" name="Rango2_31_2_17_2"/>
    <protectedRange algorithmName="SHA-512" hashValue="Rgskw+AQdeJ5qbJdarzTa3SCkJfDGziy0Uan5N0F3IWn/H3Z/e+VcB56R7Nes7MPxNHewNP1sSSucVjz3iTLeA==" saltValue="qKZH3DnwaZHBzy3cBZo1qQ==" spinCount="100000" sqref="GF720" name="Rango2_31_28_17_3"/>
    <protectedRange algorithmName="SHA-512" hashValue="Umj9+5Ys20VQPxBFtc6qE5LtKKSgPKwit+B8dd4XnEUaLfBM2ozpkEC4YxwK0SbBiAHDDex+pY+LomQ0lyuamQ==" saltValue="N2/MCRws+mmA+NXw0axolg==" spinCount="100000" sqref="GE720" name="Rango2_31_2_51_3"/>
    <protectedRange algorithmName="SHA-512" hashValue="EEHzbvEYwO1eufllBljOz0uf9BJ2ENtvOScQ7IsS321QhYbwKn7qhHKKP8cKj02rTDvVRMWvwQ1ZP0mZWsBprQ==" saltValue="CjXqBRFbKezlWOFV37MnDQ==" spinCount="100000" sqref="GN720" name="Rango2_30_2_17_2"/>
    <protectedRange algorithmName="SHA-512" hashValue="EEHzbvEYwO1eufllBljOz0uf9BJ2ENtvOScQ7IsS321QhYbwKn7qhHKKP8cKj02rTDvVRMWvwQ1ZP0mZWsBprQ==" saltValue="CjXqBRFbKezlWOFV37MnDQ==" spinCount="100000" sqref="GQ720:GR720" name="Rango2_30_2_34_2"/>
    <protectedRange algorithmName="SHA-512" hashValue="EEHzbvEYwO1eufllBljOz0uf9BJ2ENtvOScQ7IsS321QhYbwKn7qhHKKP8cKj02rTDvVRMWvwQ1ZP0mZWsBprQ==" saltValue="CjXqBRFbKezlWOFV37MnDQ==" spinCount="100000" sqref="GW720" name="Rango2_30_2_51_3"/>
    <protectedRange algorithmName="SHA-512" hashValue="q2z5hEFmXS0v2chiPTC/VCoDWNlnhp+Xe6Ybfxe48vIsnB/KTJQxJv+pFUnCXfZ9T6vyJopuqFFNROfQTW/JUw==" saltValue="IctfdGJb5tOTpq+KPi9vww==" spinCount="100000" sqref="ID720:IF720" name="Rango2_88_39_68_2"/>
    <protectedRange algorithmName="SHA-512" hashValue="9+DNppQbWrLYYUMoJ+lyQctV2bX3Vq9kZnegLbpjTLP49It2ovUbcartuoQTeXgP+TGpY//7mDH/UQlFCKDGiA==" saltValue="KUnni6YEm00anzSSvyLqQA==" spinCount="100000" sqref="EY721:FA721" name="Rango2_73_4"/>
    <protectedRange algorithmName="SHA-512" hashValue="pL4tgTKqwEsWSIEGFTBd+4pvEhE7d5Q99Eijs+L/Y1rhA0saQGGRJw5Pv2HLOP0quglztFwB6WVnQ1YGxd4AiQ==" saltValue="IF5mhk2RcoEjrcYppes1VA==" spinCount="100000" sqref="FT721" name="Rango2_30_18_4"/>
    <protectedRange algorithmName="SHA-512" hashValue="Umj9+5Ys20VQPxBFtc6qE5LtKKSgPKwit+B8dd4XnEUaLfBM2ozpkEC4YxwK0SbBiAHDDex+pY+LomQ0lyuamQ==" saltValue="N2/MCRws+mmA+NXw0axolg==" spinCount="100000" sqref="FY721" name="Rango2_31_2_17_3"/>
    <protectedRange algorithmName="SHA-512" hashValue="YXHanhqXL0e4jPrzkCF8r/22WmlCviFUW909WKuG1JOcU0mp0/Huh0aP3EaGYxV2ep0WGu48HsShAy4Ka2uOiw==" saltValue="h/7U5iwJm7DLR4tRVfwZYw==" spinCount="100000" sqref="GC721" name="Rango2_33_18_6"/>
    <protectedRange algorithmName="SHA-512" hashValue="Rgskw+AQdeJ5qbJdarzTa3SCkJfDGziy0Uan5N0F3IWn/H3Z/e+VcB56R7Nes7MPxNHewNP1sSSucVjz3iTLeA==" saltValue="qKZH3DnwaZHBzy3cBZo1qQ==" spinCount="100000" sqref="GF721" name="Rango2_31_28_17_4"/>
    <protectedRange algorithmName="SHA-512" hashValue="Umj9+5Ys20VQPxBFtc6qE5LtKKSgPKwit+B8dd4XnEUaLfBM2ozpkEC4YxwK0SbBiAHDDex+pY+LomQ0lyuamQ==" saltValue="N2/MCRws+mmA+NXw0axolg==" spinCount="100000" sqref="GE721" name="Rango2_31_2_51_4"/>
    <protectedRange algorithmName="SHA-512" hashValue="EEHzbvEYwO1eufllBljOz0uf9BJ2ENtvOScQ7IsS321QhYbwKn7qhHKKP8cKj02rTDvVRMWvwQ1ZP0mZWsBprQ==" saltValue="CjXqBRFbKezlWOFV37MnDQ==" spinCount="100000" sqref="GN721" name="Rango2_30_2_17_3"/>
    <protectedRange algorithmName="SHA-512" hashValue="EEHzbvEYwO1eufllBljOz0uf9BJ2ENtvOScQ7IsS321QhYbwKn7qhHKKP8cKj02rTDvVRMWvwQ1ZP0mZWsBprQ==" saltValue="CjXqBRFbKezlWOFV37MnDQ==" spinCount="100000" sqref="GQ721:GR721" name="Rango2_30_2_34_3"/>
    <protectedRange algorithmName="SHA-512" hashValue="EEHzbvEYwO1eufllBljOz0uf9BJ2ENtvOScQ7IsS321QhYbwKn7qhHKKP8cKj02rTDvVRMWvwQ1ZP0mZWsBprQ==" saltValue="CjXqBRFbKezlWOFV37MnDQ==" spinCount="100000" sqref="GW721" name="Rango2_30_2_51_4"/>
    <protectedRange algorithmName="SHA-512" hashValue="q2z5hEFmXS0v2chiPTC/VCoDWNlnhp+Xe6Ybfxe48vIsnB/KTJQxJv+pFUnCXfZ9T6vyJopuqFFNROfQTW/JUw==" saltValue="IctfdGJb5tOTpq+KPi9vww==" spinCount="100000" sqref="ID721:IF721" name="Rango2_88_39_68_3"/>
    <protectedRange algorithmName="SHA-512" hashValue="pL4tgTKqwEsWSIEGFTBd+4pvEhE7d5Q99Eijs+L/Y1rhA0saQGGRJw5Pv2HLOP0quglztFwB6WVnQ1YGxd4AiQ==" saltValue="IF5mhk2RcoEjrcYppes1VA==" spinCount="100000" sqref="FT722" name="Rango2_30_18_5"/>
    <protectedRange algorithmName="SHA-512" hashValue="Umj9+5Ys20VQPxBFtc6qE5LtKKSgPKwit+B8dd4XnEUaLfBM2ozpkEC4YxwK0SbBiAHDDex+pY+LomQ0lyuamQ==" saltValue="N2/MCRws+mmA+NXw0axolg==" spinCount="100000" sqref="FY722" name="Rango2_31_2_17_4"/>
    <protectedRange algorithmName="SHA-512" hashValue="YXHanhqXL0e4jPrzkCF8r/22WmlCviFUW909WKuG1JOcU0mp0/Huh0aP3EaGYxV2ep0WGu48HsShAy4Ka2uOiw==" saltValue="h/7U5iwJm7DLR4tRVfwZYw==" spinCount="100000" sqref="GC722" name="Rango2_33_18_7"/>
    <protectedRange algorithmName="SHA-512" hashValue="EEHzbvEYwO1eufllBljOz0uf9BJ2ENtvOScQ7IsS321QhYbwKn7qhHKKP8cKj02rTDvVRMWvwQ1ZP0mZWsBprQ==" saltValue="CjXqBRFbKezlWOFV37MnDQ==" spinCount="100000" sqref="GN722" name="Rango2_30_2_17_4"/>
    <protectedRange algorithmName="SHA-512" hashValue="EEHzbvEYwO1eufllBljOz0uf9BJ2ENtvOScQ7IsS321QhYbwKn7qhHKKP8cKj02rTDvVRMWvwQ1ZP0mZWsBprQ==" saltValue="CjXqBRFbKezlWOFV37MnDQ==" spinCount="100000" sqref="GQ722:GR722" name="Rango2_30_2_34_4"/>
    <protectedRange algorithmName="SHA-512" hashValue="EEHzbvEYwO1eufllBljOz0uf9BJ2ENtvOScQ7IsS321QhYbwKn7qhHKKP8cKj02rTDvVRMWvwQ1ZP0mZWsBprQ==" saltValue="CjXqBRFbKezlWOFV37MnDQ==" spinCount="100000" sqref="GW722" name="Rango2_30_2_51_5"/>
    <protectedRange algorithmName="SHA-512" hashValue="q2z5hEFmXS0v2chiPTC/VCoDWNlnhp+Xe6Ybfxe48vIsnB/KTJQxJv+pFUnCXfZ9T6vyJopuqFFNROfQTW/JUw==" saltValue="IctfdGJb5tOTpq+KPi9vww==" spinCount="100000" sqref="ID722:IF722" name="Rango2_88_39_68_4"/>
    <protectedRange algorithmName="SHA-512" hashValue="Umj9+5Ys20VQPxBFtc6qE5LtKKSgPKwit+B8dd4XnEUaLfBM2ozpkEC4YxwK0SbBiAHDDex+pY+LomQ0lyuamQ==" saltValue="N2/MCRws+mmA+NXw0axolg==" spinCount="100000" sqref="FY723" name="Rango2_31_2_17_5"/>
    <protectedRange algorithmName="SHA-512" hashValue="EEHzbvEYwO1eufllBljOz0uf9BJ2ENtvOScQ7IsS321QhYbwKn7qhHKKP8cKj02rTDvVRMWvwQ1ZP0mZWsBprQ==" saltValue="CjXqBRFbKezlWOFV37MnDQ==" spinCount="100000" sqref="GN723" name="Rango2_30_2_17_5"/>
    <protectedRange algorithmName="SHA-512" hashValue="EEHzbvEYwO1eufllBljOz0uf9BJ2ENtvOScQ7IsS321QhYbwKn7qhHKKP8cKj02rTDvVRMWvwQ1ZP0mZWsBprQ==" saltValue="CjXqBRFbKezlWOFV37MnDQ==" spinCount="100000" sqref="GQ723:GR723" name="Rango2_30_2_34_5"/>
    <protectedRange algorithmName="SHA-512" hashValue="EEHzbvEYwO1eufllBljOz0uf9BJ2ENtvOScQ7IsS321QhYbwKn7qhHKKP8cKj02rTDvVRMWvwQ1ZP0mZWsBprQ==" saltValue="CjXqBRFbKezlWOFV37MnDQ==" spinCount="100000" sqref="GW723" name="Rango2_30_2_51_6"/>
    <protectedRange algorithmName="SHA-512" hashValue="q2z5hEFmXS0v2chiPTC/VCoDWNlnhp+Xe6Ybfxe48vIsnB/KTJQxJv+pFUnCXfZ9T6vyJopuqFFNROfQTW/JUw==" saltValue="IctfdGJb5tOTpq+KPi9vww==" spinCount="100000" sqref="ID723:IF723" name="Rango2_88_39_68_5"/>
    <protectedRange algorithmName="SHA-512" hashValue="EMMPgE8t/az1rHHzaZAQIhz+GQV0k2O/tQGA96sJqEEMzz1efIRa4CcLzC7iY9CCscto3g7dwz41haOE28iXYg==" saltValue="CVzFsG4X4LXUMo7796PiDQ==" spinCount="100000" sqref="B731:B732" name="Rango2_10_39_1"/>
    <protectedRange algorithmName="SHA-512" hashValue="EMMPgE8t/az1rHHzaZAQIhz+GQV0k2O/tQGA96sJqEEMzz1efIRa4CcLzC7iY9CCscto3g7dwz41haOE28iXYg==" saltValue="CVzFsG4X4LXUMo7796PiDQ==" spinCount="100000" sqref="B733" name="Rango2_10_39_2"/>
    <protectedRange algorithmName="SHA-512" hashValue="EMMPgE8t/az1rHHzaZAQIhz+GQV0k2O/tQGA96sJqEEMzz1efIRa4CcLzC7iY9CCscto3g7dwz41haOE28iXYg==" saltValue="CVzFsG4X4LXUMo7796PiDQ==" spinCount="100000" sqref="B734" name="Rango2_10_39_3"/>
    <protectedRange algorithmName="SHA-512" hashValue="EMMPgE8t/az1rHHzaZAQIhz+GQV0k2O/tQGA96sJqEEMzz1efIRa4CcLzC7iY9CCscto3g7dwz41haOE28iXYg==" saltValue="CVzFsG4X4LXUMo7796PiDQ==" spinCount="100000" sqref="B735" name="Rango2_10_39_4"/>
    <protectedRange algorithmName="SHA-512" hashValue="EMMPgE8t/az1rHHzaZAQIhz+GQV0k2O/tQGA96sJqEEMzz1efIRa4CcLzC7iY9CCscto3g7dwz41haOE28iXYg==" saltValue="CVzFsG4X4LXUMo7796PiDQ==" spinCount="100000" sqref="B736" name="Rango2_10_39_5"/>
    <protectedRange algorithmName="SHA-512" hashValue="EMMPgE8t/az1rHHzaZAQIhz+GQV0k2O/tQGA96sJqEEMzz1efIRa4CcLzC7iY9CCscto3g7dwz41haOE28iXYg==" saltValue="CVzFsG4X4LXUMo7796PiDQ==" spinCount="100000" sqref="B737:B738" name="Rango2_10_39_6"/>
    <protectedRange algorithmName="SHA-512" hashValue="6a5oYwZw9WJcgjqXpleUXH8uaqNEuymPPpeOb7lKBc1WoM6IG/DNyDLWmj2lYwxnZO2yhl+B61kwrxD9m9AdhQ==" saltValue="tdNQPzLQd+n9Ww064QJIaQ==" spinCount="100000" sqref="I739" name="Rango2_61_19_1"/>
    <protectedRange algorithmName="SHA-512" hashValue="XM8+0Jh5zLWw02PI0Lt8dLqjTcW5ulySion19FAnruDN6QRp4UwcVqdfQxnOQAItgpWG7rNsELzjwy0iXOonxw==" saltValue="Sd4WFUedDfLKoMQTDrxJuQ==" spinCount="100000" sqref="K739" name="Rango2_88_4_4_20_1"/>
    <protectedRange algorithmName="SHA-512" hashValue="EMMPgE8t/az1rHHzaZAQIhz+GQV0k2O/tQGA96sJqEEMzz1efIRa4CcLzC7iY9CCscto3g7dwz41haOE28iXYg==" saltValue="CVzFsG4X4LXUMo7796PiDQ==" spinCount="100000" sqref="L739:M739 J739 B739 D739:H739" name="Rango2_10_77_1"/>
    <protectedRange algorithmName="SHA-512" hashValue="EMMPgE8t/az1rHHzaZAQIhz+GQV0k2O/tQGA96sJqEEMzz1efIRa4CcLzC7iY9CCscto3g7dwz41haOE28iXYg==" saltValue="CVzFsG4X4LXUMo7796PiDQ==" spinCount="100000" sqref="B741:B742" name="Rango2_10_39_7"/>
    <protectedRange algorithmName="SHA-512" hashValue="EMMPgE8t/az1rHHzaZAQIhz+GQV0k2O/tQGA96sJqEEMzz1efIRa4CcLzC7iY9CCscto3g7dwz41haOE28iXYg==" saltValue="CVzFsG4X4LXUMo7796PiDQ==" spinCount="100000" sqref="B743:B744" name="Rango2_10_39_8"/>
    <protectedRange algorithmName="SHA-512" hashValue="6a5oYwZw9WJcgjqXpleUXH8uaqNEuymPPpeOb7lKBc1WoM6IG/DNyDLWmj2lYwxnZO2yhl+B61kwrxD9m9AdhQ==" saltValue="tdNQPzLQd+n9Ww064QJIaQ==" spinCount="100000" sqref="I744" name="Rango2_61_13_1"/>
    <protectedRange algorithmName="SHA-512" hashValue="XM8+0Jh5zLWw02PI0Lt8dLqjTcW5ulySion19FAnruDN6QRp4UwcVqdfQxnOQAItgpWG7rNsELzjwy0iXOonxw==" saltValue="Sd4WFUedDfLKoMQTDrxJuQ==" spinCount="100000" sqref="K744" name="Rango2_88_4_4_14_2"/>
    <protectedRange algorithmName="SHA-512" hashValue="EMMPgE8t/az1rHHzaZAQIhz+GQV0k2O/tQGA96sJqEEMzz1efIRa4CcLzC7iY9CCscto3g7dwz41haOE28iXYg==" saltValue="CVzFsG4X4LXUMo7796PiDQ==" spinCount="100000" sqref="L744:M744 J744 D744:H744" name="Rango2_10_81_1"/>
    <protectedRange algorithmName="SHA-512" hashValue="EMMPgE8t/az1rHHzaZAQIhz+GQV0k2O/tQGA96sJqEEMzz1efIRa4CcLzC7iY9CCscto3g7dwz41haOE28iXYg==" saltValue="CVzFsG4X4LXUMo7796PiDQ==" spinCount="100000" sqref="B745" name="Rango2_10_51_2"/>
    <protectedRange algorithmName="SHA-512" hashValue="6a5oYwZw9WJcgjqXpleUXH8uaqNEuymPPpeOb7lKBc1WoM6IG/DNyDLWmj2lYwxnZO2yhl+B61kwrxD9m9AdhQ==" saltValue="tdNQPzLQd+n9Ww064QJIaQ==" spinCount="100000" sqref="I745" name="Rango2_61_13_2"/>
    <protectedRange algorithmName="SHA-512" hashValue="XM8+0Jh5zLWw02PI0Lt8dLqjTcW5ulySion19FAnruDN6QRp4UwcVqdfQxnOQAItgpWG7rNsELzjwy0iXOonxw==" saltValue="Sd4WFUedDfLKoMQTDrxJuQ==" spinCount="100000" sqref="K745" name="Rango2_88_4_4_14_3"/>
    <protectedRange algorithmName="SHA-512" hashValue="EMMPgE8t/az1rHHzaZAQIhz+GQV0k2O/tQGA96sJqEEMzz1efIRa4CcLzC7iY9CCscto3g7dwz41haOE28iXYg==" saltValue="CVzFsG4X4LXUMo7796PiDQ==" spinCount="100000" sqref="L745:M745 J745 D745:H745" name="Rango2_10_81_2"/>
    <protectedRange algorithmName="SHA-512" hashValue="EMMPgE8t/az1rHHzaZAQIhz+GQV0k2O/tQGA96sJqEEMzz1efIRa4CcLzC7iY9CCscto3g7dwz41haOE28iXYg==" saltValue="CVzFsG4X4LXUMo7796PiDQ==" spinCount="100000" sqref="B746" name="Rango2_10_51_3"/>
    <protectedRange algorithmName="SHA-512" hashValue="6a5oYwZw9WJcgjqXpleUXH8uaqNEuymPPpeOb7lKBc1WoM6IG/DNyDLWmj2lYwxnZO2yhl+B61kwrxD9m9AdhQ==" saltValue="tdNQPzLQd+n9Ww064QJIaQ==" spinCount="100000" sqref="I746" name="Rango2_61_29_1"/>
    <protectedRange algorithmName="SHA-512" hashValue="XM8+0Jh5zLWw02PI0Lt8dLqjTcW5ulySion19FAnruDN6QRp4UwcVqdfQxnOQAItgpWG7rNsELzjwy0iXOonxw==" saltValue="Sd4WFUedDfLKoMQTDrxJuQ==" spinCount="100000" sqref="K746" name="Rango2_88_4_4_30_1"/>
    <protectedRange algorithmName="SHA-512" hashValue="EMMPgE8t/az1rHHzaZAQIhz+GQV0k2O/tQGA96sJqEEMzz1efIRa4CcLzC7iY9CCscto3g7dwz41haOE28iXYg==" saltValue="CVzFsG4X4LXUMo7796PiDQ==" spinCount="100000" sqref="L746:M746 J746 D746:H746" name="Rango2_10_1_1_2"/>
    <protectedRange algorithmName="SHA-512" hashValue="EMMPgE8t/az1rHHzaZAQIhz+GQV0k2O/tQGA96sJqEEMzz1efIRa4CcLzC7iY9CCscto3g7dwz41haOE28iXYg==" saltValue="CVzFsG4X4LXUMo7796PiDQ==" spinCount="100000" sqref="B747" name="Rango2_10_39_9"/>
    <protectedRange algorithmName="SHA-512" hashValue="EMMPgE8t/az1rHHzaZAQIhz+GQV0k2O/tQGA96sJqEEMzz1efIRa4CcLzC7iY9CCscto3g7dwz41haOE28iXYg==" saltValue="CVzFsG4X4LXUMo7796PiDQ==" spinCount="100000" sqref="B748" name="Rango2_10_51_4"/>
    <protectedRange algorithmName="SHA-512" hashValue="6a5oYwZw9WJcgjqXpleUXH8uaqNEuymPPpeOb7lKBc1WoM6IG/DNyDLWmj2lYwxnZO2yhl+B61kwrxD9m9AdhQ==" saltValue="tdNQPzLQd+n9Ww064QJIaQ==" spinCount="100000" sqref="I748" name="Rango2_61_29_2"/>
    <protectedRange algorithmName="SHA-512" hashValue="XM8+0Jh5zLWw02PI0Lt8dLqjTcW5ulySion19FAnruDN6QRp4UwcVqdfQxnOQAItgpWG7rNsELzjwy0iXOonxw==" saltValue="Sd4WFUedDfLKoMQTDrxJuQ==" spinCount="100000" sqref="K748" name="Rango2_88_4_4_30_2"/>
    <protectedRange algorithmName="SHA-512" hashValue="EMMPgE8t/az1rHHzaZAQIhz+GQV0k2O/tQGA96sJqEEMzz1efIRa4CcLzC7iY9CCscto3g7dwz41haOE28iXYg==" saltValue="CVzFsG4X4LXUMo7796PiDQ==" spinCount="100000" sqref="L748:M748 J748 D748:H748" name="Rango2_10_1_1_3"/>
    <protectedRange algorithmName="SHA-512" hashValue="EMMPgE8t/az1rHHzaZAQIhz+GQV0k2O/tQGA96sJqEEMzz1efIRa4CcLzC7iY9CCscto3g7dwz41haOE28iXYg==" saltValue="CVzFsG4X4LXUMo7796PiDQ==" spinCount="100000" sqref="B749" name="Rango2_10_51_5"/>
    <protectedRange algorithmName="SHA-512" hashValue="6a5oYwZw9WJcgjqXpleUXH8uaqNEuymPPpeOb7lKBc1WoM6IG/DNyDLWmj2lYwxnZO2yhl+B61kwrxD9m9AdhQ==" saltValue="tdNQPzLQd+n9Ww064QJIaQ==" spinCount="100000" sqref="I749" name="Rango2_61_24_1"/>
    <protectedRange algorithmName="SHA-512" hashValue="XM8+0Jh5zLWw02PI0Lt8dLqjTcW5ulySion19FAnruDN6QRp4UwcVqdfQxnOQAItgpWG7rNsELzjwy0iXOonxw==" saltValue="Sd4WFUedDfLKoMQTDrxJuQ==" spinCount="100000" sqref="K749" name="Rango2_88_4_4_25_1"/>
    <protectedRange algorithmName="SHA-512" hashValue="EMMPgE8t/az1rHHzaZAQIhz+GQV0k2O/tQGA96sJqEEMzz1efIRa4CcLzC7iY9CCscto3g7dwz41haOE28iXYg==" saltValue="CVzFsG4X4LXUMo7796PiDQ==" spinCount="100000" sqref="L749:M749 J749 D749:H749" name="Rango2_10_53_2"/>
    <protectedRange sqref="I750" name="Rango2_61_1_1"/>
    <protectedRange sqref="K750" name="Rango2_88_4_4_1_1"/>
    <protectedRange sqref="L750:M750 J750 D750:H750" name="Rango2_10_1_4"/>
    <protectedRange algorithmName="SHA-512" hashValue="EMMPgE8t/az1rHHzaZAQIhz+GQV0k2O/tQGA96sJqEEMzz1efIRa4CcLzC7iY9CCscto3g7dwz41haOE28iXYg==" saltValue="CVzFsG4X4LXUMo7796PiDQ==" spinCount="100000" sqref="B750" name="Rango2_10_51_6"/>
    <protectedRange sqref="I751:I753" name="Rango2_61_1_2"/>
    <protectedRange sqref="K751:K753" name="Rango2_88_4_4_1_2"/>
    <protectedRange sqref="L751:M753 J751:J753 D751:H753" name="Rango2_10_1_5"/>
    <protectedRange algorithmName="SHA-512" hashValue="EMMPgE8t/az1rHHzaZAQIhz+GQV0k2O/tQGA96sJqEEMzz1efIRa4CcLzC7iY9CCscto3g7dwz41haOE28iXYg==" saltValue="CVzFsG4X4LXUMo7796PiDQ==" spinCount="100000" sqref="B752:B753" name="Rango2_10_39_10"/>
    <protectedRange algorithmName="SHA-512" hashValue="EMMPgE8t/az1rHHzaZAQIhz+GQV0k2O/tQGA96sJqEEMzz1efIRa4CcLzC7iY9CCscto3g7dwz41haOE28iXYg==" saltValue="CVzFsG4X4LXUMo7796PiDQ==" spinCount="100000" sqref="B751" name="Rango2_10_51_7"/>
    <protectedRange algorithmName="SHA-512" hashValue="EMMPgE8t/az1rHHzaZAQIhz+GQV0k2O/tQGA96sJqEEMzz1efIRa4CcLzC7iY9CCscto3g7dwz41haOE28iXYg==" saltValue="CVzFsG4X4LXUMo7796PiDQ==" spinCount="100000" sqref="B754" name="Rango2_10_39_11"/>
    <protectedRange sqref="I756" name="Rango2_61_1_3"/>
    <protectedRange sqref="K756" name="Rango2_88_4_4_1_3"/>
    <protectedRange sqref="D756:H756 J756 L756:M756" name="Rango2_10_1_6"/>
    <protectedRange algorithmName="SHA-512" hashValue="EMMPgE8t/az1rHHzaZAQIhz+GQV0k2O/tQGA96sJqEEMzz1efIRa4CcLzC7iY9CCscto3g7dwz41haOE28iXYg==" saltValue="CVzFsG4X4LXUMo7796PiDQ==" spinCount="100000" sqref="B756" name="Rango2_10_51_8"/>
    <protectedRange algorithmName="SHA-512" hashValue="RQ91b7oAw60DVtcgB2vRpial2kSdzJx5guGCTYUwXYkKrtrUHfiYnLf9R+SNpYXlJDYpyEJLhcWwP0EqNN86dQ==" saltValue="W3RbH3zrcY9sy39xNwXNxg==" spinCount="100000" sqref="BA739:BI739 BV739:BY739" name="Rango2_88_99_71_1"/>
    <protectedRange algorithmName="SHA-512" hashValue="fMbmUM1DQ7FuAPRNvFL5mPdHUYjQnlLFhkuaxvHguaqR7aWyDxcmJs0jLYQfQKY+oyhsMb4Lew4VL6i7um3/ew==" saltValue="ydaTm0CeH8+/cYqoL/AMaQ==" spinCount="100000" sqref="AU739 AW739:AZ739" name="Rango2_88_91_70_1"/>
    <protectedRange algorithmName="SHA-512" hashValue="CHipOQaT63FWw628cQcXXJRZlrbNZ7OgmnEbDx38UmmH7z19GRYEzXFiVOzHAy1OAaAbST7g2bHZHDKQp2qm3w==" saltValue="iRVuL+373yLHv0ZHzS9qog==" spinCount="100000" sqref="AG739:AH739 AJ739 AL739" name="Rango2_88_7_5_75_1"/>
    <protectedRange algorithmName="SHA-512" hashValue="NkG6oHuDGvGBEiLAAq8MEJHEfLQUMyjihfH+DBXhT+eQW0r1yri7tOJEFRM9nbOejjjXiviq9RFo7KB7wF+xJA==" saltValue="bpjB0AAANu2X/PeR3eiFkA==" spinCount="100000" sqref="AM739:AS739" name="Rango2_88_65_70_1"/>
    <protectedRange algorithmName="SHA-512" hashValue="fPHvtIAf3pQeZUoAI9C2/vdXMHBpqqEq+67P5Ypyu4+9IWqs3yc9TZcMWQ0THLxUwqseQPyVvakuYFtCwJHsxA==" saltValue="QHIogSs2PrwAfdqa9PAOFQ==" spinCount="100000" sqref="AC739" name="Rango2_88_5_5_19_1"/>
    <protectedRange algorithmName="SHA-512" hashValue="LEEeiU6pKqm7TAP46VGlz0q+evvFwpT/0iLpRuWuQ7MacbP0OGL1/FSmrIEOg2rb6M+Jla2bPbVWiGag27j87w==" saltValue="HEVt+pS5OloNDlqSnzGLLw==" spinCount="100000" sqref="AI739" name="Rango2_8_7_69_1"/>
    <protectedRange algorithmName="SHA-512" hashValue="q2z5hEFmXS0v2chiPTC/VCoDWNlnhp+Xe6Ybfxe48vIsnB/KTJQxJv+pFUnCXfZ9T6vyJopuqFFNROfQTW/JUw==" saltValue="IctfdGJb5tOTpq+KPi9vww==" spinCount="100000" sqref="AE739:AF739" name="Rango2_88_39_76_1"/>
    <protectedRange algorithmName="SHA-512" hashValue="AYYX88LSDB6RDNMvSqt0KPGWPjBqTk56tMxTOlv5QD61MGTKAAQnSnudvNDWPN0Bbllh2qRQC+P5uq7goxjdrw==" saltValue="i/iPMewnks1FoXYOjKMEVg==" spinCount="100000" sqref="AB739" name="Rango2_87_6_19_1"/>
    <protectedRange algorithmName="SHA-512" hashValue="NUll9P9xh7KbSfMYpMxsRZLfDw/y/AzW2LSWlpXVscBDqiAxmzo71xjs+a2lh+jRa7pceOC849slke4+ZKx8LA==" saltValue="8qbkKpQ+CiQuLnqgShNvXA==" spinCount="100000" sqref="T739" name="Rango2_88_6_20_1"/>
    <protectedRange algorithmName="SHA-512" hashValue="KHhv3JU/LRdRrRTxxkgFceEHPZ5UzadmpZRZR3zmQRnPvkUJZuanRafIJ+qde0IWwLZSvFIQDyUAHq6v6k7XIg==" saltValue="2GKG1kCzVNNcn+vbOPuhJA==" spinCount="100000" sqref="Q739" name="Rango2_2_5_15_1"/>
    <protectedRange algorithmName="SHA-512" hashValue="9+DNppQbWrLYYUMoJ+lyQctV2bX3Vq9kZnegLbpjTLP49It2ovUbcartuoQTeXgP+TGpY//7mDH/UQlFCKDGiA==" saltValue="KUnni6YEm00anzSSvyLqQA==" spinCount="100000" sqref="AD739" name="Rango2_48_1"/>
    <protectedRange algorithmName="SHA-512" hashValue="RQ91b7oAw60DVtcgB2vRpial2kSdzJx5guGCTYUwXYkKrtrUHfiYnLf9R+SNpYXlJDYpyEJLhcWwP0EqNN86dQ==" saltValue="W3RbH3zrcY9sy39xNwXNxg==" spinCount="100000" sqref="BA740:BI740" name="Rango2_88_99_18_2"/>
    <protectedRange algorithmName="SHA-512" hashValue="fMbmUM1DQ7FuAPRNvFL5mPdHUYjQnlLFhkuaxvHguaqR7aWyDxcmJs0jLYQfQKY+oyhsMb4Lew4VL6i7um3/ew==" saltValue="ydaTm0CeH8+/cYqoL/AMaQ==" spinCount="100000" sqref="AW740:AZ740" name="Rango2_88_91_18_1"/>
    <protectedRange algorithmName="SHA-512" hashValue="CHipOQaT63FWw628cQcXXJRZlrbNZ7OgmnEbDx38UmmH7z19GRYEzXFiVOzHAy1OAaAbST7g2bHZHDKQp2qm3w==" saltValue="iRVuL+373yLHv0ZHzS9qog==" spinCount="100000" sqref="AJ740 AG740:AH740 AL740" name="Rango2_88_7_5_19_3"/>
    <protectedRange algorithmName="SHA-512" hashValue="NkG6oHuDGvGBEiLAAq8MEJHEfLQUMyjihfH+DBXhT+eQW0r1yri7tOJEFRM9nbOejjjXiviq9RFo7KB7wF+xJA==" saltValue="bpjB0AAANu2X/PeR3eiFkA==" spinCount="100000" sqref="AM740:AQ740" name="Rango2_88_65_18_1"/>
    <protectedRange algorithmName="SHA-512" hashValue="LEEeiU6pKqm7TAP46VGlz0q+evvFwpT/0iLpRuWuQ7MacbP0OGL1/FSmrIEOg2rb6M+Jla2bPbVWiGag27j87w==" saltValue="HEVt+pS5OloNDlqSnzGLLw==" spinCount="100000" sqref="AI740" name="Rango2_8_7_18_1"/>
    <protectedRange algorithmName="SHA-512" hashValue="q2z5hEFmXS0v2chiPTC/VCoDWNlnhp+Xe6Ybfxe48vIsnB/KTJQxJv+pFUnCXfZ9T6vyJopuqFFNROfQTW/JUw==" saltValue="IctfdGJb5tOTpq+KPi9vww==" spinCount="100000" sqref="AE740:AF740" name="Rango2_88_39_20_1"/>
    <protectedRange algorithmName="SHA-512" hashValue="RQ91b7oAw60DVtcgB2vRpial2kSdzJx5guGCTYUwXYkKrtrUHfiYnLf9R+SNpYXlJDYpyEJLhcWwP0EqNN86dQ==" saltValue="W3RbH3zrcY9sy39xNwXNxg==" spinCount="100000" sqref="BA743:BI743" name="Rango2_88_99_56_1"/>
    <protectedRange algorithmName="SHA-512" hashValue="fMbmUM1DQ7FuAPRNvFL5mPdHUYjQnlLFhkuaxvHguaqR7aWyDxcmJs0jLYQfQKY+oyhsMb4Lew4VL6i7um3/ew==" saltValue="ydaTm0CeH8+/cYqoL/AMaQ==" spinCount="100000" sqref="AW743:AZ743" name="Rango2_88_91_56_1"/>
    <protectedRange algorithmName="SHA-512" hashValue="CHipOQaT63FWw628cQcXXJRZlrbNZ7OgmnEbDx38UmmH7z19GRYEzXFiVOzHAy1OAaAbST7g2bHZHDKQp2qm3w==" saltValue="iRVuL+373yLHv0ZHzS9qog==" spinCount="100000" sqref="AJ743 AG743:AH743 AL743" name="Rango2_88_7_5_57_1"/>
    <protectedRange algorithmName="SHA-512" hashValue="NkG6oHuDGvGBEiLAAq8MEJHEfLQUMyjihfH+DBXhT+eQW0r1yri7tOJEFRM9nbOejjjXiviq9RFo7KB7wF+xJA==" saltValue="bpjB0AAANu2X/PeR3eiFkA==" spinCount="100000" sqref="AM743:AQ743" name="Rango2_88_65_56_1"/>
    <protectedRange algorithmName="SHA-512" hashValue="LEEeiU6pKqm7TAP46VGlz0q+evvFwpT/0iLpRuWuQ7MacbP0OGL1/FSmrIEOg2rb6M+Jla2bPbVWiGag27j87w==" saltValue="HEVt+pS5OloNDlqSnzGLLw==" spinCount="100000" sqref="AI743" name="Rango2_8_7_56_1"/>
    <protectedRange algorithmName="SHA-512" hashValue="q2z5hEFmXS0v2chiPTC/VCoDWNlnhp+Xe6Ybfxe48vIsnB/KTJQxJv+pFUnCXfZ9T6vyJopuqFFNROfQTW/JUw==" saltValue="IctfdGJb5tOTpq+KPi9vww==" spinCount="100000" sqref="AE743:AF743" name="Rango2_88_39_70_1"/>
    <protectedRange algorithmName="SHA-512" hashValue="RQ91b7oAw60DVtcgB2vRpial2kSdzJx5guGCTYUwXYkKrtrUHfiYnLf9R+SNpYXlJDYpyEJLhcWwP0EqNN86dQ==" saltValue="W3RbH3zrcY9sy39xNwXNxg==" spinCount="100000" sqref="BA744:BI744 BV744:BY744" name="Rango2_88_99_68_1"/>
    <protectedRange algorithmName="SHA-512" hashValue="fMbmUM1DQ7FuAPRNvFL5mPdHUYjQnlLFhkuaxvHguaqR7aWyDxcmJs0jLYQfQKY+oyhsMb4Lew4VL6i7um3/ew==" saltValue="ydaTm0CeH8+/cYqoL/AMaQ==" spinCount="100000" sqref="AU744 AW744:AZ744" name="Rango2_88_91_67_1"/>
    <protectedRange algorithmName="SHA-512" hashValue="CHipOQaT63FWw628cQcXXJRZlrbNZ7OgmnEbDx38UmmH7z19GRYEzXFiVOzHAy1OAaAbST7g2bHZHDKQp2qm3w==" saltValue="iRVuL+373yLHv0ZHzS9qog==" spinCount="100000" sqref="AG744:AH744 AJ744 AL744" name="Rango2_88_7_5_72_1"/>
    <protectedRange algorithmName="SHA-512" hashValue="NkG6oHuDGvGBEiLAAq8MEJHEfLQUMyjihfH+DBXhT+eQW0r1yri7tOJEFRM9nbOejjjXiviq9RFo7KB7wF+xJA==" saltValue="bpjB0AAANu2X/PeR3eiFkA==" spinCount="100000" sqref="AM744:AS744" name="Rango2_88_65_67_1"/>
    <protectedRange algorithmName="SHA-512" hashValue="fPHvtIAf3pQeZUoAI9C2/vdXMHBpqqEq+67P5Ypyu4+9IWqs3yc9TZcMWQ0THLxUwqseQPyVvakuYFtCwJHsxA==" saltValue="QHIogSs2PrwAfdqa9PAOFQ==" spinCount="100000" sqref="AC744" name="Rango2_88_5_5_13_1"/>
    <protectedRange algorithmName="SHA-512" hashValue="LEEeiU6pKqm7TAP46VGlz0q+evvFwpT/0iLpRuWuQ7MacbP0OGL1/FSmrIEOg2rb6M+Jla2bPbVWiGag27j87w==" saltValue="HEVt+pS5OloNDlqSnzGLLw==" spinCount="100000" sqref="AI744" name="Rango2_8_7_66_1"/>
    <protectedRange algorithmName="SHA-512" hashValue="q2z5hEFmXS0v2chiPTC/VCoDWNlnhp+Xe6Ybfxe48vIsnB/KTJQxJv+pFUnCXfZ9T6vyJopuqFFNROfQTW/JUw==" saltValue="IctfdGJb5tOTpq+KPi9vww==" spinCount="100000" sqref="AE744:AF744" name="Rango2_88_39_73_1"/>
    <protectedRange algorithmName="SHA-512" hashValue="AYYX88LSDB6RDNMvSqt0KPGWPjBqTk56tMxTOlv5QD61MGTKAAQnSnudvNDWPN0Bbllh2qRQC+P5uq7goxjdrw==" saltValue="i/iPMewnks1FoXYOjKMEVg==" spinCount="100000" sqref="AB744" name="Rango2_87_6_13_1"/>
    <protectedRange algorithmName="SHA-512" hashValue="NUll9P9xh7KbSfMYpMxsRZLfDw/y/AzW2LSWlpXVscBDqiAxmzo71xjs+a2lh+jRa7pceOC849slke4+ZKx8LA==" saltValue="8qbkKpQ+CiQuLnqgShNvXA==" spinCount="100000" sqref="T744" name="Rango2_88_6_14_2"/>
    <protectedRange algorithmName="SHA-512" hashValue="KHhv3JU/LRdRrRTxxkgFceEHPZ5UzadmpZRZR3zmQRnPvkUJZuanRafIJ+qde0IWwLZSvFIQDyUAHq6v6k7XIg==" saltValue="2GKG1kCzVNNcn+vbOPuhJA==" spinCount="100000" sqref="Q744" name="Rango2_2_5_9_6"/>
    <protectedRange algorithmName="SHA-512" hashValue="RQ91b7oAw60DVtcgB2vRpial2kSdzJx5guGCTYUwXYkKrtrUHfiYnLf9R+SNpYXlJDYpyEJLhcWwP0EqNN86dQ==" saltValue="W3RbH3zrcY9sy39xNwXNxg==" spinCount="100000" sqref="BA745:BI745 BV745:BY745" name="Rango2_88_99_68_2"/>
    <protectedRange algorithmName="SHA-512" hashValue="fMbmUM1DQ7FuAPRNvFL5mPdHUYjQnlLFhkuaxvHguaqR7aWyDxcmJs0jLYQfQKY+oyhsMb4Lew4VL6i7um3/ew==" saltValue="ydaTm0CeH8+/cYqoL/AMaQ==" spinCount="100000" sqref="AU745 AW745:AZ745" name="Rango2_88_91_67_2"/>
    <protectedRange algorithmName="SHA-512" hashValue="CHipOQaT63FWw628cQcXXJRZlrbNZ7OgmnEbDx38UmmH7z19GRYEzXFiVOzHAy1OAaAbST7g2bHZHDKQp2qm3w==" saltValue="iRVuL+373yLHv0ZHzS9qog==" spinCount="100000" sqref="AG745:AH745 AJ745 AL745" name="Rango2_88_7_5_72_2"/>
    <protectedRange algorithmName="SHA-512" hashValue="NkG6oHuDGvGBEiLAAq8MEJHEfLQUMyjihfH+DBXhT+eQW0r1yri7tOJEFRM9nbOejjjXiviq9RFo7KB7wF+xJA==" saltValue="bpjB0AAANu2X/PeR3eiFkA==" spinCount="100000" sqref="AM745:AS745" name="Rango2_88_65_67_2"/>
    <protectedRange algorithmName="SHA-512" hashValue="fPHvtIAf3pQeZUoAI9C2/vdXMHBpqqEq+67P5Ypyu4+9IWqs3yc9TZcMWQ0THLxUwqseQPyVvakuYFtCwJHsxA==" saltValue="QHIogSs2PrwAfdqa9PAOFQ==" spinCount="100000" sqref="AC745" name="Rango2_88_5_5_13_2"/>
    <protectedRange algorithmName="SHA-512" hashValue="LEEeiU6pKqm7TAP46VGlz0q+evvFwpT/0iLpRuWuQ7MacbP0OGL1/FSmrIEOg2rb6M+Jla2bPbVWiGag27j87w==" saltValue="HEVt+pS5OloNDlqSnzGLLw==" spinCount="100000" sqref="AI745" name="Rango2_8_7_66_2"/>
    <protectedRange algorithmName="SHA-512" hashValue="q2z5hEFmXS0v2chiPTC/VCoDWNlnhp+Xe6Ybfxe48vIsnB/KTJQxJv+pFUnCXfZ9T6vyJopuqFFNROfQTW/JUw==" saltValue="IctfdGJb5tOTpq+KPi9vww==" spinCount="100000" sqref="AE745:AF745" name="Rango2_88_39_73_2"/>
    <protectedRange algorithmName="SHA-512" hashValue="AYYX88LSDB6RDNMvSqt0KPGWPjBqTk56tMxTOlv5QD61MGTKAAQnSnudvNDWPN0Bbllh2qRQC+P5uq7goxjdrw==" saltValue="i/iPMewnks1FoXYOjKMEVg==" spinCount="100000" sqref="AB745" name="Rango2_87_6_13_2"/>
    <protectedRange algorithmName="SHA-512" hashValue="NUll9P9xh7KbSfMYpMxsRZLfDw/y/AzW2LSWlpXVscBDqiAxmzo71xjs+a2lh+jRa7pceOC849slke4+ZKx8LA==" saltValue="8qbkKpQ+CiQuLnqgShNvXA==" spinCount="100000" sqref="T745" name="Rango2_88_6_14_3"/>
    <protectedRange algorithmName="SHA-512" hashValue="KHhv3JU/LRdRrRTxxkgFceEHPZ5UzadmpZRZR3zmQRnPvkUJZuanRafIJ+qde0IWwLZSvFIQDyUAHq6v6k7XIg==" saltValue="2GKG1kCzVNNcn+vbOPuhJA==" spinCount="100000" sqref="Q745" name="Rango2_2_5_9_7"/>
    <protectedRange algorithmName="SHA-512" hashValue="XZw03RosI/l0z9FxmTtF29EdZ7P+4+ybhqoaAAUmURojSR5XbGfjC4f2i8gMqfY+RI9JvfdCA6PSh9TduXfUxA==" saltValue="5TPtLq2WoiRSae/yaDPnTw==" spinCount="100000" sqref="O746" name="Rango2_99_9_3"/>
    <protectedRange algorithmName="SHA-512" hashValue="CHipOQaT63FWw628cQcXXJRZlrbNZ7OgmnEbDx38UmmH7z19GRYEzXFiVOzHAy1OAaAbST7g2bHZHDKQp2qm3w==" saltValue="iRVuL+373yLHv0ZHzS9qog==" spinCount="100000" sqref="AJ746 AG746:AH746" name="Rango2_88_7_5_16_4"/>
    <protectedRange algorithmName="SHA-512" hashValue="fPHvtIAf3pQeZUoAI9C2/vdXMHBpqqEq+67P5Ypyu4+9IWqs3yc9TZcMWQ0THLxUwqseQPyVvakuYFtCwJHsxA==" saltValue="QHIogSs2PrwAfdqa9PAOFQ==" spinCount="100000" sqref="AC746" name="Rango2_88_5_5_29_1"/>
    <protectedRange algorithmName="SHA-512" hashValue="LEEeiU6pKqm7TAP46VGlz0q+evvFwpT/0iLpRuWuQ7MacbP0OGL1/FSmrIEOg2rb6M+Jla2bPbVWiGag27j87w==" saltValue="HEVt+pS5OloNDlqSnzGLLw==" spinCount="100000" sqref="AI746" name="Rango2_8_7_15_1"/>
    <protectedRange algorithmName="SHA-512" hashValue="q2z5hEFmXS0v2chiPTC/VCoDWNlnhp+Xe6Ybfxe48vIsnB/KTJQxJv+pFUnCXfZ9T6vyJopuqFFNROfQTW/JUw==" saltValue="IctfdGJb5tOTpq+KPi9vww==" spinCount="100000" sqref="AE746:AF746" name="Rango2_88_39_17_7"/>
    <protectedRange algorithmName="SHA-512" hashValue="AYYX88LSDB6RDNMvSqt0KPGWPjBqTk56tMxTOlv5QD61MGTKAAQnSnudvNDWPN0Bbllh2qRQC+P5uq7goxjdrw==" saltValue="i/iPMewnks1FoXYOjKMEVg==" spinCount="100000" sqref="AB746" name="Rango2_87_6_30_1"/>
    <protectedRange algorithmName="SHA-512" hashValue="NUll9P9xh7KbSfMYpMxsRZLfDw/y/AzW2LSWlpXVscBDqiAxmzo71xjs+a2lh+jRa7pceOC849slke4+ZKx8LA==" saltValue="8qbkKpQ+CiQuLnqgShNvXA==" spinCount="100000" sqref="T746" name="Rango2_88_6_30_1"/>
    <protectedRange algorithmName="SHA-512" hashValue="KHhv3JU/LRdRrRTxxkgFceEHPZ5UzadmpZRZR3zmQRnPvkUJZuanRafIJ+qde0IWwLZSvFIQDyUAHq6v6k7XIg==" saltValue="2GKG1kCzVNNcn+vbOPuhJA==" spinCount="100000" sqref="Q746" name="Rango2_2_5_25_1"/>
    <protectedRange algorithmName="SHA-512" hashValue="XZw03RosI/l0z9FxmTtF29EdZ7P+4+ybhqoaAAUmURojSR5XbGfjC4f2i8gMqfY+RI9JvfdCA6PSh9TduXfUxA==" saltValue="5TPtLq2WoiRSae/yaDPnTw==" spinCount="100000" sqref="U746:AA746 R746:S746" name="Rango2_99_9_1_1"/>
    <protectedRange algorithmName="SHA-512" hashValue="9+DNppQbWrLYYUMoJ+lyQctV2bX3Vq9kZnegLbpjTLP49It2ovUbcartuoQTeXgP+TGpY//7mDH/UQlFCKDGiA==" saltValue="KUnni6YEm00anzSSvyLqQA==" spinCount="100000" sqref="AD746" name="Rango2_45_6"/>
    <protectedRange algorithmName="SHA-512" hashValue="RQ91b7oAw60DVtcgB2vRpial2kSdzJx5guGCTYUwXYkKrtrUHfiYnLf9R+SNpYXlJDYpyEJLhcWwP0EqNN86dQ==" saltValue="W3RbH3zrcY9sy39xNwXNxg==" spinCount="100000" sqref="BA746:BI746" name="Rango2_88_99_15_1"/>
    <protectedRange algorithmName="SHA-512" hashValue="fMbmUM1DQ7FuAPRNvFL5mPdHUYjQnlLFhkuaxvHguaqR7aWyDxcmJs0jLYQfQKY+oyhsMb4Lew4VL6i7um3/ew==" saltValue="ydaTm0CeH8+/cYqoL/AMaQ==" spinCount="100000" sqref="AW746:AZ746 AU746" name="Rango2_88_91_15_1"/>
    <protectedRange algorithmName="SHA-512" hashValue="CHipOQaT63FWw628cQcXXJRZlrbNZ7OgmnEbDx38UmmH7z19GRYEzXFiVOzHAy1OAaAbST7g2bHZHDKQp2qm3w==" saltValue="iRVuL+373yLHv0ZHzS9qog==" spinCount="100000" sqref="AL746" name="Rango2_88_7_5_16_1_1"/>
    <protectedRange algorithmName="SHA-512" hashValue="NkG6oHuDGvGBEiLAAq8MEJHEfLQUMyjihfH+DBXhT+eQW0r1yri7tOJEFRM9nbOejjjXiviq9RFo7KB7wF+xJA==" saltValue="bpjB0AAANu2X/PeR3eiFkA==" spinCount="100000" sqref="AM746:AS746" name="Rango2_88_65_15_1"/>
    <protectedRange algorithmName="SHA-512" hashValue="XZw03RosI/l0z9FxmTtF29EdZ7P+4+ybhqoaAAUmURojSR5XbGfjC4f2i8gMqfY+RI9JvfdCA6PSh9TduXfUxA==" saltValue="5TPtLq2WoiRSae/yaDPnTw==" spinCount="100000" sqref="BJ746:BK746 AV746 AT746" name="Rango2_99_9_2_1"/>
    <protectedRange algorithmName="SHA-512" hashValue="RQ91b7oAw60DVtcgB2vRpial2kSdzJx5guGCTYUwXYkKrtrUHfiYnLf9R+SNpYXlJDYpyEJLhcWwP0EqNN86dQ==" saltValue="W3RbH3zrcY9sy39xNwXNxg==" spinCount="100000" sqref="BV746:BY746" name="Rango2_88_99_15_1_1"/>
    <protectedRange algorithmName="SHA-512" hashValue="XZw03RosI/l0z9FxmTtF29EdZ7P+4+ybhqoaAAUmURojSR5XbGfjC4f2i8gMqfY+RI9JvfdCA6PSh9TduXfUxA==" saltValue="5TPtLq2WoiRSae/yaDPnTw==" spinCount="100000" sqref="BZ746:CB746 BR746:BU746" name="Rango2_99_9_3_1"/>
    <protectedRange algorithmName="SHA-512" hashValue="XZw03RosI/l0z9FxmTtF29EdZ7P+4+ybhqoaAAUmURojSR5XbGfjC4f2i8gMqfY+RI9JvfdCA6PSh9TduXfUxA==" saltValue="5TPtLq2WoiRSae/yaDPnTw==" spinCount="100000" sqref="CE746:CF746" name="Rango2_99_9_4"/>
    <protectedRange algorithmName="SHA-512" hashValue="XZw03RosI/l0z9FxmTtF29EdZ7P+4+ybhqoaAAUmURojSR5XbGfjC4f2i8gMqfY+RI9JvfdCA6PSh9TduXfUxA==" saltValue="5TPtLq2WoiRSae/yaDPnTw==" spinCount="100000" sqref="CJ746:CK746" name="Rango2_99_9_5"/>
    <protectedRange algorithmName="SHA-512" hashValue="XZw03RosI/l0z9FxmTtF29EdZ7P+4+ybhqoaAAUmURojSR5XbGfjC4f2i8gMqfY+RI9JvfdCA6PSh9TduXfUxA==" saltValue="5TPtLq2WoiRSae/yaDPnTw==" spinCount="100000" sqref="CP746:CQ746" name="Rango2_99_9_6"/>
    <protectedRange algorithmName="SHA-512" hashValue="XZw03RosI/l0z9FxmTtF29EdZ7P+4+ybhqoaAAUmURojSR5XbGfjC4f2i8gMqfY+RI9JvfdCA6PSh9TduXfUxA==" saltValue="5TPtLq2WoiRSae/yaDPnTw==" spinCount="100000" sqref="CS746:CT746" name="Rango2_99_9_7"/>
    <protectedRange algorithmName="SHA-512" hashValue="XZw03RosI/l0z9FxmTtF29EdZ7P+4+ybhqoaAAUmURojSR5XbGfjC4f2i8gMqfY+RI9JvfdCA6PSh9TduXfUxA==" saltValue="5TPtLq2WoiRSae/yaDPnTw==" spinCount="100000" sqref="CV746:CY746" name="Rango2_99_9_8"/>
    <protectedRange algorithmName="SHA-512" hashValue="XZw03RosI/l0z9FxmTtF29EdZ7P+4+ybhqoaAAUmURojSR5XbGfjC4f2i8gMqfY+RI9JvfdCA6PSh9TduXfUxA==" saltValue="5TPtLq2WoiRSae/yaDPnTw==" spinCount="100000" sqref="DA746:DL746" name="Rango2_99_9_9"/>
    <protectedRange algorithmName="SHA-512" hashValue="XZw03RosI/l0z9FxmTtF29EdZ7P+4+ybhqoaAAUmURojSR5XbGfjC4f2i8gMqfY+RI9JvfdCA6PSh9TduXfUxA==" saltValue="5TPtLq2WoiRSae/yaDPnTw==" spinCount="100000" sqref="CK747" name="Rango2_99_9_5_1"/>
    <protectedRange algorithmName="SHA-512" hashValue="XZw03RosI/l0z9FxmTtF29EdZ7P+4+ybhqoaAAUmURojSR5XbGfjC4f2i8gMqfY+RI9JvfdCA6PSh9TduXfUxA==" saltValue="5TPtLq2WoiRSae/yaDPnTw==" spinCount="100000" sqref="DF747:DL747" name="Rango2_99_9_9_1"/>
    <protectedRange algorithmName="SHA-512" hashValue="RQ91b7oAw60DVtcgB2vRpial2kSdzJx5guGCTYUwXYkKrtrUHfiYnLf9R+SNpYXlJDYpyEJLhcWwP0EqNN86dQ==" saltValue="W3RbH3zrcY9sy39xNwXNxg==" spinCount="100000" sqref="BA747:BI747" name="Rango2_88_99_70_1"/>
    <protectedRange algorithmName="SHA-512" hashValue="fMbmUM1DQ7FuAPRNvFL5mPdHUYjQnlLFhkuaxvHguaqR7aWyDxcmJs0jLYQfQKY+oyhsMb4Lew4VL6i7um3/ew==" saltValue="ydaTm0CeH8+/cYqoL/AMaQ==" spinCount="100000" sqref="AW747:AZ747" name="Rango2_88_91_69_1"/>
    <protectedRange algorithmName="SHA-512" hashValue="CHipOQaT63FWw628cQcXXJRZlrbNZ7OgmnEbDx38UmmH7z19GRYEzXFiVOzHAy1OAaAbST7g2bHZHDKQp2qm3w==" saltValue="iRVuL+373yLHv0ZHzS9qog==" spinCount="100000" sqref="AG747:AH747 AL747" name="Rango2_88_7_5_74_1"/>
    <protectedRange algorithmName="SHA-512" hashValue="NkG6oHuDGvGBEiLAAq8MEJHEfLQUMyjihfH+DBXhT+eQW0r1yri7tOJEFRM9nbOejjjXiviq9RFo7KB7wF+xJA==" saltValue="bpjB0AAANu2X/PeR3eiFkA==" spinCount="100000" sqref="AM747:AQ747" name="Rango2_88_65_69_1"/>
    <protectedRange algorithmName="SHA-512" hashValue="LEEeiU6pKqm7TAP46VGlz0q+evvFwpT/0iLpRuWuQ7MacbP0OGL1/FSmrIEOg2rb6M+Jla2bPbVWiGag27j87w==" saltValue="HEVt+pS5OloNDlqSnzGLLw==" spinCount="100000" sqref="AI747" name="Rango2_8_7_68_1"/>
    <protectedRange algorithmName="SHA-512" hashValue="q2z5hEFmXS0v2chiPTC/VCoDWNlnhp+Xe6Ybfxe48vIsnB/KTJQxJv+pFUnCXfZ9T6vyJopuqFFNROfQTW/JUw==" saltValue="IctfdGJb5tOTpq+KPi9vww==" spinCount="100000" sqref="AE747:AF747" name="Rango2_88_39_75_1"/>
    <protectedRange algorithmName="SHA-512" hashValue="XZw03RosI/l0z9FxmTtF29EdZ7P+4+ybhqoaAAUmURojSR5XbGfjC4f2i8gMqfY+RI9JvfdCA6PSh9TduXfUxA==" saltValue="5TPtLq2WoiRSae/yaDPnTw==" spinCount="100000" sqref="O748" name="Rango2_99_9_10"/>
    <protectedRange algorithmName="SHA-512" hashValue="CHipOQaT63FWw628cQcXXJRZlrbNZ7OgmnEbDx38UmmH7z19GRYEzXFiVOzHAy1OAaAbST7g2bHZHDKQp2qm3w==" saltValue="iRVuL+373yLHv0ZHzS9qog==" spinCount="100000" sqref="AJ748 AG748:AH748" name="Rango2_88_7_5_16_5"/>
    <protectedRange algorithmName="SHA-512" hashValue="fPHvtIAf3pQeZUoAI9C2/vdXMHBpqqEq+67P5Ypyu4+9IWqs3yc9TZcMWQ0THLxUwqseQPyVvakuYFtCwJHsxA==" saltValue="QHIogSs2PrwAfdqa9PAOFQ==" spinCount="100000" sqref="AC748" name="Rango2_88_5_5_29_2"/>
    <protectedRange algorithmName="SHA-512" hashValue="LEEeiU6pKqm7TAP46VGlz0q+evvFwpT/0iLpRuWuQ7MacbP0OGL1/FSmrIEOg2rb6M+Jla2bPbVWiGag27j87w==" saltValue="HEVt+pS5OloNDlqSnzGLLw==" spinCount="100000" sqref="AI748" name="Rango2_8_7_15_2"/>
    <protectedRange algorithmName="SHA-512" hashValue="q2z5hEFmXS0v2chiPTC/VCoDWNlnhp+Xe6Ybfxe48vIsnB/KTJQxJv+pFUnCXfZ9T6vyJopuqFFNROfQTW/JUw==" saltValue="IctfdGJb5tOTpq+KPi9vww==" spinCount="100000" sqref="AE748:AF748" name="Rango2_88_39_17_8"/>
    <protectedRange algorithmName="SHA-512" hashValue="AYYX88LSDB6RDNMvSqt0KPGWPjBqTk56tMxTOlv5QD61MGTKAAQnSnudvNDWPN0Bbllh2qRQC+P5uq7goxjdrw==" saltValue="i/iPMewnks1FoXYOjKMEVg==" spinCount="100000" sqref="AB748" name="Rango2_87_6_30_2"/>
    <protectedRange algorithmName="SHA-512" hashValue="NUll9P9xh7KbSfMYpMxsRZLfDw/y/AzW2LSWlpXVscBDqiAxmzo71xjs+a2lh+jRa7pceOC849slke4+ZKx8LA==" saltValue="8qbkKpQ+CiQuLnqgShNvXA==" spinCount="100000" sqref="T748" name="Rango2_88_6_30_2"/>
    <protectedRange algorithmName="SHA-512" hashValue="KHhv3JU/LRdRrRTxxkgFceEHPZ5UzadmpZRZR3zmQRnPvkUJZuanRafIJ+qde0IWwLZSvFIQDyUAHq6v6k7XIg==" saltValue="2GKG1kCzVNNcn+vbOPuhJA==" spinCount="100000" sqref="Q748" name="Rango2_2_5_25_2"/>
    <protectedRange algorithmName="SHA-512" hashValue="XZw03RosI/l0z9FxmTtF29EdZ7P+4+ybhqoaAAUmURojSR5XbGfjC4f2i8gMqfY+RI9JvfdCA6PSh9TduXfUxA==" saltValue="5TPtLq2WoiRSae/yaDPnTw==" spinCount="100000" sqref="U748:AA748 R748:S748" name="Rango2_99_9_1_2"/>
    <protectedRange algorithmName="SHA-512" hashValue="9+DNppQbWrLYYUMoJ+lyQctV2bX3Vq9kZnegLbpjTLP49It2ovUbcartuoQTeXgP+TGpY//7mDH/UQlFCKDGiA==" saltValue="KUnni6YEm00anzSSvyLqQA==" spinCount="100000" sqref="AD748" name="Rango2_45_7"/>
    <protectedRange algorithmName="SHA-512" hashValue="RQ91b7oAw60DVtcgB2vRpial2kSdzJx5guGCTYUwXYkKrtrUHfiYnLf9R+SNpYXlJDYpyEJLhcWwP0EqNN86dQ==" saltValue="W3RbH3zrcY9sy39xNwXNxg==" spinCount="100000" sqref="BA748:BI748" name="Rango2_88_99_15_2"/>
    <protectedRange algorithmName="SHA-512" hashValue="fMbmUM1DQ7FuAPRNvFL5mPdHUYjQnlLFhkuaxvHguaqR7aWyDxcmJs0jLYQfQKY+oyhsMb4Lew4VL6i7um3/ew==" saltValue="ydaTm0CeH8+/cYqoL/AMaQ==" spinCount="100000" sqref="AW748:AZ748 AU748" name="Rango2_88_91_15_2"/>
    <protectedRange algorithmName="SHA-512" hashValue="CHipOQaT63FWw628cQcXXJRZlrbNZ7OgmnEbDx38UmmH7z19GRYEzXFiVOzHAy1OAaAbST7g2bHZHDKQp2qm3w==" saltValue="iRVuL+373yLHv0ZHzS9qog==" spinCount="100000" sqref="AL748" name="Rango2_88_7_5_16_1_2"/>
    <protectedRange algorithmName="SHA-512" hashValue="NkG6oHuDGvGBEiLAAq8MEJHEfLQUMyjihfH+DBXhT+eQW0r1yri7tOJEFRM9nbOejjjXiviq9RFo7KB7wF+xJA==" saltValue="bpjB0AAANu2X/PeR3eiFkA==" spinCount="100000" sqref="AM748:AS748" name="Rango2_88_65_15_2"/>
    <protectedRange algorithmName="SHA-512" hashValue="XZw03RosI/l0z9FxmTtF29EdZ7P+4+ybhqoaAAUmURojSR5XbGfjC4f2i8gMqfY+RI9JvfdCA6PSh9TduXfUxA==" saltValue="5TPtLq2WoiRSae/yaDPnTw==" spinCount="100000" sqref="BJ748:BK748 AV748 AT748" name="Rango2_99_9_2_2"/>
    <protectedRange algorithmName="SHA-512" hashValue="RQ91b7oAw60DVtcgB2vRpial2kSdzJx5guGCTYUwXYkKrtrUHfiYnLf9R+SNpYXlJDYpyEJLhcWwP0EqNN86dQ==" saltValue="W3RbH3zrcY9sy39xNwXNxg==" spinCount="100000" sqref="BV748:BY748" name="Rango2_88_99_15_1_2"/>
    <protectedRange algorithmName="SHA-512" hashValue="XZw03RosI/l0z9FxmTtF29EdZ7P+4+ybhqoaAAUmURojSR5XbGfjC4f2i8gMqfY+RI9JvfdCA6PSh9TduXfUxA==" saltValue="5TPtLq2WoiRSae/yaDPnTw==" spinCount="100000" sqref="BZ748:CB748 BT748:BU748" name="Rango2_99_9_3_2"/>
    <protectedRange algorithmName="SHA-512" hashValue="XZw03RosI/l0z9FxmTtF29EdZ7P+4+ybhqoaAAUmURojSR5XbGfjC4f2i8gMqfY+RI9JvfdCA6PSh9TduXfUxA==" saltValue="5TPtLq2WoiRSae/yaDPnTw==" spinCount="100000" sqref="CE748:CF748" name="Rango2_99_9_4_1"/>
    <protectedRange algorithmName="SHA-512" hashValue="XZw03RosI/l0z9FxmTtF29EdZ7P+4+ybhqoaAAUmURojSR5XbGfjC4f2i8gMqfY+RI9JvfdCA6PSh9TduXfUxA==" saltValue="5TPtLq2WoiRSae/yaDPnTw==" spinCount="100000" sqref="CP748:CQ748" name="Rango2_99_9_6_1"/>
    <protectedRange algorithmName="SHA-512" hashValue="XZw03RosI/l0z9FxmTtF29EdZ7P+4+ybhqoaAAUmURojSR5XbGfjC4f2i8gMqfY+RI9JvfdCA6PSh9TduXfUxA==" saltValue="5TPtLq2WoiRSae/yaDPnTw==" spinCount="100000" sqref="CS748:CT748" name="Rango2_99_9_7_1"/>
    <protectedRange algorithmName="SHA-512" hashValue="XZw03RosI/l0z9FxmTtF29EdZ7P+4+ybhqoaAAUmURojSR5XbGfjC4f2i8gMqfY+RI9JvfdCA6PSh9TduXfUxA==" saltValue="5TPtLq2WoiRSae/yaDPnTw==" spinCount="100000" sqref="CV748:CY748" name="Rango2_99_9_8_1"/>
    <protectedRange algorithmName="SHA-512" hashValue="XZw03RosI/l0z9FxmTtF29EdZ7P+4+ybhqoaAAUmURojSR5XbGfjC4f2i8gMqfY+RI9JvfdCA6PSh9TduXfUxA==" saltValue="5TPtLq2WoiRSae/yaDPnTw==" spinCount="100000" sqref="DA748:DL748" name="Rango2_99_9_9_2"/>
    <protectedRange algorithmName="SHA-512" hashValue="XZw03RosI/l0z9FxmTtF29EdZ7P+4+ybhqoaAAUmURojSR5XbGfjC4f2i8gMqfY+RI9JvfdCA6PSh9TduXfUxA==" saltValue="5TPtLq2WoiRSae/yaDPnTw==" spinCount="100000" sqref="O749" name="Rango2_99_70_7"/>
    <protectedRange algorithmName="SHA-512" hashValue="CHipOQaT63FWw628cQcXXJRZlrbNZ7OgmnEbDx38UmmH7z19GRYEzXFiVOzHAy1OAaAbST7g2bHZHDKQp2qm3w==" saltValue="iRVuL+373yLHv0ZHzS9qog==" spinCount="100000" sqref="AG749:AH749 AJ749" name="Rango2_88_7_5_38_1"/>
    <protectedRange algorithmName="SHA-512" hashValue="fPHvtIAf3pQeZUoAI9C2/vdXMHBpqqEq+67P5Ypyu4+9IWqs3yc9TZcMWQ0THLxUwqseQPyVvakuYFtCwJHsxA==" saltValue="QHIogSs2PrwAfdqa9PAOFQ==" spinCount="100000" sqref="AC749" name="Rango2_88_5_5_24_1"/>
    <protectedRange algorithmName="SHA-512" hashValue="LEEeiU6pKqm7TAP46VGlz0q+evvFwpT/0iLpRuWuQ7MacbP0OGL1/FSmrIEOg2rb6M+Jla2bPbVWiGag27j87w==" saltValue="HEVt+pS5OloNDlqSnzGLLw==" spinCount="100000" sqref="AI749" name="Rango2_8_7_37_1"/>
    <protectedRange algorithmName="SHA-512" hashValue="q2z5hEFmXS0v2chiPTC/VCoDWNlnhp+Xe6Ybfxe48vIsnB/KTJQxJv+pFUnCXfZ9T6vyJopuqFFNROfQTW/JUw==" saltValue="IctfdGJb5tOTpq+KPi9vww==" spinCount="100000" sqref="AE749:AF749" name="Rango2_88_39_39_1"/>
    <protectedRange algorithmName="SHA-512" hashValue="AYYX88LSDB6RDNMvSqt0KPGWPjBqTk56tMxTOlv5QD61MGTKAAQnSnudvNDWPN0Bbllh2qRQC+P5uq7goxjdrw==" saltValue="i/iPMewnks1FoXYOjKMEVg==" spinCount="100000" sqref="AB749" name="Rango2_87_6_25_1"/>
    <protectedRange algorithmName="SHA-512" hashValue="NUll9P9xh7KbSfMYpMxsRZLfDw/y/AzW2LSWlpXVscBDqiAxmzo71xjs+a2lh+jRa7pceOC849slke4+ZKx8LA==" saltValue="8qbkKpQ+CiQuLnqgShNvXA==" spinCount="100000" sqref="T749" name="Rango2_88_6_25_1"/>
    <protectedRange algorithmName="SHA-512" hashValue="KHhv3JU/LRdRrRTxxkgFceEHPZ5UzadmpZRZR3zmQRnPvkUJZuanRafIJ+qde0IWwLZSvFIQDyUAHq6v6k7XIg==" saltValue="2GKG1kCzVNNcn+vbOPuhJA==" spinCount="100000" sqref="Q749" name="Rango2_2_5_20_1"/>
    <protectedRange algorithmName="SHA-512" hashValue="XZw03RosI/l0z9FxmTtF29EdZ7P+4+ybhqoaAAUmURojSR5XbGfjC4f2i8gMqfY+RI9JvfdCA6PSh9TduXfUxA==" saltValue="5TPtLq2WoiRSae/yaDPnTw==" spinCount="100000" sqref="U749:AA749 R749:S749" name="Rango2_99_70_1_1"/>
    <protectedRange algorithmName="SHA-512" hashValue="9+DNppQbWrLYYUMoJ+lyQctV2bX3Vq9kZnegLbpjTLP49It2ovUbcartuoQTeXgP+TGpY//7mDH/UQlFCKDGiA==" saltValue="KUnni6YEm00anzSSvyLqQA==" spinCount="100000" sqref="AD749" name="Rango2_76_6"/>
    <protectedRange algorithmName="SHA-512" hashValue="RQ91b7oAw60DVtcgB2vRpial2kSdzJx5guGCTYUwXYkKrtrUHfiYnLf9R+SNpYXlJDYpyEJLhcWwP0EqNN86dQ==" saltValue="W3RbH3zrcY9sy39xNwXNxg==" spinCount="100000" sqref="BA749:BI749" name="Rango2_88_99_37_1"/>
    <protectedRange algorithmName="SHA-512" hashValue="fMbmUM1DQ7FuAPRNvFL5mPdHUYjQnlLFhkuaxvHguaqR7aWyDxcmJs0jLYQfQKY+oyhsMb4Lew4VL6i7um3/ew==" saltValue="ydaTm0CeH8+/cYqoL/AMaQ==" spinCount="100000" sqref="AU749 AW749:AZ749" name="Rango2_88_91_37_1"/>
    <protectedRange algorithmName="SHA-512" hashValue="CHipOQaT63FWw628cQcXXJRZlrbNZ7OgmnEbDx38UmmH7z19GRYEzXFiVOzHAy1OAaAbST7g2bHZHDKQp2qm3w==" saltValue="iRVuL+373yLHv0ZHzS9qog==" spinCount="100000" sqref="AL749" name="Rango2_88_7_5_38_1_1"/>
    <protectedRange algorithmName="SHA-512" hashValue="NkG6oHuDGvGBEiLAAq8MEJHEfLQUMyjihfH+DBXhT+eQW0r1yri7tOJEFRM9nbOejjjXiviq9RFo7KB7wF+xJA==" saltValue="bpjB0AAANu2X/PeR3eiFkA==" spinCount="100000" sqref="AM749:AS749" name="Rango2_88_65_37_1"/>
    <protectedRange algorithmName="SHA-512" hashValue="XZw03RosI/l0z9FxmTtF29EdZ7P+4+ybhqoaAAUmURojSR5XbGfjC4f2i8gMqfY+RI9JvfdCA6PSh9TduXfUxA==" saltValue="5TPtLq2WoiRSae/yaDPnTw==" spinCount="100000" sqref="AT749 AV749 BJ749:BK749" name="Rango2_99_70_2_1"/>
    <protectedRange algorithmName="SHA-512" hashValue="RQ91b7oAw60DVtcgB2vRpial2kSdzJx5guGCTYUwXYkKrtrUHfiYnLf9R+SNpYXlJDYpyEJLhcWwP0EqNN86dQ==" saltValue="W3RbH3zrcY9sy39xNwXNxg==" spinCount="100000" sqref="BV749:BY749" name="Rango2_88_99_37_1_1"/>
    <protectedRange algorithmName="SHA-512" hashValue="XZw03RosI/l0z9FxmTtF29EdZ7P+4+ybhqoaAAUmURojSR5XbGfjC4f2i8gMqfY+RI9JvfdCA6PSh9TduXfUxA==" saltValue="5TPtLq2WoiRSae/yaDPnTw==" spinCount="100000" sqref="BR749:BU749 BZ749:CB749" name="Rango2_99_70_3_1"/>
    <protectedRange algorithmName="SHA-512" hashValue="XZw03RosI/l0z9FxmTtF29EdZ7P+4+ybhqoaAAUmURojSR5XbGfjC4f2i8gMqfY+RI9JvfdCA6PSh9TduXfUxA==" saltValue="5TPtLq2WoiRSae/yaDPnTw==" spinCount="100000" sqref="CE749:CF749" name="Rango2_99_70_4_1"/>
    <protectedRange algorithmName="SHA-512" hashValue="XZw03RosI/l0z9FxmTtF29EdZ7P+4+ybhqoaAAUmURojSR5XbGfjC4f2i8gMqfY+RI9JvfdCA6PSh9TduXfUxA==" saltValue="5TPtLq2WoiRSae/yaDPnTw==" spinCount="100000" sqref="CJ749" name="Rango2_99_70_5_1"/>
    <protectedRange algorithmName="SHA-512" hashValue="XZw03RosI/l0z9FxmTtF29EdZ7P+4+ybhqoaAAUmURojSR5XbGfjC4f2i8gMqfY+RI9JvfdCA6PSh9TduXfUxA==" saltValue="5TPtLq2WoiRSae/yaDPnTw==" spinCount="100000" sqref="CK749" name="Rango2_99_9_5_2"/>
    <protectedRange algorithmName="SHA-512" hashValue="XZw03RosI/l0z9FxmTtF29EdZ7P+4+ybhqoaAAUmURojSR5XbGfjC4f2i8gMqfY+RI9JvfdCA6PSh9TduXfUxA==" saltValue="5TPtLq2WoiRSae/yaDPnTw==" spinCount="100000" sqref="CP749:CQ749" name="Rango2_99_70_6_1"/>
    <protectedRange algorithmName="SHA-512" hashValue="XZw03RosI/l0z9FxmTtF29EdZ7P+4+ybhqoaAAUmURojSR5XbGfjC4f2i8gMqfY+RI9JvfdCA6PSh9TduXfUxA==" saltValue="5TPtLq2WoiRSae/yaDPnTw==" spinCount="100000" sqref="CS749:CT749" name="Rango2_99_70_7_1"/>
    <protectedRange algorithmName="SHA-512" hashValue="XZw03RosI/l0z9FxmTtF29EdZ7P+4+ybhqoaAAUmURojSR5XbGfjC4f2i8gMqfY+RI9JvfdCA6PSh9TduXfUxA==" saltValue="5TPtLq2WoiRSae/yaDPnTw==" spinCount="100000" sqref="CV749:CY749" name="Rango2_99_70_8"/>
    <protectedRange algorithmName="SHA-512" hashValue="XZw03RosI/l0z9FxmTtF29EdZ7P+4+ybhqoaAAUmURojSR5XbGfjC4f2i8gMqfY+RI9JvfdCA6PSh9TduXfUxA==" saltValue="5TPtLq2WoiRSae/yaDPnTw==" spinCount="100000" sqref="DA749:DL749" name="Rango2_99_70_9"/>
    <protectedRange sqref="O750" name="Rango2_99_1_1"/>
    <protectedRange sqref="AJ750 AG750:AH750" name="Rango2_88_7_5_1_1"/>
    <protectedRange sqref="AC750" name="Rango2_88_5_5_1_1"/>
    <protectedRange sqref="AI750" name="Rango2_8_7_1_1"/>
    <protectedRange sqref="AE750:AF750" name="Rango2_88_39_1_1"/>
    <protectedRange sqref="AB750" name="Rango2_87_6_1_1"/>
    <protectedRange sqref="T750" name="Rango2_88_6_1_1"/>
    <protectedRange sqref="Q750" name="Rango2_2_5_1_1"/>
    <protectedRange sqref="U750:AA750 R750:S750" name="Rango2_99_2_2"/>
    <protectedRange sqref="AD750" name="Rango2_16_1"/>
    <protectedRange sqref="BA750:BI750" name="Rango2_88_99_1_1"/>
    <protectedRange sqref="AU750 AW750:AZ750" name="Rango2_88_91_1_1"/>
    <protectedRange sqref="AL750" name="Rango2_88_7_5_62_1"/>
    <protectedRange sqref="AM750:AS750" name="Rango2_88_65_1_1"/>
    <protectedRange sqref="BJ750:BK750 AT750 AV750" name="Rango2_99_5_2"/>
    <protectedRange sqref="BV750:BY750" name="Rango2_88_99_2_2"/>
    <protectedRange sqref="BR750:BU750 BZ750:CB750" name="Rango2_99_6_5"/>
    <protectedRange sqref="CE750:CF750" name="Rango2_99_7_3"/>
    <protectedRange sqref="CJ750:CK750" name="Rango2_99_8_3"/>
    <protectedRange sqref="CP750:CQ750" name="Rango2_99_15_4"/>
    <protectedRange sqref="CS750:CT750" name="Rango2_99_16_4"/>
    <protectedRange sqref="CV750:CY750" name="Rango2_99_17_6"/>
    <protectedRange sqref="DA750:DL750" name="Rango2_99_18_5"/>
    <protectedRange sqref="O751:O753" name="Rango2_99_1_2"/>
    <protectedRange sqref="AJ751:AJ753 AG751:AH753" name="Rango2_88_7_5_1_2"/>
    <protectedRange sqref="AC751:AC753" name="Rango2_88_5_5_1_2"/>
    <protectedRange sqref="AI751:AI753" name="Rango2_8_7_1_2"/>
    <protectedRange sqref="AE751:AF753" name="Rango2_88_39_1_2"/>
    <protectedRange sqref="AB751:AB753" name="Rango2_87_6_1_2"/>
    <protectedRange sqref="T751:T753" name="Rango2_88_6_1_2"/>
    <protectedRange sqref="Q751:Q753" name="Rango2_2_5_1_2"/>
    <protectedRange sqref="U751:AA753 R751:S753" name="Rango2_99_2_3"/>
    <protectedRange sqref="AD751:AD753" name="Rango2_16_2"/>
    <protectedRange sqref="BA751:BI753" name="Rango2_88_99_1_2"/>
    <protectedRange sqref="AU751:AU753 AW751:AZ753" name="Rango2_88_91_1_2"/>
    <protectedRange sqref="AL751:AL753" name="Rango2_88_7_5_62_2"/>
    <protectedRange sqref="AM751:AS753" name="Rango2_88_65_1_2"/>
    <protectedRange sqref="BJ751:BK753 AT751:AT753 AV751:AV753" name="Rango2_99_5_3"/>
    <protectedRange sqref="BV751:BY753" name="Rango2_88_99_2_3"/>
    <protectedRange sqref="BR751:BU753 BZ751:CB753" name="Rango2_99_6_6"/>
    <protectedRange sqref="CE751:CE752 CE753:CF753" name="Rango2_99_7_4"/>
    <protectedRange algorithmName="SHA-512" hashValue="XZw03RosI/l0z9FxmTtF29EdZ7P+4+ybhqoaAAUmURojSR5XbGfjC4f2i8gMqfY+RI9JvfdCA6PSh9TduXfUxA==" saltValue="5TPtLq2WoiRSae/yaDPnTw==" spinCount="100000" sqref="CF751:CF752" name="Rango2_99_67_4"/>
    <protectedRange sqref="CJ751:CK753" name="Rango2_99_8_4"/>
    <protectedRange sqref="CP751:CQ753" name="Rango2_99_15_5"/>
    <protectedRange sqref="CS751:CT753" name="Rango2_99_16_5"/>
    <protectedRange sqref="CV751:CY753" name="Rango2_99_17_7"/>
    <protectedRange sqref="DA751:DL753" name="Rango2_99_18_6"/>
    <protectedRange algorithmName="SHA-512" hashValue="RQ91b7oAw60DVtcgB2vRpial2kSdzJx5guGCTYUwXYkKrtrUHfiYnLf9R+SNpYXlJDYpyEJLhcWwP0EqNN86dQ==" saltValue="W3RbH3zrcY9sy39xNwXNxg==" spinCount="100000" sqref="BA754:BI754" name="Rango2_88_99_67_1"/>
    <protectedRange algorithmName="SHA-512" hashValue="fMbmUM1DQ7FuAPRNvFL5mPdHUYjQnlLFhkuaxvHguaqR7aWyDxcmJs0jLYQfQKY+oyhsMb4Lew4VL6i7um3/ew==" saltValue="ydaTm0CeH8+/cYqoL/AMaQ==" spinCount="100000" sqref="AW754:AZ754" name="Rango2_88_91_66_1"/>
    <protectedRange algorithmName="SHA-512" hashValue="CHipOQaT63FWw628cQcXXJRZlrbNZ7OgmnEbDx38UmmH7z19GRYEzXFiVOzHAy1OAaAbST7g2bHZHDKQp2qm3w==" saltValue="iRVuL+373yLHv0ZHzS9qog==" spinCount="100000" sqref="AG754 AL754" name="Rango2_88_7_5_71_1"/>
    <protectedRange algorithmName="SHA-512" hashValue="NkG6oHuDGvGBEiLAAq8MEJHEfLQUMyjihfH+DBXhT+eQW0r1yri7tOJEFRM9nbOejjjXiviq9RFo7KB7wF+xJA==" saltValue="bpjB0AAANu2X/PeR3eiFkA==" spinCount="100000" sqref="AM754:AQ754" name="Rango2_88_65_66_1"/>
    <protectedRange algorithmName="SHA-512" hashValue="q2z5hEFmXS0v2chiPTC/VCoDWNlnhp+Xe6Ybfxe48vIsnB/KTJQxJv+pFUnCXfZ9T6vyJopuqFFNROfQTW/JUw==" saltValue="IctfdGJb5tOTpq+KPi9vww==" spinCount="100000" sqref="AE754" name="Rango2_88_39_72_1"/>
    <protectedRange sqref="O756" name="Rango2_99_1_3"/>
    <protectedRange sqref="AG756:AH756 AJ756" name="Rango2_88_7_5_1_3"/>
    <protectedRange sqref="AC756" name="Rango2_88_5_5_1_3"/>
    <protectedRange sqref="AI756" name="Rango2_8_7_1_3"/>
    <protectedRange sqref="AE756:AF756" name="Rango2_88_39_1_3"/>
    <protectedRange sqref="AB756" name="Rango2_87_6_1_3"/>
    <protectedRange sqref="T756" name="Rango2_88_6_1_3"/>
    <protectedRange sqref="Q756" name="Rango2_2_5_1_3"/>
    <protectedRange sqref="U756:AA756 R756:S756" name="Rango2_99_2_4"/>
    <protectedRange sqref="AD756" name="Rango2_16_3"/>
    <protectedRange sqref="BA756:BI756" name="Rango2_88_99_1_3"/>
    <protectedRange sqref="AW756:AZ756 AU756" name="Rango2_88_91_1_3"/>
    <protectedRange sqref="AL756" name="Rango2_88_7_5_62_3"/>
    <protectedRange sqref="AM756:AS756" name="Rango2_88_65_1_3"/>
    <protectedRange sqref="AV756 AT756 BJ756:BK756" name="Rango2_99_5_4"/>
    <protectedRange sqref="BV756:BY756" name="Rango2_88_99_2_4"/>
    <protectedRange sqref="BZ756:CB756 BR756:BU756" name="Rango2_99_6_7"/>
    <protectedRange sqref="CE756:CF756" name="Rango2_99_7_5"/>
    <protectedRange sqref="CJ756:CK756" name="Rango2_99_8_5"/>
    <protectedRange sqref="CP756:CQ756" name="Rango2_99_15_6"/>
    <protectedRange sqref="CS756:CT756" name="Rango2_99_16_6"/>
    <protectedRange sqref="CV756:CY756" name="Rango2_99_17_8"/>
    <protectedRange sqref="DA756:DL756" name="Rango2_99_18_7"/>
    <protectedRange algorithmName="SHA-512" hashValue="RQ91b7oAw60DVtcgB2vRpial2kSdzJx5guGCTYUwXYkKrtrUHfiYnLf9R+SNpYXlJDYpyEJLhcWwP0EqNN86dQ==" saltValue="W3RbH3zrcY9sy39xNwXNxg==" spinCount="100000" sqref="BA755:BI755" name="Rango2_88_99_65_1"/>
    <protectedRange algorithmName="SHA-512" hashValue="fMbmUM1DQ7FuAPRNvFL5mPdHUYjQnlLFhkuaxvHguaqR7aWyDxcmJs0jLYQfQKY+oyhsMb4Lew4VL6i7um3/ew==" saltValue="ydaTm0CeH8+/cYqoL/AMaQ==" spinCount="100000" sqref="AW755:AZ755" name="Rango2_88_91_64_1"/>
    <protectedRange algorithmName="SHA-512" hashValue="CHipOQaT63FWw628cQcXXJRZlrbNZ7OgmnEbDx38UmmH7z19GRYEzXFiVOzHAy1OAaAbST7g2bHZHDKQp2qm3w==" saltValue="iRVuL+373yLHv0ZHzS9qog==" spinCount="100000" sqref="AJ755 AG755:AH755 AL755" name="Rango2_88_7_5_69_1"/>
    <protectedRange algorithmName="SHA-512" hashValue="NkG6oHuDGvGBEiLAAq8MEJHEfLQUMyjihfH+DBXhT+eQW0r1yri7tOJEFRM9nbOejjjXiviq9RFo7KB7wF+xJA==" saltValue="bpjB0AAANu2X/PeR3eiFkA==" spinCount="100000" sqref="AM755:AQ755" name="Rango2_88_65_64_1"/>
    <protectedRange algorithmName="SHA-512" hashValue="LEEeiU6pKqm7TAP46VGlz0q+evvFwpT/0iLpRuWuQ7MacbP0OGL1/FSmrIEOg2rb6M+Jla2bPbVWiGag27j87w==" saltValue="HEVt+pS5OloNDlqSnzGLLw==" spinCount="100000" sqref="AI755" name="Rango2_8_7_64_1"/>
    <protectedRange algorithmName="SHA-512" hashValue="q2z5hEFmXS0v2chiPTC/VCoDWNlnhp+Xe6Ybfxe48vIsnB/KTJQxJv+pFUnCXfZ9T6vyJopuqFFNROfQTW/JUw==" saltValue="IctfdGJb5tOTpq+KPi9vww==" spinCount="100000" sqref="AE755:AF755" name="Rango2_88_39_60_2"/>
    <protectedRange algorithmName="SHA-512" hashValue="9+DNppQbWrLYYUMoJ+lyQctV2bX3Vq9kZnegLbpjTLP49It2ovUbcartuoQTeXgP+TGpY//7mDH/UQlFCKDGiA==" saltValue="KUnni6YEm00anzSSvyLqQA==" spinCount="100000" sqref="FN731:FN732" name="Rango2_20_4"/>
    <protectedRange algorithmName="SHA-512" hashValue="9+DNppQbWrLYYUMoJ+lyQctV2bX3Vq9kZnegLbpjTLP49It2ovUbcartuoQTeXgP+TGpY//7mDH/UQlFCKDGiA==" saltValue="KUnni6YEm00anzSSvyLqQA==" spinCount="100000" sqref="FK731:FK732" name="Rango2_19_3"/>
    <protectedRange algorithmName="SHA-512" hashValue="9+DNppQbWrLYYUMoJ+lyQctV2bX3Vq9kZnegLbpjTLP49It2ovUbcartuoQTeXgP+TGpY//7mDH/UQlFCKDGiA==" saltValue="KUnni6YEm00anzSSvyLqQA==" spinCount="100000" sqref="FH731:FH732" name="Rango2_18_4"/>
    <protectedRange algorithmName="SHA-512" hashValue="9+DNppQbWrLYYUMoJ+lyQctV2bX3Vq9kZnegLbpjTLP49It2ovUbcartuoQTeXgP+TGpY//7mDH/UQlFCKDGiA==" saltValue="KUnni6YEm00anzSSvyLqQA==" spinCount="100000" sqref="FE731:FE732" name="Rango2_17_3"/>
    <protectedRange algorithmName="SHA-512" hashValue="9+DNppQbWrLYYUMoJ+lyQctV2bX3Vq9kZnegLbpjTLP49It2ovUbcartuoQTeXgP+TGpY//7mDH/UQlFCKDGiA==" saltValue="KUnni6YEm00anzSSvyLqQA==" spinCount="100000" sqref="HD731:HI732" name="Rango2_15_3"/>
    <protectedRange algorithmName="SHA-512" hashValue="9+DNppQbWrLYYUMoJ+lyQctV2bX3Vq9kZnegLbpjTLP49It2ovUbcartuoQTeXgP+TGpY//7mDH/UQlFCKDGiA==" saltValue="KUnni6YEm00anzSSvyLqQA==" spinCount="100000" sqref="FN733" name="Rango2_20_5"/>
    <protectedRange algorithmName="SHA-512" hashValue="9+DNppQbWrLYYUMoJ+lyQctV2bX3Vq9kZnegLbpjTLP49It2ovUbcartuoQTeXgP+TGpY//7mDH/UQlFCKDGiA==" saltValue="KUnni6YEm00anzSSvyLqQA==" spinCount="100000" sqref="FK733" name="Rango2_19_4"/>
    <protectedRange algorithmName="SHA-512" hashValue="9+DNppQbWrLYYUMoJ+lyQctV2bX3Vq9kZnegLbpjTLP49It2ovUbcartuoQTeXgP+TGpY//7mDH/UQlFCKDGiA==" saltValue="KUnni6YEm00anzSSvyLqQA==" spinCount="100000" sqref="FH733" name="Rango2_18_5"/>
    <protectedRange algorithmName="SHA-512" hashValue="9+DNppQbWrLYYUMoJ+lyQctV2bX3Vq9kZnegLbpjTLP49It2ovUbcartuoQTeXgP+TGpY//7mDH/UQlFCKDGiA==" saltValue="KUnni6YEm00anzSSvyLqQA==" spinCount="100000" sqref="FE733" name="Rango2_17_4"/>
    <protectedRange algorithmName="SHA-512" hashValue="9+DNppQbWrLYYUMoJ+lyQctV2bX3Vq9kZnegLbpjTLP49It2ovUbcartuoQTeXgP+TGpY//7mDH/UQlFCKDGiA==" saltValue="KUnni6YEm00anzSSvyLqQA==" spinCount="100000" sqref="HD733:HI733" name="Rango2_15_4"/>
    <protectedRange algorithmName="SHA-512" hashValue="9+DNppQbWrLYYUMoJ+lyQctV2bX3Vq9kZnegLbpjTLP49It2ovUbcartuoQTeXgP+TGpY//7mDH/UQlFCKDGiA==" saltValue="KUnni6YEm00anzSSvyLqQA==" spinCount="100000" sqref="FN734" name="Rango2_20_6"/>
    <protectedRange algorithmName="SHA-512" hashValue="9+DNppQbWrLYYUMoJ+lyQctV2bX3Vq9kZnegLbpjTLP49It2ovUbcartuoQTeXgP+TGpY//7mDH/UQlFCKDGiA==" saltValue="KUnni6YEm00anzSSvyLqQA==" spinCount="100000" sqref="FK734" name="Rango2_19_5"/>
    <protectedRange algorithmName="SHA-512" hashValue="9+DNppQbWrLYYUMoJ+lyQctV2bX3Vq9kZnegLbpjTLP49It2ovUbcartuoQTeXgP+TGpY//7mDH/UQlFCKDGiA==" saltValue="KUnni6YEm00anzSSvyLqQA==" spinCount="100000" sqref="FH734" name="Rango2_18_6"/>
    <protectedRange algorithmName="SHA-512" hashValue="9+DNppQbWrLYYUMoJ+lyQctV2bX3Vq9kZnegLbpjTLP49It2ovUbcartuoQTeXgP+TGpY//7mDH/UQlFCKDGiA==" saltValue="KUnni6YEm00anzSSvyLqQA==" spinCount="100000" sqref="FE734" name="Rango2_17_5"/>
    <protectedRange algorithmName="SHA-512" hashValue="9+DNppQbWrLYYUMoJ+lyQctV2bX3Vq9kZnegLbpjTLP49It2ovUbcartuoQTeXgP+TGpY//7mDH/UQlFCKDGiA==" saltValue="KUnni6YEm00anzSSvyLqQA==" spinCount="100000" sqref="HD734:HI734" name="Rango2_15_5"/>
    <protectedRange algorithmName="SHA-512" hashValue="9+DNppQbWrLYYUMoJ+lyQctV2bX3Vq9kZnegLbpjTLP49It2ovUbcartuoQTeXgP+TGpY//7mDH/UQlFCKDGiA==" saltValue="KUnni6YEm00anzSSvyLqQA==" spinCount="100000" sqref="FN735" name="Rango2_20_7"/>
    <protectedRange algorithmName="SHA-512" hashValue="9+DNppQbWrLYYUMoJ+lyQctV2bX3Vq9kZnegLbpjTLP49It2ovUbcartuoQTeXgP+TGpY//7mDH/UQlFCKDGiA==" saltValue="KUnni6YEm00anzSSvyLqQA==" spinCount="100000" sqref="FK735" name="Rango2_19_6"/>
    <protectedRange algorithmName="SHA-512" hashValue="9+DNppQbWrLYYUMoJ+lyQctV2bX3Vq9kZnegLbpjTLP49It2ovUbcartuoQTeXgP+TGpY//7mDH/UQlFCKDGiA==" saltValue="KUnni6YEm00anzSSvyLqQA==" spinCount="100000" sqref="FH735" name="Rango2_18_12"/>
    <protectedRange algorithmName="SHA-512" hashValue="9+DNppQbWrLYYUMoJ+lyQctV2bX3Vq9kZnegLbpjTLP49It2ovUbcartuoQTeXgP+TGpY//7mDH/UQlFCKDGiA==" saltValue="KUnni6YEm00anzSSvyLqQA==" spinCount="100000" sqref="FE735" name="Rango2_17_6"/>
    <protectedRange algorithmName="SHA-512" hashValue="9+DNppQbWrLYYUMoJ+lyQctV2bX3Vq9kZnegLbpjTLP49It2ovUbcartuoQTeXgP+TGpY//7mDH/UQlFCKDGiA==" saltValue="KUnni6YEm00anzSSvyLqQA==" spinCount="100000" sqref="HD735:HI735" name="Rango2_15_6"/>
    <protectedRange algorithmName="SHA-512" hashValue="9+DNppQbWrLYYUMoJ+lyQctV2bX3Vq9kZnegLbpjTLP49It2ovUbcartuoQTeXgP+TGpY//7mDH/UQlFCKDGiA==" saltValue="KUnni6YEm00anzSSvyLqQA==" spinCount="100000" sqref="FN736" name="Rango2_20_8"/>
    <protectedRange algorithmName="SHA-512" hashValue="9+DNppQbWrLYYUMoJ+lyQctV2bX3Vq9kZnegLbpjTLP49It2ovUbcartuoQTeXgP+TGpY//7mDH/UQlFCKDGiA==" saltValue="KUnni6YEm00anzSSvyLqQA==" spinCount="100000" sqref="FK736" name="Rango2_19_7"/>
    <protectedRange algorithmName="SHA-512" hashValue="9+DNppQbWrLYYUMoJ+lyQctV2bX3Vq9kZnegLbpjTLP49It2ovUbcartuoQTeXgP+TGpY//7mDH/UQlFCKDGiA==" saltValue="KUnni6YEm00anzSSvyLqQA==" spinCount="100000" sqref="FH736" name="Rango2_18_13"/>
    <protectedRange algorithmName="SHA-512" hashValue="9+DNppQbWrLYYUMoJ+lyQctV2bX3Vq9kZnegLbpjTLP49It2ovUbcartuoQTeXgP+TGpY//7mDH/UQlFCKDGiA==" saltValue="KUnni6YEm00anzSSvyLqQA==" spinCount="100000" sqref="FE736" name="Rango2_17_7"/>
    <protectedRange algorithmName="SHA-512" hashValue="9+DNppQbWrLYYUMoJ+lyQctV2bX3Vq9kZnegLbpjTLP49It2ovUbcartuoQTeXgP+TGpY//7mDH/UQlFCKDGiA==" saltValue="KUnni6YEm00anzSSvyLqQA==" spinCount="100000" sqref="HD736:HI736" name="Rango2_15_7"/>
    <protectedRange algorithmName="SHA-512" hashValue="9+DNppQbWrLYYUMoJ+lyQctV2bX3Vq9kZnegLbpjTLP49It2ovUbcartuoQTeXgP+TGpY//7mDH/UQlFCKDGiA==" saltValue="KUnni6YEm00anzSSvyLqQA==" spinCount="100000" sqref="FN737:FN738" name="Rango2_20_9"/>
    <protectedRange algorithmName="SHA-512" hashValue="9+DNppQbWrLYYUMoJ+lyQctV2bX3Vq9kZnegLbpjTLP49It2ovUbcartuoQTeXgP+TGpY//7mDH/UQlFCKDGiA==" saltValue="KUnni6YEm00anzSSvyLqQA==" spinCount="100000" sqref="FK737:FK738" name="Rango2_19_8"/>
    <protectedRange algorithmName="SHA-512" hashValue="9+DNppQbWrLYYUMoJ+lyQctV2bX3Vq9kZnegLbpjTLP49It2ovUbcartuoQTeXgP+TGpY//7mDH/UQlFCKDGiA==" saltValue="KUnni6YEm00anzSSvyLqQA==" spinCount="100000" sqref="FH737:FH738" name="Rango2_18_14"/>
    <protectedRange algorithmName="SHA-512" hashValue="9+DNppQbWrLYYUMoJ+lyQctV2bX3Vq9kZnegLbpjTLP49It2ovUbcartuoQTeXgP+TGpY//7mDH/UQlFCKDGiA==" saltValue="KUnni6YEm00anzSSvyLqQA==" spinCount="100000" sqref="FE737:FE738" name="Rango2_17_8"/>
    <protectedRange algorithmName="SHA-512" hashValue="9+DNppQbWrLYYUMoJ+lyQctV2bX3Vq9kZnegLbpjTLP49It2ovUbcartuoQTeXgP+TGpY//7mDH/UQlFCKDGiA==" saltValue="KUnni6YEm00anzSSvyLqQA==" spinCount="100000" sqref="HD737:HI738" name="Rango2_15_8"/>
    <protectedRange algorithmName="SHA-512" hashValue="EEHzbvEYwO1eufllBljOz0uf9BJ2ENtvOScQ7IsS321QhYbwKn7qhHKKP8cKj02rTDvVRMWvwQ1ZP0mZWsBprQ==" saltValue="CjXqBRFbKezlWOFV37MnDQ==" spinCount="100000" sqref="GQ739:GR739 GW739 GN739" name="Rango2_30_2_16_4"/>
    <protectedRange algorithmName="SHA-512" hashValue="Rgskw+AQdeJ5qbJdarzTa3SCkJfDGziy0Uan5N0F3IWn/H3Z/e+VcB56R7Nes7MPxNHewNP1sSSucVjz3iTLeA==" saltValue="qKZH3DnwaZHBzy3cBZo1qQ==" spinCount="100000" sqref="GF739" name="Rango2_31_28_14_3"/>
    <protectedRange algorithmName="SHA-512" hashValue="Umj9+5Ys20VQPxBFtc6qE5LtKKSgPKwit+B8dd4XnEUaLfBM2ozpkEC4YxwK0SbBiAHDDex+pY+LomQ0lyuamQ==" saltValue="N2/MCRws+mmA+NXw0axolg==" spinCount="100000" sqref="GJ739 GH739 GE739 GL739 FY739" name="Rango2_31_2_15_1"/>
    <protectedRange algorithmName="SHA-512" hashValue="q2z5hEFmXS0v2chiPTC/VCoDWNlnhp+Xe6Ybfxe48vIsnB/KTJQxJv+pFUnCXfZ9T6vyJopuqFFNROfQTW/JUw==" saltValue="IctfdGJb5tOTpq+KPi9vww==" spinCount="100000" sqref="IA739 ID739:IJ739" name="Rango2_88_39_76_2"/>
    <protectedRange algorithmName="SHA-512" hashValue="YXHanhqXL0e4jPrzkCF8r/22WmlCviFUW909WKuG1JOcU0mp0/Huh0aP3EaGYxV2ep0WGu48HsShAy4Ka2uOiw==" saltValue="h/7U5iwJm7DLR4tRVfwZYw==" spinCount="100000" sqref="GI739 GC739" name="Rango2_33_21_6"/>
    <protectedRange algorithmName="SHA-512" hashValue="pL4tgTKqwEsWSIEGFTBd+4pvEhE7d5Q99Eijs+L/Y1rhA0saQGGRJw5Pv2HLOP0quglztFwB6WVnQ1YGxd4AiQ==" saltValue="IF5mhk2RcoEjrcYppes1VA==" spinCount="100000" sqref="FT739" name="Rango2_30_15_3"/>
    <protectedRange algorithmName="SHA-512" hashValue="9+DNppQbWrLYYUMoJ+lyQctV2bX3Vq9kZnegLbpjTLP49It2ovUbcartuoQTeXgP+TGpY//7mDH/UQlFCKDGiA==" saltValue="KUnni6YEm00anzSSvyLqQA==" spinCount="100000" sqref="FE739 GX739 EY739:FA739 FC739 FH739 FK739:FL739 EN739 FN739:FO739 HD739:HI739 HS739:HT739" name="Rango2_48_7"/>
    <protectedRange algorithmName="SHA-512" hashValue="XZw03RosI/l0z9FxmTtF29EdZ7P+4+ybhqoaAAUmURojSR5XbGfjC4f2i8gMqfY+RI9JvfdCA6PSh9TduXfUxA==" saltValue="5TPtLq2WoiRSae/yaDPnTw==" spinCount="100000" sqref="EI740" name="Rango2_99_14_18"/>
    <protectedRange algorithmName="SHA-512" hashValue="9+DNppQbWrLYYUMoJ+lyQctV2bX3Vq9kZnegLbpjTLP49It2ovUbcartuoQTeXgP+TGpY//7mDH/UQlFCKDGiA==" saltValue="KUnni6YEm00anzSSvyLqQA==" spinCount="100000" sqref="FN741:FN742" name="Rango2_20_10"/>
    <protectedRange algorithmName="SHA-512" hashValue="9+DNppQbWrLYYUMoJ+lyQctV2bX3Vq9kZnegLbpjTLP49It2ovUbcartuoQTeXgP+TGpY//7mDH/UQlFCKDGiA==" saltValue="KUnni6YEm00anzSSvyLqQA==" spinCount="100000" sqref="FK741:FK742" name="Rango2_19_9"/>
    <protectedRange algorithmName="SHA-512" hashValue="9+DNppQbWrLYYUMoJ+lyQctV2bX3Vq9kZnegLbpjTLP49It2ovUbcartuoQTeXgP+TGpY//7mDH/UQlFCKDGiA==" saltValue="KUnni6YEm00anzSSvyLqQA==" spinCount="100000" sqref="FH741:FH742" name="Rango2_18_15"/>
    <protectedRange algorithmName="SHA-512" hashValue="9+DNppQbWrLYYUMoJ+lyQctV2bX3Vq9kZnegLbpjTLP49It2ovUbcartuoQTeXgP+TGpY//7mDH/UQlFCKDGiA==" saltValue="KUnni6YEm00anzSSvyLqQA==" spinCount="100000" sqref="FE741:FE742" name="Rango2_17_9"/>
    <protectedRange algorithmName="SHA-512" hashValue="9+DNppQbWrLYYUMoJ+lyQctV2bX3Vq9kZnegLbpjTLP49It2ovUbcartuoQTeXgP+TGpY//7mDH/UQlFCKDGiA==" saltValue="KUnni6YEm00anzSSvyLqQA==" spinCount="100000" sqref="HD741:HI742" name="Rango2_15_9"/>
    <protectedRange sqref="EI742" name="Rango2_99_19_3"/>
    <protectedRange algorithmName="SHA-512" hashValue="XZw03RosI/l0z9FxmTtF29EdZ7P+4+ybhqoaAAUmURojSR5XbGfjC4f2i8gMqfY+RI9JvfdCA6PSh9TduXfUxA==" saltValue="5TPtLq2WoiRSae/yaDPnTw==" spinCount="100000" sqref="EH741" name="Rango2_99_80_1"/>
    <protectedRange algorithmName="SHA-512" hashValue="XZw03RosI/l0z9FxmTtF29EdZ7P+4+ybhqoaAAUmURojSR5XbGfjC4f2i8gMqfY+RI9JvfdCA6PSh9TduXfUxA==" saltValue="5TPtLq2WoiRSae/yaDPnTw==" spinCount="100000" sqref="HX743" name="Rango2_99_99_3"/>
    <protectedRange algorithmName="SHA-512" hashValue="EEHzbvEYwO1eufllBljOz0uf9BJ2ENtvOScQ7IsS321QhYbwKn7qhHKKP8cKj02rTDvVRMWvwQ1ZP0mZWsBprQ==" saltValue="CjXqBRFbKezlWOFV37MnDQ==" spinCount="100000" sqref="GQ744:GR744 GW744 GN744" name="Rango2_30_2_10_3"/>
    <protectedRange algorithmName="SHA-512" hashValue="Rgskw+AQdeJ5qbJdarzTa3SCkJfDGziy0Uan5N0F3IWn/H3Z/e+VcB56R7Nes7MPxNHewNP1sSSucVjz3iTLeA==" saltValue="qKZH3DnwaZHBzy3cBZo1qQ==" spinCount="100000" sqref="GF744" name="Rango2_31_28_8_2"/>
    <protectedRange algorithmName="SHA-512" hashValue="Umj9+5Ys20VQPxBFtc6qE5LtKKSgPKwit+B8dd4XnEUaLfBM2ozpkEC4YxwK0SbBiAHDDex+pY+LomQ0lyuamQ==" saltValue="N2/MCRws+mmA+NXw0axolg==" spinCount="100000" sqref="GJ744 GH744 GE744 GB744 GL744 FY744" name="Rango2_31_2_9_5"/>
    <protectedRange algorithmName="SHA-512" hashValue="q2z5hEFmXS0v2chiPTC/VCoDWNlnhp+Xe6Ybfxe48vIsnB/KTJQxJv+pFUnCXfZ9T6vyJopuqFFNROfQTW/JUw==" saltValue="IctfdGJb5tOTpq+KPi9vww==" spinCount="100000" sqref="IA744 ID744:IJ744" name="Rango2_88_39_73_3"/>
    <protectedRange algorithmName="SHA-512" hashValue="YXHanhqXL0e4jPrzkCF8r/22WmlCviFUW909WKuG1JOcU0mp0/Huh0aP3EaGYxV2ep0WGu48HsShAy4Ka2uOiw==" saltValue="h/7U5iwJm7DLR4tRVfwZYw==" spinCount="100000" sqref="GI744 GC744" name="Rango2_33_15_2"/>
    <protectedRange algorithmName="SHA-512" hashValue="pL4tgTKqwEsWSIEGFTBd+4pvEhE7d5Q99Eijs+L/Y1rhA0saQGGRJw5Pv2HLOP0quglztFwB6WVnQ1YGxd4AiQ==" saltValue="IF5mhk2RcoEjrcYppes1VA==" spinCount="100000" sqref="FT744" name="Rango2_30_9_2"/>
    <protectedRange algorithmName="SHA-512" hashValue="EEHzbvEYwO1eufllBljOz0uf9BJ2ENtvOScQ7IsS321QhYbwKn7qhHKKP8cKj02rTDvVRMWvwQ1ZP0mZWsBprQ==" saltValue="CjXqBRFbKezlWOFV37MnDQ==" spinCount="100000" sqref="GQ745:GR745 GW745 GN745" name="Rango2_30_2_10_4"/>
    <protectedRange algorithmName="SHA-512" hashValue="Rgskw+AQdeJ5qbJdarzTa3SCkJfDGziy0Uan5N0F3IWn/H3Z/e+VcB56R7Nes7MPxNHewNP1sSSucVjz3iTLeA==" saltValue="qKZH3DnwaZHBzy3cBZo1qQ==" spinCount="100000" sqref="GF745" name="Rango2_31_28_8_3"/>
    <protectedRange algorithmName="SHA-512" hashValue="Umj9+5Ys20VQPxBFtc6qE5LtKKSgPKwit+B8dd4XnEUaLfBM2ozpkEC4YxwK0SbBiAHDDex+pY+LomQ0lyuamQ==" saltValue="N2/MCRws+mmA+NXw0axolg==" spinCount="100000" sqref="GJ745 GH745 GE745 GL745 FY745" name="Rango2_31_2_9_6"/>
    <protectedRange algorithmName="SHA-512" hashValue="q2z5hEFmXS0v2chiPTC/VCoDWNlnhp+Xe6Ybfxe48vIsnB/KTJQxJv+pFUnCXfZ9T6vyJopuqFFNROfQTW/JUw==" saltValue="IctfdGJb5tOTpq+KPi9vww==" spinCount="100000" sqref="IA745 ID745:IJ745" name="Rango2_88_39_73_4"/>
    <protectedRange algorithmName="SHA-512" hashValue="YXHanhqXL0e4jPrzkCF8r/22WmlCviFUW909WKuG1JOcU0mp0/Huh0aP3EaGYxV2ep0WGu48HsShAy4Ka2uOiw==" saltValue="h/7U5iwJm7DLR4tRVfwZYw==" spinCount="100000" sqref="GI745 GC745" name="Rango2_33_15_3"/>
    <protectedRange algorithmName="SHA-512" hashValue="pL4tgTKqwEsWSIEGFTBd+4pvEhE7d5Q99Eijs+L/Y1rhA0saQGGRJw5Pv2HLOP0quglztFwB6WVnQ1YGxd4AiQ==" saltValue="IF5mhk2RcoEjrcYppes1VA==" spinCount="100000" sqref="FT745" name="Rango2_30_9_3"/>
    <protectedRange algorithmName="SHA-512" hashValue="XZw03RosI/l0z9FxmTtF29EdZ7P+4+ybhqoaAAUmURojSR5XbGfjC4f2i8gMqfY+RI9JvfdCA6PSh9TduXfUxA==" saltValue="5TPtLq2WoiRSae/yaDPnTw==" spinCount="100000" sqref="EA746:EJ746" name="Rango2_99_80_2"/>
    <protectedRange algorithmName="SHA-512" hashValue="XZw03RosI/l0z9FxmTtF29EdZ7P+4+ybhqoaAAUmURojSR5XbGfjC4f2i8gMqfY+RI9JvfdCA6PSh9TduXfUxA==" saltValue="5TPtLq2WoiRSae/yaDPnTw==" spinCount="100000" sqref="EO746" name="Rango2_99_80_1_1"/>
    <protectedRange algorithmName="SHA-512" hashValue="9+DNppQbWrLYYUMoJ+lyQctV2bX3Vq9kZnegLbpjTLP49It2ovUbcartuoQTeXgP+TGpY//7mDH/UQlFCKDGiA==" saltValue="KUnni6YEm00anzSSvyLqQA==" spinCount="100000" sqref="EN746" name="Rango2_86_4"/>
    <protectedRange algorithmName="SHA-512" hashValue="XZw03RosI/l0z9FxmTtF29EdZ7P+4+ybhqoaAAUmURojSR5XbGfjC4f2i8gMqfY+RI9JvfdCA6PSh9TduXfUxA==" saltValue="5TPtLq2WoiRSae/yaDPnTw==" spinCount="100000" sqref="ER746:ES746" name="Rango2_99_80_2_1"/>
    <protectedRange algorithmName="SHA-512" hashValue="XZw03RosI/l0z9FxmTtF29EdZ7P+4+ybhqoaAAUmURojSR5XbGfjC4f2i8gMqfY+RI9JvfdCA6PSh9TduXfUxA==" saltValue="5TPtLq2WoiRSae/yaDPnTw==" spinCount="100000" sqref="EV746:EW746" name="Rango2_99_80_3"/>
    <protectedRange algorithmName="SHA-512" hashValue="9+DNppQbWrLYYUMoJ+lyQctV2bX3Vq9kZnegLbpjTLP49It2ovUbcartuoQTeXgP+TGpY//7mDH/UQlFCKDGiA==" saltValue="KUnni6YEm00anzSSvyLqQA==" spinCount="100000" sqref="EY746:FA746" name="Rango2_86_1_1"/>
    <protectedRange algorithmName="SHA-512" hashValue="9+DNppQbWrLYYUMoJ+lyQctV2bX3Vq9kZnegLbpjTLP49It2ovUbcartuoQTeXgP+TGpY//7mDH/UQlFCKDGiA==" saltValue="KUnni6YEm00anzSSvyLqQA==" spinCount="100000" sqref="FC746" name="Rango2_86_2_1"/>
    <protectedRange algorithmName="SHA-512" hashValue="XZw03RosI/l0z9FxmTtF29EdZ7P+4+ybhqoaAAUmURojSR5XbGfjC4f2i8gMqfY+RI9JvfdCA6PSh9TduXfUxA==" saltValue="5TPtLq2WoiRSae/yaDPnTw==" spinCount="100000" sqref="FF746" name="Rango2_99_80_4"/>
    <protectedRange algorithmName="SHA-512" hashValue="9+DNppQbWrLYYUMoJ+lyQctV2bX3Vq9kZnegLbpjTLP49It2ovUbcartuoQTeXgP+TGpY//7mDH/UQlFCKDGiA==" saltValue="KUnni6YEm00anzSSvyLqQA==" spinCount="100000" sqref="FE746" name="Rango2_86_3_1"/>
    <protectedRange algorithmName="SHA-512" hashValue="XZw03RosI/l0z9FxmTtF29EdZ7P+4+ybhqoaAAUmURojSR5XbGfjC4f2i8gMqfY+RI9JvfdCA6PSh9TduXfUxA==" saltValue="5TPtLq2WoiRSae/yaDPnTw==" spinCount="100000" sqref="FI746" name="Rango2_99_80_5"/>
    <protectedRange algorithmName="SHA-512" hashValue="9+DNppQbWrLYYUMoJ+lyQctV2bX3Vq9kZnegLbpjTLP49It2ovUbcartuoQTeXgP+TGpY//7mDH/UQlFCKDGiA==" saltValue="KUnni6YEm00anzSSvyLqQA==" spinCount="100000" sqref="FH746" name="Rango2_86_4_1"/>
    <protectedRange algorithmName="SHA-512" hashValue="9+DNppQbWrLYYUMoJ+lyQctV2bX3Vq9kZnegLbpjTLP49It2ovUbcartuoQTeXgP+TGpY//7mDH/UQlFCKDGiA==" saltValue="KUnni6YEm00anzSSvyLqQA==" spinCount="100000" sqref="FK746:FL746" name="Rango2_86_5"/>
    <protectedRange algorithmName="SHA-512" hashValue="9+DNppQbWrLYYUMoJ+lyQctV2bX3Vq9kZnegLbpjTLP49It2ovUbcartuoQTeXgP+TGpY//7mDH/UQlFCKDGiA==" saltValue="KUnni6YEm00anzSSvyLqQA==" spinCount="100000" sqref="FN746:FO746" name="Rango2_86_6"/>
    <protectedRange algorithmName="SHA-512" hashValue="XZw03RosI/l0z9FxmTtF29EdZ7P+4+ybhqoaAAUmURojSR5XbGfjC4f2i8gMqfY+RI9JvfdCA6PSh9TduXfUxA==" saltValue="5TPtLq2WoiRSae/yaDPnTw==" spinCount="100000" sqref="FQ746:FR746" name="Rango2_99_80_6"/>
    <protectedRange algorithmName="SHA-512" hashValue="XZw03RosI/l0z9FxmTtF29EdZ7P+4+ybhqoaAAUmURojSR5XbGfjC4f2i8gMqfY+RI9JvfdCA6PSh9TduXfUxA==" saltValue="5TPtLq2WoiRSae/yaDPnTw==" spinCount="100000" sqref="FU746" name="Rango2_99_80_7"/>
    <protectedRange algorithmName="SHA-512" hashValue="pL4tgTKqwEsWSIEGFTBd+4pvEhE7d5Q99Eijs+L/Y1rhA0saQGGRJw5Pv2HLOP0quglztFwB6WVnQ1YGxd4AiQ==" saltValue="IF5mhk2RcoEjrcYppes1VA==" spinCount="100000" sqref="FT746" name="Rango2_30_27_1"/>
    <protectedRange algorithmName="SHA-512" hashValue="XZw03RosI/l0z9FxmTtF29EdZ7P+4+ybhqoaAAUmURojSR5XbGfjC4f2i8gMqfY+RI9JvfdCA6PSh9TduXfUxA==" saltValue="5TPtLq2WoiRSae/yaDPnTw==" spinCount="100000" sqref="FW746:FX746" name="Rango2_99_80_9"/>
    <protectedRange algorithmName="SHA-512" hashValue="Umj9+5Ys20VQPxBFtc6qE5LtKKSgPKwit+B8dd4XnEUaLfBM2ozpkEC4YxwK0SbBiAHDDex+pY+LomQ0lyuamQ==" saltValue="N2/MCRws+mmA+NXw0axolg==" spinCount="100000" sqref="FY746" name="Rango2_31_2_27_3"/>
    <protectedRange algorithmName="SHA-512" hashValue="XZw03RosI/l0z9FxmTtF29EdZ7P+4+ybhqoaAAUmURojSR5XbGfjC4f2i8gMqfY+RI9JvfdCA6PSh9TduXfUxA==" saltValue="5TPtLq2WoiRSae/yaDPnTw==" spinCount="100000" sqref="FZ746" name="Rango2_99_80_10"/>
    <protectedRange algorithmName="SHA-512" hashValue="Umj9+5Ys20VQPxBFtc6qE5LtKKSgPKwit+B8dd4XnEUaLfBM2ozpkEC4YxwK0SbBiAHDDex+pY+LomQ0lyuamQ==" saltValue="N2/MCRws+mmA+NXw0axolg==" spinCount="100000" sqref="GB746" name="Rango2_31_2_27_1_1"/>
    <protectedRange algorithmName="SHA-512" hashValue="Rgskw+AQdeJ5qbJdarzTa3SCkJfDGziy0Uan5N0F3IWn/H3Z/e+VcB56R7Nes7MPxNHewNP1sSSucVjz3iTLeA==" saltValue="qKZH3DnwaZHBzy3cBZo1qQ==" spinCount="100000" sqref="GF746" name="Rango2_31_28_26_1"/>
    <protectedRange algorithmName="SHA-512" hashValue="Umj9+5Ys20VQPxBFtc6qE5LtKKSgPKwit+B8dd4XnEUaLfBM2ozpkEC4YxwK0SbBiAHDDex+pY+LomQ0lyuamQ==" saltValue="N2/MCRws+mmA+NXw0axolg==" spinCount="100000" sqref="GE746" name="Rango2_31_2_27_2_1"/>
    <protectedRange algorithmName="SHA-512" hashValue="EEHzbvEYwO1eufllBljOz0uf9BJ2ENtvOScQ7IsS321QhYbwKn7qhHKKP8cKj02rTDvVRMWvwQ1ZP0mZWsBprQ==" saltValue="CjXqBRFbKezlWOFV37MnDQ==" spinCount="100000" sqref="GN746" name="Rango2_30_2_28_1"/>
    <protectedRange algorithmName="SHA-512" hashValue="Umj9+5Ys20VQPxBFtc6qE5LtKKSgPKwit+B8dd4XnEUaLfBM2ozpkEC4YxwK0SbBiAHDDex+pY+LomQ0lyuamQ==" saltValue="N2/MCRws+mmA+NXw0axolg==" spinCount="100000" sqref="GL746 GH746 GJ746" name="Rango2_31_2_27_3_1"/>
    <protectedRange algorithmName="SHA-512" hashValue="XZw03RosI/l0z9FxmTtF29EdZ7P+4+ybhqoaAAUmURojSR5XbGfjC4f2i8gMqfY+RI9JvfdCA6PSh9TduXfUxA==" saltValue="5TPtLq2WoiRSae/yaDPnTw==" spinCount="100000" sqref="GK746 GM746" name="Rango2_99_80_11"/>
    <protectedRange algorithmName="SHA-512" hashValue="YXHanhqXL0e4jPrzkCF8r/22WmlCviFUW909WKuG1JOcU0mp0/Huh0aP3EaGYxV2ep0WGu48HsShAy4Ka2uOiw==" saltValue="h/7U5iwJm7DLR4tRVfwZYw==" spinCount="100000" sqref="GI746" name="Rango2_33_39_1"/>
    <protectedRange algorithmName="SHA-512" hashValue="XZw03RosI/l0z9FxmTtF29EdZ7P+4+ybhqoaAAUmURojSR5XbGfjC4f2i8gMqfY+RI9JvfdCA6PSh9TduXfUxA==" saltValue="5TPtLq2WoiRSae/yaDPnTw==" spinCount="100000" sqref="GO746" name="Rango2_99_80_12"/>
    <protectedRange algorithmName="SHA-512" hashValue="EEHzbvEYwO1eufllBljOz0uf9BJ2ENtvOScQ7IsS321QhYbwKn7qhHKKP8cKj02rTDvVRMWvwQ1ZP0mZWsBprQ==" saltValue="CjXqBRFbKezlWOFV37MnDQ==" spinCount="100000" sqref="GQ746:GR746" name="Rango2_30_2_28_1_1"/>
    <protectedRange algorithmName="SHA-512" hashValue="XZw03RosI/l0z9FxmTtF29EdZ7P+4+ybhqoaAAUmURojSR5XbGfjC4f2i8gMqfY+RI9JvfdCA6PSh9TduXfUxA==" saltValue="5TPtLq2WoiRSae/yaDPnTw==" spinCount="100000" sqref="GT746" name="Rango2_99_80_13"/>
    <protectedRange algorithmName="SHA-512" hashValue="EEHzbvEYwO1eufllBljOz0uf9BJ2ENtvOScQ7IsS321QhYbwKn7qhHKKP8cKj02rTDvVRMWvwQ1ZP0mZWsBprQ==" saltValue="CjXqBRFbKezlWOFV37MnDQ==" spinCount="100000" sqref="GW746" name="Rango2_30_2_28_2"/>
    <protectedRange algorithmName="SHA-512" hashValue="XZw03RosI/l0z9FxmTtF29EdZ7P+4+ybhqoaAAUmURojSR5XbGfjC4f2i8gMqfY+RI9JvfdCA6PSh9TduXfUxA==" saltValue="5TPtLq2WoiRSae/yaDPnTw==" spinCount="100000" sqref="GY746:GZ746" name="Rango2_99_80_14"/>
    <protectedRange algorithmName="SHA-512" hashValue="9+DNppQbWrLYYUMoJ+lyQctV2bX3Vq9kZnegLbpjTLP49It2ovUbcartuoQTeXgP+TGpY//7mDH/UQlFCKDGiA==" saltValue="KUnni6YEm00anzSSvyLqQA==" spinCount="100000" sqref="GX746" name="Rango2_86_7"/>
    <protectedRange algorithmName="SHA-512" hashValue="XZw03RosI/l0z9FxmTtF29EdZ7P+4+ybhqoaAAUmURojSR5XbGfjC4f2i8gMqfY+RI9JvfdCA6PSh9TduXfUxA==" saltValue="5TPtLq2WoiRSae/yaDPnTw==" spinCount="100000" sqref="HJ746" name="Rango2_99_80_15"/>
    <protectedRange algorithmName="SHA-512" hashValue="q2z5hEFmXS0v2chiPTC/VCoDWNlnhp+Xe6Ybfxe48vIsnB/KTJQxJv+pFUnCXfZ9T6vyJopuqFFNROfQTW/JUw==" saltValue="IctfdGJb5tOTpq+KPi9vww==" spinCount="100000" sqref="IA746" name="Rango2_88_39_45_3"/>
    <protectedRange algorithmName="SHA-512" hashValue="XZw03RosI/l0z9FxmTtF29EdZ7P+4+ybhqoaAAUmURojSR5XbGfjC4f2i8gMqfY+RI9JvfdCA6PSh9TduXfUxA==" saltValue="5TPtLq2WoiRSae/yaDPnTw==" spinCount="100000" sqref="IB746 HU746:HZ746" name="Rango2_99_80_16"/>
    <protectedRange algorithmName="SHA-512" hashValue="9+DNppQbWrLYYUMoJ+lyQctV2bX3Vq9kZnegLbpjTLP49It2ovUbcartuoQTeXgP+TGpY//7mDH/UQlFCKDGiA==" saltValue="KUnni6YEm00anzSSvyLqQA==" spinCount="100000" sqref="HT746" name="Rango2_86_8"/>
    <protectedRange algorithmName="SHA-512" hashValue="q2z5hEFmXS0v2chiPTC/VCoDWNlnhp+Xe6Ybfxe48vIsnB/KTJQxJv+pFUnCXfZ9T6vyJopuqFFNROfQTW/JUw==" saltValue="IctfdGJb5tOTpq+KPi9vww==" spinCount="100000" sqref="ID746:IJ746" name="Rango2_88_39_45_1_1"/>
    <protectedRange algorithmName="SHA-512" hashValue="XZw03RosI/l0z9FxmTtF29EdZ7P+4+ybhqoaAAUmURojSR5XbGfjC4f2i8gMqfY+RI9JvfdCA6PSh9TduXfUxA==" saltValue="5TPtLq2WoiRSae/yaDPnTw==" spinCount="100000" sqref="IL746:IM746" name="Rango2_99_80_17"/>
    <protectedRange algorithmName="SHA-512" hashValue="XZw03RosI/l0z9FxmTtF29EdZ7P+4+ybhqoaAAUmURojSR5XbGfjC4f2i8gMqfY+RI9JvfdCA6PSh9TduXfUxA==" saltValue="5TPtLq2WoiRSae/yaDPnTw==" spinCount="100000" sqref="IO746" name="Rango2_99_80_18"/>
    <protectedRange algorithmName="SHA-512" hashValue="XZw03RosI/l0z9FxmTtF29EdZ7P+4+ybhqoaAAUmURojSR5XbGfjC4f2i8gMqfY+RI9JvfdCA6PSh9TduXfUxA==" saltValue="5TPtLq2WoiRSae/yaDPnTw==" spinCount="100000" sqref="EA747:EI747" name="Rango2_99_80_8"/>
    <protectedRange algorithmName="SHA-512" hashValue="XZw03RosI/l0z9FxmTtF29EdZ7P+4+ybhqoaAAUmURojSR5XbGfjC4f2i8gMqfY+RI9JvfdCA6PSh9TduXfUxA==" saltValue="5TPtLq2WoiRSae/yaDPnTw==" spinCount="100000" sqref="EA748:EJ748" name="Rango2_99_80_19"/>
    <protectedRange algorithmName="SHA-512" hashValue="XZw03RosI/l0z9FxmTtF29EdZ7P+4+ybhqoaAAUmURojSR5XbGfjC4f2i8gMqfY+RI9JvfdCA6PSh9TduXfUxA==" saltValue="5TPtLq2WoiRSae/yaDPnTw==" spinCount="100000" sqref="EO748" name="Rango2_99_80_1_2"/>
    <protectedRange algorithmName="SHA-512" hashValue="9+DNppQbWrLYYUMoJ+lyQctV2bX3Vq9kZnegLbpjTLP49It2ovUbcartuoQTeXgP+TGpY//7mDH/UQlFCKDGiA==" saltValue="KUnni6YEm00anzSSvyLqQA==" spinCount="100000" sqref="EN748" name="Rango2_86_9"/>
    <protectedRange algorithmName="SHA-512" hashValue="XZw03RosI/l0z9FxmTtF29EdZ7P+4+ybhqoaAAUmURojSR5XbGfjC4f2i8gMqfY+RI9JvfdCA6PSh9TduXfUxA==" saltValue="5TPtLq2WoiRSae/yaDPnTw==" spinCount="100000" sqref="ER748:ES748" name="Rango2_99_80_2_2"/>
    <protectedRange algorithmName="SHA-512" hashValue="XZw03RosI/l0z9FxmTtF29EdZ7P+4+ybhqoaAAUmURojSR5XbGfjC4f2i8gMqfY+RI9JvfdCA6PSh9TduXfUxA==" saltValue="5TPtLq2WoiRSae/yaDPnTw==" spinCount="100000" sqref="EV748:EW748" name="Rango2_99_80_3_1"/>
    <protectedRange algorithmName="SHA-512" hashValue="9+DNppQbWrLYYUMoJ+lyQctV2bX3Vq9kZnegLbpjTLP49It2ovUbcartuoQTeXgP+TGpY//7mDH/UQlFCKDGiA==" saltValue="KUnni6YEm00anzSSvyLqQA==" spinCount="100000" sqref="EY748:FA748" name="Rango2_86_1_2"/>
    <protectedRange algorithmName="SHA-512" hashValue="9+DNppQbWrLYYUMoJ+lyQctV2bX3Vq9kZnegLbpjTLP49It2ovUbcartuoQTeXgP+TGpY//7mDH/UQlFCKDGiA==" saltValue="KUnni6YEm00anzSSvyLqQA==" spinCount="100000" sqref="FC748" name="Rango2_86_2_2"/>
    <protectedRange algorithmName="SHA-512" hashValue="XZw03RosI/l0z9FxmTtF29EdZ7P+4+ybhqoaAAUmURojSR5XbGfjC4f2i8gMqfY+RI9JvfdCA6PSh9TduXfUxA==" saltValue="5TPtLq2WoiRSae/yaDPnTw==" spinCount="100000" sqref="FF748" name="Rango2_99_80_4_1"/>
    <protectedRange algorithmName="SHA-512" hashValue="9+DNppQbWrLYYUMoJ+lyQctV2bX3Vq9kZnegLbpjTLP49It2ovUbcartuoQTeXgP+TGpY//7mDH/UQlFCKDGiA==" saltValue="KUnni6YEm00anzSSvyLqQA==" spinCount="100000" sqref="FE748" name="Rango2_86_3_2"/>
    <protectedRange algorithmName="SHA-512" hashValue="XZw03RosI/l0z9FxmTtF29EdZ7P+4+ybhqoaAAUmURojSR5XbGfjC4f2i8gMqfY+RI9JvfdCA6PSh9TduXfUxA==" saltValue="5TPtLq2WoiRSae/yaDPnTw==" spinCount="100000" sqref="FI748" name="Rango2_99_80_5_1"/>
    <protectedRange algorithmName="SHA-512" hashValue="9+DNppQbWrLYYUMoJ+lyQctV2bX3Vq9kZnegLbpjTLP49It2ovUbcartuoQTeXgP+TGpY//7mDH/UQlFCKDGiA==" saltValue="KUnni6YEm00anzSSvyLqQA==" spinCount="100000" sqref="FH748" name="Rango2_86_4_2"/>
    <protectedRange algorithmName="SHA-512" hashValue="9+DNppQbWrLYYUMoJ+lyQctV2bX3Vq9kZnegLbpjTLP49It2ovUbcartuoQTeXgP+TGpY//7mDH/UQlFCKDGiA==" saltValue="KUnni6YEm00anzSSvyLqQA==" spinCount="100000" sqref="FK748:FL748" name="Rango2_86_5_1"/>
    <protectedRange algorithmName="SHA-512" hashValue="9+DNppQbWrLYYUMoJ+lyQctV2bX3Vq9kZnegLbpjTLP49It2ovUbcartuoQTeXgP+TGpY//7mDH/UQlFCKDGiA==" saltValue="KUnni6YEm00anzSSvyLqQA==" spinCount="100000" sqref="FN748:FO748" name="Rango2_86_6_1"/>
    <protectedRange algorithmName="SHA-512" hashValue="XZw03RosI/l0z9FxmTtF29EdZ7P+4+ybhqoaAAUmURojSR5XbGfjC4f2i8gMqfY+RI9JvfdCA6PSh9TduXfUxA==" saltValue="5TPtLq2WoiRSae/yaDPnTw==" spinCount="100000" sqref="FQ748:FR748" name="Rango2_99_80_6_1"/>
    <protectedRange algorithmName="SHA-512" hashValue="XZw03RosI/l0z9FxmTtF29EdZ7P+4+ybhqoaAAUmURojSR5XbGfjC4f2i8gMqfY+RI9JvfdCA6PSh9TduXfUxA==" saltValue="5TPtLq2WoiRSae/yaDPnTw==" spinCount="100000" sqref="FU748" name="Rango2_99_80_7_1"/>
    <protectedRange algorithmName="SHA-512" hashValue="pL4tgTKqwEsWSIEGFTBd+4pvEhE7d5Q99Eijs+L/Y1rhA0saQGGRJw5Pv2HLOP0quglztFwB6WVnQ1YGxd4AiQ==" saltValue="IF5mhk2RcoEjrcYppes1VA==" spinCount="100000" sqref="FT748" name="Rango2_30_27_2"/>
    <protectedRange sqref="FW748" name="Rango2_99_34_7"/>
    <protectedRange algorithmName="SHA-512" hashValue="XZw03RosI/l0z9FxmTtF29EdZ7P+4+ybhqoaAAUmURojSR5XbGfjC4f2i8gMqfY+RI9JvfdCA6PSh9TduXfUxA==" saltValue="5TPtLq2WoiRSae/yaDPnTw==" spinCount="100000" sqref="FX748" name="Rango2_99_80_9_1"/>
    <protectedRange algorithmName="SHA-512" hashValue="Umj9+5Ys20VQPxBFtc6qE5LtKKSgPKwit+B8dd4XnEUaLfBM2ozpkEC4YxwK0SbBiAHDDex+pY+LomQ0lyuamQ==" saltValue="N2/MCRws+mmA+NXw0axolg==" spinCount="100000" sqref="FY748" name="Rango2_31_2_27_4"/>
    <protectedRange algorithmName="SHA-512" hashValue="XZw03RosI/l0z9FxmTtF29EdZ7P+4+ybhqoaAAUmURojSR5XbGfjC4f2i8gMqfY+RI9JvfdCA6PSh9TduXfUxA==" saltValue="5TPtLq2WoiRSae/yaDPnTw==" spinCount="100000" sqref="FZ748" name="Rango2_99_80_10_1"/>
    <protectedRange algorithmName="SHA-512" hashValue="YXHanhqXL0e4jPrzkCF8r/22WmlCviFUW909WKuG1JOcU0mp0/Huh0aP3EaGYxV2ep0WGu48HsShAy4Ka2uOiw==" saltValue="h/7U5iwJm7DLR4tRVfwZYw==" spinCount="100000" sqref="GC748" name="Rango2_33_39_2"/>
    <protectedRange algorithmName="SHA-512" hashValue="Rgskw+AQdeJ5qbJdarzTa3SCkJfDGziy0Uan5N0F3IWn/H3Z/e+VcB56R7Nes7MPxNHewNP1sSSucVjz3iTLeA==" saltValue="qKZH3DnwaZHBzy3cBZo1qQ==" spinCount="100000" sqref="GF748" name="Rango2_31_28_26_2"/>
    <protectedRange algorithmName="SHA-512" hashValue="Umj9+5Ys20VQPxBFtc6qE5LtKKSgPKwit+B8dd4XnEUaLfBM2ozpkEC4YxwK0SbBiAHDDex+pY+LomQ0lyuamQ==" saltValue="N2/MCRws+mmA+NXw0axolg==" spinCount="100000" sqref="GE748" name="Rango2_31_2_27_2_2"/>
    <protectedRange algorithmName="SHA-512" hashValue="EEHzbvEYwO1eufllBljOz0uf9BJ2ENtvOScQ7IsS321QhYbwKn7qhHKKP8cKj02rTDvVRMWvwQ1ZP0mZWsBprQ==" saltValue="CjXqBRFbKezlWOFV37MnDQ==" spinCount="100000" sqref="GN748" name="Rango2_30_2_28_3"/>
    <protectedRange algorithmName="SHA-512" hashValue="Umj9+5Ys20VQPxBFtc6qE5LtKKSgPKwit+B8dd4XnEUaLfBM2ozpkEC4YxwK0SbBiAHDDex+pY+LomQ0lyuamQ==" saltValue="N2/MCRws+mmA+NXw0axolg==" spinCount="100000" sqref="GL748 GH748 GJ748" name="Rango2_31_2_27_3_2"/>
    <protectedRange algorithmName="SHA-512" hashValue="XZw03RosI/l0z9FxmTtF29EdZ7P+4+ybhqoaAAUmURojSR5XbGfjC4f2i8gMqfY+RI9JvfdCA6PSh9TduXfUxA==" saltValue="5TPtLq2WoiRSae/yaDPnTw==" spinCount="100000" sqref="GK748 GM748" name="Rango2_99_80_11_1"/>
    <protectedRange algorithmName="SHA-512" hashValue="YXHanhqXL0e4jPrzkCF8r/22WmlCviFUW909WKuG1JOcU0mp0/Huh0aP3EaGYxV2ep0WGu48HsShAy4Ka2uOiw==" saltValue="h/7U5iwJm7DLR4tRVfwZYw==" spinCount="100000" sqref="GI748" name="Rango2_33_39_1_1"/>
    <protectedRange algorithmName="SHA-512" hashValue="XZw03RosI/l0z9FxmTtF29EdZ7P+4+ybhqoaAAUmURojSR5XbGfjC4f2i8gMqfY+RI9JvfdCA6PSh9TduXfUxA==" saltValue="5TPtLq2WoiRSae/yaDPnTw==" spinCount="100000" sqref="GO748" name="Rango2_99_80_12_1"/>
    <protectedRange algorithmName="SHA-512" hashValue="EEHzbvEYwO1eufllBljOz0uf9BJ2ENtvOScQ7IsS321QhYbwKn7qhHKKP8cKj02rTDvVRMWvwQ1ZP0mZWsBprQ==" saltValue="CjXqBRFbKezlWOFV37MnDQ==" spinCount="100000" sqref="GQ748:GR748" name="Rango2_30_2_28_1_2"/>
    <protectedRange algorithmName="SHA-512" hashValue="XZw03RosI/l0z9FxmTtF29EdZ7P+4+ybhqoaAAUmURojSR5XbGfjC4f2i8gMqfY+RI9JvfdCA6PSh9TduXfUxA==" saltValue="5TPtLq2WoiRSae/yaDPnTw==" spinCount="100000" sqref="GT748" name="Rango2_99_80_13_1"/>
    <protectedRange algorithmName="SHA-512" hashValue="EEHzbvEYwO1eufllBljOz0uf9BJ2ENtvOScQ7IsS321QhYbwKn7qhHKKP8cKj02rTDvVRMWvwQ1ZP0mZWsBprQ==" saltValue="CjXqBRFbKezlWOFV37MnDQ==" spinCount="100000" sqref="GW748" name="Rango2_30_2_28_2_1"/>
    <protectedRange algorithmName="SHA-512" hashValue="XZw03RosI/l0z9FxmTtF29EdZ7P+4+ybhqoaAAUmURojSR5XbGfjC4f2i8gMqfY+RI9JvfdCA6PSh9TduXfUxA==" saltValue="5TPtLq2WoiRSae/yaDPnTw==" spinCount="100000" sqref="GY748:GZ748" name="Rango2_99_80_14_1"/>
    <protectedRange algorithmName="SHA-512" hashValue="9+DNppQbWrLYYUMoJ+lyQctV2bX3Vq9kZnegLbpjTLP49It2ovUbcartuoQTeXgP+TGpY//7mDH/UQlFCKDGiA==" saltValue="KUnni6YEm00anzSSvyLqQA==" spinCount="100000" sqref="GX748" name="Rango2_86_7_1"/>
    <protectedRange algorithmName="SHA-512" hashValue="XZw03RosI/l0z9FxmTtF29EdZ7P+4+ybhqoaAAUmURojSR5XbGfjC4f2i8gMqfY+RI9JvfdCA6PSh9TduXfUxA==" saltValue="5TPtLq2WoiRSae/yaDPnTw==" spinCount="100000" sqref="HJ748" name="Rango2_99_80_15_1"/>
    <protectedRange algorithmName="SHA-512" hashValue="q2z5hEFmXS0v2chiPTC/VCoDWNlnhp+Xe6Ybfxe48vIsnB/KTJQxJv+pFUnCXfZ9T6vyJopuqFFNROfQTW/JUw==" saltValue="IctfdGJb5tOTpq+KPi9vww==" spinCount="100000" sqref="IA748" name="Rango2_88_39_45_4"/>
    <protectedRange algorithmName="SHA-512" hashValue="XZw03RosI/l0z9FxmTtF29EdZ7P+4+ybhqoaAAUmURojSR5XbGfjC4f2i8gMqfY+RI9JvfdCA6PSh9TduXfUxA==" saltValue="5TPtLq2WoiRSae/yaDPnTw==" spinCount="100000" sqref="IB748 HU748:HZ748" name="Rango2_99_80_16_1"/>
    <protectedRange algorithmName="SHA-512" hashValue="9+DNppQbWrLYYUMoJ+lyQctV2bX3Vq9kZnegLbpjTLP49It2ovUbcartuoQTeXgP+TGpY//7mDH/UQlFCKDGiA==" saltValue="KUnni6YEm00anzSSvyLqQA==" spinCount="100000" sqref="HT748" name="Rango2_86_8_1"/>
    <protectedRange algorithmName="SHA-512" hashValue="q2z5hEFmXS0v2chiPTC/VCoDWNlnhp+Xe6Ybfxe48vIsnB/KTJQxJv+pFUnCXfZ9T6vyJopuqFFNROfQTW/JUw==" saltValue="IctfdGJb5tOTpq+KPi9vww==" spinCount="100000" sqref="ID748:IJ748" name="Rango2_88_39_45_1_2"/>
    <protectedRange algorithmName="SHA-512" hashValue="XZw03RosI/l0z9FxmTtF29EdZ7P+4+ybhqoaAAUmURojSR5XbGfjC4f2i8gMqfY+RI9JvfdCA6PSh9TduXfUxA==" saltValue="5TPtLq2WoiRSae/yaDPnTw==" spinCount="100000" sqref="IL748:IM748" name="Rango2_99_80_17_1"/>
    <protectedRange algorithmName="SHA-512" hashValue="XZw03RosI/l0z9FxmTtF29EdZ7P+4+ybhqoaAAUmURojSR5XbGfjC4f2i8gMqfY+RI9JvfdCA6PSh9TduXfUxA==" saltValue="5TPtLq2WoiRSae/yaDPnTw==" spinCount="100000" sqref="IO748" name="Rango2_99_80_18_1"/>
    <protectedRange algorithmName="SHA-512" hashValue="XZw03RosI/l0z9FxmTtF29EdZ7P+4+ybhqoaAAUmURojSR5XbGfjC4f2i8gMqfY+RI9JvfdCA6PSh9TduXfUxA==" saltValue="5TPtLq2WoiRSae/yaDPnTw==" spinCount="100000" sqref="EA749:EJ749" name="Rango2_99_70_10"/>
    <protectedRange algorithmName="SHA-512" hashValue="XZw03RosI/l0z9FxmTtF29EdZ7P+4+ybhqoaAAUmURojSR5XbGfjC4f2i8gMqfY+RI9JvfdCA6PSh9TduXfUxA==" saltValue="5TPtLq2WoiRSae/yaDPnTw==" spinCount="100000" sqref="EO749" name="Rango2_99_70_11"/>
    <protectedRange algorithmName="SHA-512" hashValue="9+DNppQbWrLYYUMoJ+lyQctV2bX3Vq9kZnegLbpjTLP49It2ovUbcartuoQTeXgP+TGpY//7mDH/UQlFCKDGiA==" saltValue="KUnni6YEm00anzSSvyLqQA==" spinCount="100000" sqref="EN749" name="Rango2_76_1_1"/>
    <protectedRange algorithmName="SHA-512" hashValue="XZw03RosI/l0z9FxmTtF29EdZ7P+4+ybhqoaAAUmURojSR5XbGfjC4f2i8gMqfY+RI9JvfdCA6PSh9TduXfUxA==" saltValue="5TPtLq2WoiRSae/yaDPnTw==" spinCount="100000" sqref="ER749:ES749" name="Rango2_99_70_12"/>
    <protectedRange algorithmName="SHA-512" hashValue="XZw03RosI/l0z9FxmTtF29EdZ7P+4+ybhqoaAAUmURojSR5XbGfjC4f2i8gMqfY+RI9JvfdCA6PSh9TduXfUxA==" saltValue="5TPtLq2WoiRSae/yaDPnTw==" spinCount="100000" sqref="EV749:EW749" name="Rango2_99_70_13"/>
    <protectedRange algorithmName="SHA-512" hashValue="9+DNppQbWrLYYUMoJ+lyQctV2bX3Vq9kZnegLbpjTLP49It2ovUbcartuoQTeXgP+TGpY//7mDH/UQlFCKDGiA==" saltValue="KUnni6YEm00anzSSvyLqQA==" spinCount="100000" sqref="EY749:FA749" name="Rango2_76_2_1"/>
    <protectedRange algorithmName="SHA-512" hashValue="9+DNppQbWrLYYUMoJ+lyQctV2bX3Vq9kZnegLbpjTLP49It2ovUbcartuoQTeXgP+TGpY//7mDH/UQlFCKDGiA==" saltValue="KUnni6YEm00anzSSvyLqQA==" spinCount="100000" sqref="FC749" name="Rango2_76_3_1"/>
    <protectedRange algorithmName="SHA-512" hashValue="XZw03RosI/l0z9FxmTtF29EdZ7P+4+ybhqoaAAUmURojSR5XbGfjC4f2i8gMqfY+RI9JvfdCA6PSh9TduXfUxA==" saltValue="5TPtLq2WoiRSae/yaDPnTw==" spinCount="100000" sqref="FF749" name="Rango2_99_70_14"/>
    <protectedRange algorithmName="SHA-512" hashValue="9+DNppQbWrLYYUMoJ+lyQctV2bX3Vq9kZnegLbpjTLP49It2ovUbcartuoQTeXgP+TGpY//7mDH/UQlFCKDGiA==" saltValue="KUnni6YEm00anzSSvyLqQA==" spinCount="100000" sqref="FE749" name="Rango2_76_4_1"/>
    <protectedRange algorithmName="SHA-512" hashValue="XZw03RosI/l0z9FxmTtF29EdZ7P+4+ybhqoaAAUmURojSR5XbGfjC4f2i8gMqfY+RI9JvfdCA6PSh9TduXfUxA==" saltValue="5TPtLq2WoiRSae/yaDPnTw==" spinCount="100000" sqref="FI749" name="Rango2_99_70_15"/>
    <protectedRange algorithmName="SHA-512" hashValue="9+DNppQbWrLYYUMoJ+lyQctV2bX3Vq9kZnegLbpjTLP49It2ovUbcartuoQTeXgP+TGpY//7mDH/UQlFCKDGiA==" saltValue="KUnni6YEm00anzSSvyLqQA==" spinCount="100000" sqref="FH749" name="Rango2_76_5_1"/>
    <protectedRange algorithmName="SHA-512" hashValue="XZw03RosI/l0z9FxmTtF29EdZ7P+4+ybhqoaAAUmURojSR5XbGfjC4f2i8gMqfY+RI9JvfdCA6PSh9TduXfUxA==" saltValue="5TPtLq2WoiRSae/yaDPnTw==" spinCount="100000" sqref="FL749" name="Rango2_99_70_16"/>
    <protectedRange algorithmName="SHA-512" hashValue="9+DNppQbWrLYYUMoJ+lyQctV2bX3Vq9kZnegLbpjTLP49It2ovUbcartuoQTeXgP+TGpY//7mDH/UQlFCKDGiA==" saltValue="KUnni6YEm00anzSSvyLqQA==" spinCount="100000" sqref="FK749" name="Rango2_76_6_1"/>
    <protectedRange algorithmName="SHA-512" hashValue="9+DNppQbWrLYYUMoJ+lyQctV2bX3Vq9kZnegLbpjTLP49It2ovUbcartuoQTeXgP+TGpY//7mDH/UQlFCKDGiA==" saltValue="KUnni6YEm00anzSSvyLqQA==" spinCount="100000" sqref="FN749:FO749" name="Rango2_76_7"/>
    <protectedRange algorithmName="SHA-512" hashValue="XZw03RosI/l0z9FxmTtF29EdZ7P+4+ybhqoaAAUmURojSR5XbGfjC4f2i8gMqfY+RI9JvfdCA6PSh9TduXfUxA==" saltValue="5TPtLq2WoiRSae/yaDPnTw==" spinCount="100000" sqref="FQ749:FR749" name="Rango2_99_70_17"/>
    <protectedRange algorithmName="SHA-512" hashValue="XZw03RosI/l0z9FxmTtF29EdZ7P+4+ybhqoaAAUmURojSR5XbGfjC4f2i8gMqfY+RI9JvfdCA6PSh9TduXfUxA==" saltValue="5TPtLq2WoiRSae/yaDPnTw==" spinCount="100000" sqref="FU749" name="Rango2_99_70_18"/>
    <protectedRange algorithmName="SHA-512" hashValue="pL4tgTKqwEsWSIEGFTBd+4pvEhE7d5Q99Eijs+L/Y1rhA0saQGGRJw5Pv2HLOP0quglztFwB6WVnQ1YGxd4AiQ==" saltValue="IF5mhk2RcoEjrcYppes1VA==" spinCount="100000" sqref="FT749" name="Rango2_30_20_2"/>
    <protectedRange algorithmName="SHA-512" hashValue="XZw03RosI/l0z9FxmTtF29EdZ7P+4+ybhqoaAAUmURojSR5XbGfjC4f2i8gMqfY+RI9JvfdCA6PSh9TduXfUxA==" saltValue="5TPtLq2WoiRSae/yaDPnTw==" spinCount="100000" sqref="FW749:FX749" name="Rango2_99_70_19"/>
    <protectedRange algorithmName="SHA-512" hashValue="Umj9+5Ys20VQPxBFtc6qE5LtKKSgPKwit+B8dd4XnEUaLfBM2ozpkEC4YxwK0SbBiAHDDex+pY+LomQ0lyuamQ==" saltValue="N2/MCRws+mmA+NXw0axolg==" spinCount="100000" sqref="FY749" name="Rango2_31_2_20_1"/>
    <protectedRange algorithmName="SHA-512" hashValue="XZw03RosI/l0z9FxmTtF29EdZ7P+4+ybhqoaAAUmURojSR5XbGfjC4f2i8gMqfY+RI9JvfdCA6PSh9TduXfUxA==" saltValue="5TPtLq2WoiRSae/yaDPnTw==" spinCount="100000" sqref="FZ749" name="Rango2_99_70_20"/>
    <protectedRange algorithmName="SHA-512" hashValue="YXHanhqXL0e4jPrzkCF8r/22WmlCviFUW909WKuG1JOcU0mp0/Huh0aP3EaGYxV2ep0WGu48HsShAy4Ka2uOiw==" saltValue="h/7U5iwJm7DLR4tRVfwZYw==" spinCount="100000" sqref="GC749" name="Rango2_33_34_1"/>
    <protectedRange algorithmName="SHA-512" hashValue="Rgskw+AQdeJ5qbJdarzTa3SCkJfDGziy0Uan5N0F3IWn/H3Z/e+VcB56R7Nes7MPxNHewNP1sSSucVjz3iTLeA==" saltValue="qKZH3DnwaZHBzy3cBZo1qQ==" spinCount="100000" sqref="GF749" name="Rango2_31_28_19_2"/>
    <protectedRange algorithmName="SHA-512" hashValue="Umj9+5Ys20VQPxBFtc6qE5LtKKSgPKwit+B8dd4XnEUaLfBM2ozpkEC4YxwK0SbBiAHDDex+pY+LomQ0lyuamQ==" saltValue="N2/MCRws+mmA+NXw0axolg==" spinCount="100000" sqref="GE749" name="Rango2_31_2_20_2"/>
    <protectedRange algorithmName="SHA-512" hashValue="EEHzbvEYwO1eufllBljOz0uf9BJ2ENtvOScQ7IsS321QhYbwKn7qhHKKP8cKj02rTDvVRMWvwQ1ZP0mZWsBprQ==" saltValue="CjXqBRFbKezlWOFV37MnDQ==" spinCount="100000" sqref="GN749" name="Rango2_30_2_21_2"/>
    <protectedRange algorithmName="SHA-512" hashValue="Umj9+5Ys20VQPxBFtc6qE5LtKKSgPKwit+B8dd4XnEUaLfBM2ozpkEC4YxwK0SbBiAHDDex+pY+LomQ0lyuamQ==" saltValue="N2/MCRws+mmA+NXw0axolg==" spinCount="100000" sqref="GJ749 GH749 GL749" name="Rango2_31_2_20_3"/>
    <protectedRange algorithmName="SHA-512" hashValue="XZw03RosI/l0z9FxmTtF29EdZ7P+4+ybhqoaAAUmURojSR5XbGfjC4f2i8gMqfY+RI9JvfdCA6PSh9TduXfUxA==" saltValue="5TPtLq2WoiRSae/yaDPnTw==" spinCount="100000" sqref="GM749 GK749" name="Rango2_99_70_21"/>
    <protectedRange algorithmName="SHA-512" hashValue="YXHanhqXL0e4jPrzkCF8r/22WmlCviFUW909WKuG1JOcU0mp0/Huh0aP3EaGYxV2ep0WGu48HsShAy4Ka2uOiw==" saltValue="h/7U5iwJm7DLR4tRVfwZYw==" spinCount="100000" sqref="GI749" name="Rango2_33_34_1_1"/>
    <protectedRange algorithmName="SHA-512" hashValue="XZw03RosI/l0z9FxmTtF29EdZ7P+4+ybhqoaAAUmURojSR5XbGfjC4f2i8gMqfY+RI9JvfdCA6PSh9TduXfUxA==" saltValue="5TPtLq2WoiRSae/yaDPnTw==" spinCount="100000" sqref="GO749" name="Rango2_99_70_22"/>
    <protectedRange algorithmName="SHA-512" hashValue="EEHzbvEYwO1eufllBljOz0uf9BJ2ENtvOScQ7IsS321QhYbwKn7qhHKKP8cKj02rTDvVRMWvwQ1ZP0mZWsBprQ==" saltValue="CjXqBRFbKezlWOFV37MnDQ==" spinCount="100000" sqref="GQ749:GR749" name="Rango2_30_2_21_1_1"/>
    <protectedRange algorithmName="SHA-512" hashValue="XZw03RosI/l0z9FxmTtF29EdZ7P+4+ybhqoaAAUmURojSR5XbGfjC4f2i8gMqfY+RI9JvfdCA6PSh9TduXfUxA==" saltValue="5TPtLq2WoiRSae/yaDPnTw==" spinCount="100000" sqref="GT749" name="Rango2_99_70_23"/>
    <protectedRange algorithmName="SHA-512" hashValue="EEHzbvEYwO1eufllBljOz0uf9BJ2ENtvOScQ7IsS321QhYbwKn7qhHKKP8cKj02rTDvVRMWvwQ1ZP0mZWsBprQ==" saltValue="CjXqBRFbKezlWOFV37MnDQ==" spinCount="100000" sqref="GW749" name="Rango2_30_2_21_2_1"/>
    <protectedRange algorithmName="SHA-512" hashValue="XZw03RosI/l0z9FxmTtF29EdZ7P+4+ybhqoaAAUmURojSR5XbGfjC4f2i8gMqfY+RI9JvfdCA6PSh9TduXfUxA==" saltValue="5TPtLq2WoiRSae/yaDPnTw==" spinCount="100000" sqref="GY749:GZ749" name="Rango2_99_70_24"/>
    <protectedRange algorithmName="SHA-512" hashValue="9+DNppQbWrLYYUMoJ+lyQctV2bX3Vq9kZnegLbpjTLP49It2ovUbcartuoQTeXgP+TGpY//7mDH/UQlFCKDGiA==" saltValue="KUnni6YEm00anzSSvyLqQA==" spinCount="100000" sqref="GX749" name="Rango2_76_8"/>
    <protectedRange algorithmName="SHA-512" hashValue="XZw03RosI/l0z9FxmTtF29EdZ7P+4+ybhqoaAAUmURojSR5XbGfjC4f2i8gMqfY+RI9JvfdCA6PSh9TduXfUxA==" saltValue="5TPtLq2WoiRSae/yaDPnTw==" spinCount="100000" sqref="HJ749" name="Rango2_99_70_25"/>
    <protectedRange algorithmName="SHA-512" hashValue="q2z5hEFmXS0v2chiPTC/VCoDWNlnhp+Xe6Ybfxe48vIsnB/KTJQxJv+pFUnCXfZ9T6vyJopuqFFNROfQTW/JUw==" saltValue="IctfdGJb5tOTpq+KPi9vww==" spinCount="100000" sqref="IA749" name="Rango2_88_39_39_1_1"/>
    <protectedRange algorithmName="SHA-512" hashValue="XZw03RosI/l0z9FxmTtF29EdZ7P+4+ybhqoaAAUmURojSR5XbGfjC4f2i8gMqfY+RI9JvfdCA6PSh9TduXfUxA==" saltValue="5TPtLq2WoiRSae/yaDPnTw==" spinCount="100000" sqref="HU749:HZ749 IB749" name="Rango2_99_70_26"/>
    <protectedRange algorithmName="SHA-512" hashValue="9+DNppQbWrLYYUMoJ+lyQctV2bX3Vq9kZnegLbpjTLP49It2ovUbcartuoQTeXgP+TGpY//7mDH/UQlFCKDGiA==" saltValue="KUnni6YEm00anzSSvyLqQA==" spinCount="100000" sqref="HS749:HT749" name="Rango2_76_9"/>
    <protectedRange algorithmName="SHA-512" hashValue="q2z5hEFmXS0v2chiPTC/VCoDWNlnhp+Xe6Ybfxe48vIsnB/KTJQxJv+pFUnCXfZ9T6vyJopuqFFNROfQTW/JUw==" saltValue="IctfdGJb5tOTpq+KPi9vww==" spinCount="100000" sqref="ID749:IJ749" name="Rango2_88_39_39_2"/>
    <protectedRange algorithmName="SHA-512" hashValue="XZw03RosI/l0z9FxmTtF29EdZ7P+4+ybhqoaAAUmURojSR5XbGfjC4f2i8gMqfY+RI9JvfdCA6PSh9TduXfUxA==" saltValue="5TPtLq2WoiRSae/yaDPnTw==" spinCount="100000" sqref="IL749:IM749" name="Rango2_99_70_27"/>
    <protectedRange algorithmName="SHA-512" hashValue="XZw03RosI/l0z9FxmTtF29EdZ7P+4+ybhqoaAAUmURojSR5XbGfjC4f2i8gMqfY+RI9JvfdCA6PSh9TduXfUxA==" saltValue="5TPtLq2WoiRSae/yaDPnTw==" spinCount="100000" sqref="IO749" name="Rango2_99_70_28"/>
    <protectedRange sqref="EA750:EJ750" name="Rango2_99_19_4"/>
    <protectedRange sqref="EO750" name="Rango2_99_20_1"/>
    <protectedRange sqref="EN750" name="Rango2_25_3"/>
    <protectedRange sqref="ER750:ES750" name="Rango2_99_21_6"/>
    <protectedRange sqref="EV750:EW750" name="Rango2_99_22_2"/>
    <protectedRange sqref="EY750:FA750" name="Rango2_32_5"/>
    <protectedRange sqref="FC750" name="Rango2_39_4"/>
    <protectedRange sqref="FF750" name="Rango2_99_23_4"/>
    <protectedRange sqref="FE750" name="Rango2_40_1"/>
    <protectedRange sqref="FI750" name="Rango2_99_24_6"/>
    <protectedRange sqref="FH750" name="Rango2_43_4"/>
    <protectedRange sqref="FK750:FL750" name="Rango2_46_4"/>
    <protectedRange sqref="FN750:FO750" name="Rango2_49_8"/>
    <protectedRange sqref="FQ750:FR750" name="Rango2_99_26_2"/>
    <protectedRange sqref="FU750" name="Rango2_99_32_3"/>
    <protectedRange sqref="FT750" name="Rango2_30_1_1"/>
    <protectedRange sqref="FW750:FX750" name="Rango2_99_34_8"/>
    <protectedRange sqref="FY750" name="Rango2_31_2_1_1"/>
    <protectedRange sqref="FZ750" name="Rango2_99_37_2"/>
    <protectedRange sqref="GB750" name="Rango2_31_2_25_1"/>
    <protectedRange sqref="GC750" name="Rango2_33_1_1"/>
    <protectedRange sqref="GF750" name="Rango2_31_28_1_1"/>
    <protectedRange sqref="GE750" name="Rango2_31_2_33_4"/>
    <protectedRange sqref="GN750" name="Rango2_30_2_1_1"/>
    <protectedRange sqref="GJ750 GH750 GL750" name="Rango2_31_2_34_5"/>
    <protectedRange sqref="GM750 GK750" name="Rango2_99_51_7"/>
    <protectedRange sqref="GI750" name="Rango2_33_6_4"/>
    <protectedRange sqref="GO750" name="Rango2_99_52_3"/>
    <protectedRange sqref="GQ750:GR750" name="Rango2_30_2_2_2"/>
    <protectedRange sqref="GT750" name="Rango2_99_53_3"/>
    <protectedRange sqref="GW750" name="Rango2_30_2_34_6"/>
    <protectedRange sqref="GY750:GZ750" name="Rango2_99_58_2"/>
    <protectedRange sqref="GX750" name="Rango2_52_3"/>
    <protectedRange sqref="HJ750" name="Rango2_99_62_2"/>
    <protectedRange sqref="IA750" name="Rango2_88_39_4_3"/>
    <protectedRange sqref="HU750:HZ750 IB750" name="Rango2_99_75_1"/>
    <protectedRange sqref="HS750:HT750" name="Rango2_62_4"/>
    <protectedRange sqref="ID750:IE750 IH750:IJ750" name="Rango2_88_39_65_2"/>
    <protectedRange sqref="EA751:EJ753" name="Rango2_99_19_5"/>
    <protectedRange sqref="EO751:EO753" name="Rango2_99_20_2"/>
    <protectedRange sqref="EN751:EN753" name="Rango2_25_4"/>
    <protectedRange sqref="ER753:ES753" name="Rango2_99_21_7"/>
    <protectedRange sqref="EV753:EW753" name="Rango2_99_22_3"/>
    <protectedRange sqref="EY753:FA753" name="Rango2_32_6"/>
    <protectedRange sqref="FC753" name="Rango2_39_5"/>
    <protectedRange sqref="FF753" name="Rango2_99_23_5"/>
    <protectedRange sqref="FE753" name="Rango2_40_3"/>
    <protectedRange sqref="FI753" name="Rango2_99_24_7"/>
    <protectedRange sqref="FH753" name="Rango2_43_5"/>
    <protectedRange sqref="FK753:FL753" name="Rango2_46_5"/>
    <protectedRange sqref="FN753:FO753" name="Rango2_49_9"/>
    <protectedRange sqref="FQ753:FR753" name="Rango2_99_26_3"/>
    <protectedRange sqref="FU753" name="Rango2_99_32_4"/>
    <protectedRange sqref="FT753" name="Rango2_30_1_2"/>
    <protectedRange sqref="FW753:FX753" name="Rango2_99_34_9"/>
    <protectedRange sqref="FY753" name="Rango2_31_2_1_2"/>
    <protectedRange sqref="FZ753" name="Rango2_99_37_3"/>
    <protectedRange sqref="GB753" name="Rango2_31_2_25_2"/>
    <protectedRange sqref="GC753" name="Rango2_33_1_2"/>
    <protectedRange sqref="GF753" name="Rango2_31_28_1_2"/>
    <protectedRange sqref="GE753" name="Rango2_31_2_33_5"/>
    <protectedRange sqref="GN753" name="Rango2_30_2_1_2"/>
    <protectedRange sqref="GJ753 GH753 GL753" name="Rango2_31_2_34_6"/>
    <protectedRange sqref="GM753 GK753" name="Rango2_99_51_8"/>
    <protectedRange sqref="GI753" name="Rango2_33_6_5"/>
    <protectedRange sqref="GO753" name="Rango2_99_52_4"/>
    <protectedRange sqref="GQ753:GR753" name="Rango2_30_2_2_3"/>
    <protectedRange sqref="GT753" name="Rango2_99_53_4"/>
    <protectedRange sqref="GW753" name="Rango2_30_2_34_7"/>
    <protectedRange sqref="GY753:GZ753" name="Rango2_99_58_3"/>
    <protectedRange sqref="GX753" name="Rango2_52_4"/>
    <protectedRange sqref="HJ751:HJ753" name="Rango2_99_62_3"/>
    <protectedRange sqref="IA751:IA753" name="Rango2_88_39_4_4"/>
    <protectedRange sqref="HU751:HZ753 IB751:IB753" name="Rango2_99_75_2"/>
    <protectedRange sqref="HS751:HT753" name="Rango2_62_5"/>
    <protectedRange sqref="ID753:IJ753 ID751:IE752 IH751:IJ752" name="Rango2_88_39_65_3"/>
    <protectedRange algorithmName="SHA-512" hashValue="XZw03RosI/l0z9FxmTtF29EdZ7P+4+ybhqoaAAUmURojSR5XbGfjC4f2i8gMqfY+RI9JvfdCA6PSh9TduXfUxA==" saltValue="5TPtLq2WoiRSae/yaDPnTw==" spinCount="100000" sqref="EI754" name="Rango2_99_14_12"/>
    <protectedRange sqref="EA756:EJ756" name="Rango2_99_19_6"/>
    <protectedRange sqref="EO756" name="Rango2_99_20_3"/>
    <protectedRange sqref="EN756" name="Rango2_25_5"/>
    <protectedRange sqref="ER756:ES756" name="Rango2_99_21_8"/>
    <protectedRange sqref="EV756:EW756" name="Rango2_99_22_4"/>
    <protectedRange sqref="EY756:FA756" name="Rango2_32_7"/>
    <protectedRange sqref="FC756" name="Rango2_39_6"/>
    <protectedRange sqref="FF756" name="Rango2_99_23_6"/>
    <protectedRange sqref="FI756" name="Rango2_99_24_8"/>
    <protectedRange sqref="FH756" name="Rango2_43_6"/>
    <protectedRange sqref="FK756:FL756" name="Rango2_46_6"/>
    <protectedRange sqref="FN756:FO756" name="Rango2_49_10"/>
    <protectedRange sqref="FQ756:FR756" name="Rango2_99_26_4"/>
    <protectedRange sqref="FU756" name="Rango2_99_32_5"/>
    <protectedRange sqref="FT756" name="Rango2_30_1_3"/>
    <protectedRange sqref="FW756:FX756" name="Rango2_99_34_10"/>
    <protectedRange sqref="FY756" name="Rango2_31_2_1_3"/>
    <protectedRange sqref="FZ756" name="Rango2_99_37_4"/>
    <protectedRange sqref="GB756" name="Rango2_31_2_25_3"/>
    <protectedRange sqref="GC756" name="Rango2_33_1_3"/>
    <protectedRange sqref="GF756" name="Rango2_31_28_1_3"/>
    <protectedRange sqref="GE756" name="Rango2_31_2_33_6"/>
    <protectedRange sqref="GN756" name="Rango2_30_2_1_3"/>
    <protectedRange sqref="GL756 GH756 GJ756" name="Rango2_31_2_34_7"/>
    <protectedRange sqref="GK756 GM756" name="Rango2_99_51_9"/>
    <protectedRange sqref="GI756" name="Rango2_33_6_6"/>
    <protectedRange sqref="GO756" name="Rango2_99_52_5"/>
    <protectedRange sqref="GQ756:GR756" name="Rango2_30_2_2_4"/>
    <protectedRange sqref="GT756" name="Rango2_99_53_5"/>
    <protectedRange sqref="GW756" name="Rango2_30_2_34_8"/>
    <protectedRange sqref="GY756:GZ756" name="Rango2_99_58_4"/>
    <protectedRange sqref="GX756" name="Rango2_52_5"/>
    <protectedRange sqref="HJ756" name="Rango2_99_62_4"/>
    <protectedRange sqref="IA756" name="Rango2_88_39_4_5"/>
    <protectedRange sqref="IB756 HU756:HZ756" name="Rango2_99_75_3"/>
    <protectedRange sqref="HT756" name="Rango2_62_6"/>
    <protectedRange sqref="ID756:IJ756" name="Rango2_88_39_65_4"/>
    <protectedRange algorithmName="SHA-512" hashValue="XZw03RosI/l0z9FxmTtF29EdZ7P+4+ybhqoaAAUmURojSR5XbGfjC4f2i8gMqfY+RI9JvfdCA6PSh9TduXfUxA==" saltValue="5TPtLq2WoiRSae/yaDPnTw==" spinCount="100000" sqref="HX755 HZ755" name="Rango2_99_45_2"/>
    <protectedRange algorithmName="SHA-512" hashValue="D8TacORwT7iz0mF9GEucchnMHfB5er2FFjQsxyeWWyeJkM6Bt3gYQ3LbcHPxZXFpVAYtFOuTrzYOCJrlZDx16g==" saltValue="QtCzIBktdS4NZkOEGcLTRQ==" spinCount="100000" sqref="IW731:IW732" name="Rango2_41_14_1"/>
    <protectedRange algorithmName="SHA-512" hashValue="D8TacORwT7iz0mF9GEucchnMHfB5er2FFjQsxyeWWyeJkM6Bt3gYQ3LbcHPxZXFpVAYtFOuTrzYOCJrlZDx16g==" saltValue="QtCzIBktdS4NZkOEGcLTRQ==" spinCount="100000" sqref="IW733" name="Rango2_41_14_2"/>
    <protectedRange algorithmName="SHA-512" hashValue="D8TacORwT7iz0mF9GEucchnMHfB5er2FFjQsxyeWWyeJkM6Bt3gYQ3LbcHPxZXFpVAYtFOuTrzYOCJrlZDx16g==" saltValue="QtCzIBktdS4NZkOEGcLTRQ==" spinCount="100000" sqref="IW734" name="Rango2_41_14_3"/>
    <protectedRange algorithmName="SHA-512" hashValue="D8TacORwT7iz0mF9GEucchnMHfB5er2FFjQsxyeWWyeJkM6Bt3gYQ3LbcHPxZXFpVAYtFOuTrzYOCJrlZDx16g==" saltValue="QtCzIBktdS4NZkOEGcLTRQ==" spinCount="100000" sqref="IW735" name="Rango2_41_14_4"/>
    <protectedRange algorithmName="SHA-512" hashValue="D8TacORwT7iz0mF9GEucchnMHfB5er2FFjQsxyeWWyeJkM6Bt3gYQ3LbcHPxZXFpVAYtFOuTrzYOCJrlZDx16g==" saltValue="QtCzIBktdS4NZkOEGcLTRQ==" spinCount="100000" sqref="IW736" name="Rango2_41_14_5"/>
    <protectedRange algorithmName="SHA-512" hashValue="D8TacORwT7iz0mF9GEucchnMHfB5er2FFjQsxyeWWyeJkM6Bt3gYQ3LbcHPxZXFpVAYtFOuTrzYOCJrlZDx16g==" saltValue="QtCzIBktdS4NZkOEGcLTRQ==" spinCount="100000" sqref="IW737:IW738" name="Rango2_41_14_6"/>
    <protectedRange algorithmName="SHA-512" hashValue="Gqwr8n5jYbCESAqCFk8dpOzViQICBV+k0xoqBoQaZ5lHaRlvT9TZDB4yXtm+qC6OhD064ZDBOFWkwo+LHXu1sg==" saltValue="gEL9PCN2ekF2IxW9yqAGYA==" spinCount="100000" sqref="IS739" name="Rango2_40_2_22_1"/>
    <protectedRange algorithmName="SHA-512" hashValue="9+DNppQbWrLYYUMoJ+lyQctV2bX3Vq9kZnegLbpjTLP49It2ovUbcartuoQTeXgP+TGpY//7mDH/UQlFCKDGiA==" saltValue="KUnni6YEm00anzSSvyLqQA==" spinCount="100000" sqref="IT739:IV739 IX739 IZ739:JM739 JO739:JW739 JY739:KF739 KH739 KJ739:LJ739" name="Rango2_48_8"/>
    <protectedRange algorithmName="SHA-512" hashValue="D8TacORwT7iz0mF9GEucchnMHfB5er2FFjQsxyeWWyeJkM6Bt3gYQ3LbcHPxZXFpVAYtFOuTrzYOCJrlZDx16g==" saltValue="QtCzIBktdS4NZkOEGcLTRQ==" spinCount="100000" sqref="IW741:IW742" name="Rango2_41_14_7"/>
    <protectedRange algorithmName="SHA-512" hashValue="Gqwr8n5jYbCESAqCFk8dpOzViQICBV+k0xoqBoQaZ5lHaRlvT9TZDB4yXtm+qC6OhD064ZDBOFWkwo+LHXu1sg==" saltValue="gEL9PCN2ekF2IxW9yqAGYA==" spinCount="100000" sqref="IS744" name="Rango2_40_2_8_3"/>
    <protectedRange algorithmName="SHA-512" hashValue="D8TacORwT7iz0mF9GEucchnMHfB5er2FFjQsxyeWWyeJkM6Bt3gYQ3LbcHPxZXFpVAYtFOuTrzYOCJrlZDx16g==" saltValue="QtCzIBktdS4NZkOEGcLTRQ==" spinCount="100000" sqref="IW744" name="Rango2_41_28_1"/>
    <protectedRange algorithmName="SHA-512" hashValue="Gqwr8n5jYbCESAqCFk8dpOzViQICBV+k0xoqBoQaZ5lHaRlvT9TZDB4yXtm+qC6OhD064ZDBOFWkwo+LHXu1sg==" saltValue="gEL9PCN2ekF2IxW9yqAGYA==" spinCount="100000" sqref="IS745" name="Rango2_40_2_8_4"/>
    <protectedRange algorithmName="SHA-512" hashValue="D8TacORwT7iz0mF9GEucchnMHfB5er2FFjQsxyeWWyeJkM6Bt3gYQ3LbcHPxZXFpVAYtFOuTrzYOCJrlZDx16g==" saltValue="QtCzIBktdS4NZkOEGcLTRQ==" spinCount="100000" sqref="IW745" name="Rango2_41_28_2"/>
    <protectedRange algorithmName="SHA-512" hashValue="Gqwr8n5jYbCESAqCFk8dpOzViQICBV+k0xoqBoQaZ5lHaRlvT9TZDB4yXtm+qC6OhD064ZDBOFWkwo+LHXu1sg==" saltValue="gEL9PCN2ekF2IxW9yqAGYA==" spinCount="100000" sqref="IS746" name="Rango2_40_2_27_1"/>
    <protectedRange algorithmName="SHA-512" hashValue="9+DNppQbWrLYYUMoJ+lyQctV2bX3Vq9kZnegLbpjTLP49It2ovUbcartuoQTeXgP+TGpY//7mDH/UQlFCKDGiA==" saltValue="KUnni6YEm00anzSSvyLqQA==" spinCount="100000" sqref="LH746:LN746" name="Rango2_86_14"/>
    <protectedRange algorithmName="SHA-512" hashValue="9+DNppQbWrLYYUMoJ+lyQctV2bX3Vq9kZnegLbpjTLP49It2ovUbcartuoQTeXgP+TGpY//7mDH/UQlFCKDGiA==" saltValue="KUnni6YEm00anzSSvyLqQA==" spinCount="100000" sqref="JD747:JM747" name="Rango2_86_10"/>
    <protectedRange algorithmName="SHA-512" hashValue="9+DNppQbWrLYYUMoJ+lyQctV2bX3Vq9kZnegLbpjTLP49It2ovUbcartuoQTeXgP+TGpY//7mDH/UQlFCKDGiA==" saltValue="KUnni6YEm00anzSSvyLqQA==" spinCount="100000" sqref="JO747:JW747" name="Rango2_86_11"/>
    <protectedRange algorithmName="SHA-512" hashValue="9+DNppQbWrLYYUMoJ+lyQctV2bX3Vq9kZnegLbpjTLP49It2ovUbcartuoQTeXgP+TGpY//7mDH/UQlFCKDGiA==" saltValue="KUnni6YEm00anzSSvyLqQA==" spinCount="100000" sqref="KF747" name="Rango2_86_12"/>
    <protectedRange algorithmName="SHA-512" hashValue="9+DNppQbWrLYYUMoJ+lyQctV2bX3Vq9kZnegLbpjTLP49It2ovUbcartuoQTeXgP+TGpY//7mDH/UQlFCKDGiA==" saltValue="KUnni6YEm00anzSSvyLqQA==" spinCount="100000" sqref="KH747" name="Rango2_86_13"/>
    <protectedRange algorithmName="SHA-512" hashValue="9+DNppQbWrLYYUMoJ+lyQctV2bX3Vq9kZnegLbpjTLP49It2ovUbcartuoQTeXgP+TGpY//7mDH/UQlFCKDGiA==" saltValue="KUnni6YEm00anzSSvyLqQA==" spinCount="100000" sqref="KJ747:LN747" name="Rango2_86_14_1"/>
    <protectedRange algorithmName="SHA-512" hashValue="Gqwr8n5jYbCESAqCFk8dpOzViQICBV+k0xoqBoQaZ5lHaRlvT9TZDB4yXtm+qC6OhD064ZDBOFWkwo+LHXu1sg==" saltValue="gEL9PCN2ekF2IxW9yqAGYA==" spinCount="100000" sqref="IS748" name="Rango2_40_2_27_2"/>
    <protectedRange algorithmName="SHA-512" hashValue="D8TacORwT7iz0mF9GEucchnMHfB5er2FFjQsxyeWWyeJkM6Bt3gYQ3LbcHPxZXFpVAYtFOuTrzYOCJrlZDx16g==" saltValue="QtCzIBktdS4NZkOEGcLTRQ==" spinCount="100000" sqref="IW748" name="Rango2_41_27_1"/>
    <protectedRange algorithmName="SHA-512" hashValue="9+DNppQbWrLYYUMoJ+lyQctV2bX3Vq9kZnegLbpjTLP49It2ovUbcartuoQTeXgP+TGpY//7mDH/UQlFCKDGiA==" saltValue="KUnni6YEm00anzSSvyLqQA==" spinCount="100000" sqref="IX748 IT748:IV748" name="Rango2_86_9_1"/>
    <protectedRange algorithmName="SHA-512" hashValue="9+DNppQbWrLYYUMoJ+lyQctV2bX3Vq9kZnegLbpjTLP49It2ovUbcartuoQTeXgP+TGpY//7mDH/UQlFCKDGiA==" saltValue="KUnni6YEm00anzSSvyLqQA==" spinCount="100000" sqref="IZ748:JM748" name="Rango2_86_10_1"/>
    <protectedRange algorithmName="SHA-512" hashValue="9+DNppQbWrLYYUMoJ+lyQctV2bX3Vq9kZnegLbpjTLP49It2ovUbcartuoQTeXgP+TGpY//7mDH/UQlFCKDGiA==" saltValue="KUnni6YEm00anzSSvyLqQA==" spinCount="100000" sqref="JO748:JW748" name="Rango2_86_11_1"/>
    <protectedRange algorithmName="SHA-512" hashValue="9+DNppQbWrLYYUMoJ+lyQctV2bX3Vq9kZnegLbpjTLP49It2ovUbcartuoQTeXgP+TGpY//7mDH/UQlFCKDGiA==" saltValue="KUnni6YEm00anzSSvyLqQA==" spinCount="100000" sqref="KF748" name="Rango2_86_12_1"/>
    <protectedRange algorithmName="SHA-512" hashValue="9+DNppQbWrLYYUMoJ+lyQctV2bX3Vq9kZnegLbpjTLP49It2ovUbcartuoQTeXgP+TGpY//7mDH/UQlFCKDGiA==" saltValue="KUnni6YEm00anzSSvyLqQA==" spinCount="100000" sqref="KH748" name="Rango2_86_13_1"/>
    <protectedRange algorithmName="SHA-512" hashValue="9+DNppQbWrLYYUMoJ+lyQctV2bX3Vq9kZnegLbpjTLP49It2ovUbcartuoQTeXgP+TGpY//7mDH/UQlFCKDGiA==" saltValue="KUnni6YEm00anzSSvyLqQA==" spinCount="100000" sqref="KJ748:LN748" name="Rango2_86_14_2"/>
    <protectedRange algorithmName="SHA-512" hashValue="Gqwr8n5jYbCESAqCFk8dpOzViQICBV+k0xoqBoQaZ5lHaRlvT9TZDB4yXtm+qC6OhD064ZDBOFWkwo+LHXu1sg==" saltValue="gEL9PCN2ekF2IxW9yqAGYA==" spinCount="100000" sqref="IS749" name="Rango2_40_2_14_1"/>
    <protectedRange algorithmName="SHA-512" hashValue="D8TacORwT7iz0mF9GEucchnMHfB5er2FFjQsxyeWWyeJkM6Bt3gYQ3LbcHPxZXFpVAYtFOuTrzYOCJrlZDx16g==" saltValue="QtCzIBktdS4NZkOEGcLTRQ==" spinCount="100000" sqref="IW749" name="Rango2_41_35_1"/>
    <protectedRange algorithmName="SHA-512" hashValue="9+DNppQbWrLYYUMoJ+lyQctV2bX3Vq9kZnegLbpjTLP49It2ovUbcartuoQTeXgP+TGpY//7mDH/UQlFCKDGiA==" saltValue="KUnni6YEm00anzSSvyLqQA==" spinCount="100000" sqref="IS750" name="Rango2_82_1"/>
    <protectedRange algorithmName="SHA-512" hashValue="D8TacORwT7iz0mF9GEucchnMHfB5er2FFjQsxyeWWyeJkM6Bt3gYQ3LbcHPxZXFpVAYtFOuTrzYOCJrlZDx16g==" saltValue="QtCzIBktdS4NZkOEGcLTRQ==" spinCount="100000" sqref="IW750" name="Rango2_41_22_1"/>
    <protectedRange sqref="IS751:IS753" name="Rango2_40_2_1_1"/>
    <protectedRange sqref="IW751:IW753" name="Rango2_41_1_1"/>
    <protectedRange sqref="IX751:IX753 IT751:IV753" name="Rango2_64_2"/>
    <protectedRange sqref="IZ751:JM753" name="Rango2_91_1"/>
    <protectedRange sqref="JO751:JW753" name="Rango2_92_2"/>
    <protectedRange sqref="IS756" name="Rango2_40_2_1_2"/>
    <protectedRange sqref="IW756" name="Rango2_41_1_2"/>
    <protectedRange sqref="IT756:IV756 IX756" name="Rango2_64_3"/>
    <protectedRange sqref="IZ756:JM756" name="Rango2_91_2"/>
    <protectedRange sqref="JO756:JW756" name="Rango2_92_3"/>
    <protectedRange sqref="D757" name="Rango2_10_4_6"/>
    <protectedRange sqref="B758" name="Rango2_71_3"/>
    <protectedRange sqref="D759" name="Rango2_10_6_4"/>
    <protectedRange sqref="B760 M760" name="Rango2_10_1_7"/>
    <protectedRange sqref="I760" name="Rango2_61_4_3"/>
    <protectedRange sqref="K760" name="Rango2_88_4_4_4_3"/>
    <protectedRange sqref="L760 J760 E760:H760" name="Rango2_10_11_1"/>
    <protectedRange algorithmName="SHA-512" hashValue="9+DNppQbWrLYYUMoJ+lyQctV2bX3Vq9kZnegLbpjTLP49It2ovUbcartuoQTeXgP+TGpY//7mDH/UQlFCKDGiA==" saltValue="KUnni6YEm00anzSSvyLqQA==" spinCount="100000" sqref="B761" name="Rango2_47_2"/>
    <protectedRange algorithmName="SHA-512" hashValue="9+DNppQbWrLYYUMoJ+lyQctV2bX3Vq9kZnegLbpjTLP49It2ovUbcartuoQTeXgP+TGpY//7mDH/UQlFCKDGiA==" saltValue="KUnni6YEm00anzSSvyLqQA==" spinCount="100000" sqref="B762" name="Rango2_48_9"/>
    <protectedRange algorithmName="SHA-512" hashValue="6a5oYwZw9WJcgjqXpleUXH8uaqNEuymPPpeOb7lKBc1WoM6IG/DNyDLWmj2lYwxnZO2yhl+B61kwrxD9m9AdhQ==" saltValue="tdNQPzLQd+n9Ww064QJIaQ==" spinCount="100000" sqref="I767:I768" name="Rango2_61_9_5"/>
    <protectedRange algorithmName="SHA-512" hashValue="XM8+0Jh5zLWw02PI0Lt8dLqjTcW5ulySion19FAnruDN6QRp4UwcVqdfQxnOQAItgpWG7rNsELzjwy0iXOonxw==" saltValue="Sd4WFUedDfLKoMQTDrxJuQ==" spinCount="100000" sqref="K767:K768" name="Rango2_88_4_4_9_5"/>
    <protectedRange algorithmName="SHA-512" hashValue="EMMPgE8t/az1rHHzaZAQIhz+GQV0k2O/tQGA96sJqEEMzz1efIRa4CcLzC7iY9CCscto3g7dwz41haOE28iXYg==" saltValue="CVzFsG4X4LXUMo7796PiDQ==" spinCount="100000" sqref="L767:M768 J767:J768 B767:B768 D767:H768" name="Rango2_10_17_6"/>
    <protectedRange algorithmName="SHA-512" hashValue="6a5oYwZw9WJcgjqXpleUXH8uaqNEuymPPpeOb7lKBc1WoM6IG/DNyDLWmj2lYwxnZO2yhl+B61kwrxD9m9AdhQ==" saltValue="tdNQPzLQd+n9Ww064QJIaQ==" spinCount="100000" sqref="I769" name="Rango2_61_9_6"/>
    <protectedRange algorithmName="SHA-512" hashValue="XM8+0Jh5zLWw02PI0Lt8dLqjTcW5ulySion19FAnruDN6QRp4UwcVqdfQxnOQAItgpWG7rNsELzjwy0iXOonxw==" saltValue="Sd4WFUedDfLKoMQTDrxJuQ==" spinCount="100000" sqref="K769" name="Rango2_88_4_4_9_6"/>
    <protectedRange algorithmName="SHA-512" hashValue="EMMPgE8t/az1rHHzaZAQIhz+GQV0k2O/tQGA96sJqEEMzz1efIRa4CcLzC7iY9CCscto3g7dwz41haOE28iXYg==" saltValue="CVzFsG4X4LXUMo7796PiDQ==" spinCount="100000" sqref="L769:M769 J769 B769 D769:H769" name="Rango2_10_17_7"/>
    <protectedRange algorithmName="SHA-512" hashValue="6a5oYwZw9WJcgjqXpleUXH8uaqNEuymPPpeOb7lKBc1WoM6IG/DNyDLWmj2lYwxnZO2yhl+B61kwrxD9m9AdhQ==" saltValue="tdNQPzLQd+n9Ww064QJIaQ==" spinCount="100000" sqref="I771" name="Rango2_61_12_1"/>
    <protectedRange algorithmName="SHA-512" hashValue="XM8+0Jh5zLWw02PI0Lt8dLqjTcW5ulySion19FAnruDN6QRp4UwcVqdfQxnOQAItgpWG7rNsELzjwy0iXOonxw==" saltValue="Sd4WFUedDfLKoMQTDrxJuQ==" spinCount="100000" sqref="K771" name="Rango2_88_4_4_12_1"/>
    <protectedRange algorithmName="SHA-512" hashValue="EMMPgE8t/az1rHHzaZAQIhz+GQV0k2O/tQGA96sJqEEMzz1efIRa4CcLzC7iY9CCscto3g7dwz41haOE28iXYg==" saltValue="CVzFsG4X4LXUMo7796PiDQ==" spinCount="100000" sqref="L771:M771 J771 B771 D771:H771" name="Rango2_10_20_1"/>
    <protectedRange algorithmName="SHA-512" hashValue="EMMPgE8t/az1rHHzaZAQIhz+GQV0k2O/tQGA96sJqEEMzz1efIRa4CcLzC7iY9CCscto3g7dwz41haOE28iXYg==" saltValue="CVzFsG4X4LXUMo7796PiDQ==" spinCount="100000" sqref="B772" name="Rango2_10_21_1"/>
    <protectedRange algorithmName="SHA-512" hashValue="6a5oYwZw9WJcgjqXpleUXH8uaqNEuymPPpeOb7lKBc1WoM6IG/DNyDLWmj2lYwxnZO2yhl+B61kwrxD9m9AdhQ==" saltValue="tdNQPzLQd+n9Ww064QJIaQ==" spinCount="100000" sqref="I776" name="Rango2_61_13_3"/>
    <protectedRange algorithmName="SHA-512" hashValue="XM8+0Jh5zLWw02PI0Lt8dLqjTcW5ulySion19FAnruDN6QRp4UwcVqdfQxnOQAItgpWG7rNsELzjwy0iXOonxw==" saltValue="Sd4WFUedDfLKoMQTDrxJuQ==" spinCount="100000" sqref="K776" name="Rango2_88_4_4_13_1"/>
    <protectedRange algorithmName="SHA-512" hashValue="EMMPgE8t/az1rHHzaZAQIhz+GQV0k2O/tQGA96sJqEEMzz1efIRa4CcLzC7iY9CCscto3g7dwz41haOE28iXYg==" saltValue="CVzFsG4X4LXUMo7796PiDQ==" spinCount="100000" sqref="L776:M776 J776 B776 D776:H776" name="Rango2_10_22_1"/>
    <protectedRange algorithmName="SHA-512" hashValue="6a5oYwZw9WJcgjqXpleUXH8uaqNEuymPPpeOb7lKBc1WoM6IG/DNyDLWmj2lYwxnZO2yhl+B61kwrxD9m9AdhQ==" saltValue="tdNQPzLQd+n9Ww064QJIaQ==" spinCount="100000" sqref="I780" name="Rango2_61_14_2"/>
    <protectedRange algorithmName="SHA-512" hashValue="XM8+0Jh5zLWw02PI0Lt8dLqjTcW5ulySion19FAnruDN6QRp4UwcVqdfQxnOQAItgpWG7rNsELzjwy0iXOonxw==" saltValue="Sd4WFUedDfLKoMQTDrxJuQ==" spinCount="100000" sqref="K780" name="Rango2_88_4_4_14_4"/>
    <protectedRange algorithmName="SHA-512" hashValue="EMMPgE8t/az1rHHzaZAQIhz+GQV0k2O/tQGA96sJqEEMzz1efIRa4CcLzC7iY9CCscto3g7dwz41haOE28iXYg==" saltValue="CVzFsG4X4LXUMo7796PiDQ==" spinCount="100000" sqref="L780:M780 J780 B780 D780:H780" name="Rango2_10_23_5"/>
    <protectedRange algorithmName="SHA-512" hashValue="EMMPgE8t/az1rHHzaZAQIhz+GQV0k2O/tQGA96sJqEEMzz1efIRa4CcLzC7iY9CCscto3g7dwz41haOE28iXYg==" saltValue="CVzFsG4X4LXUMo7796PiDQ==" spinCount="100000" sqref="B781" name="Rango2_10_24_1"/>
    <protectedRange algorithmName="SHA-512" hashValue="6a5oYwZw9WJcgjqXpleUXH8uaqNEuymPPpeOb7lKBc1WoM6IG/DNyDLWmj2lYwxnZO2yhl+B61kwrxD9m9AdhQ==" saltValue="tdNQPzLQd+n9Ww064QJIaQ==" spinCount="100000" sqref="I784" name="Rango2_61_15_1"/>
    <protectedRange algorithmName="SHA-512" hashValue="XM8+0Jh5zLWw02PI0Lt8dLqjTcW5ulySion19FAnruDN6QRp4UwcVqdfQxnOQAItgpWG7rNsELzjwy0iXOonxw==" saltValue="Sd4WFUedDfLKoMQTDrxJuQ==" spinCount="100000" sqref="K784" name="Rango2_88_4_4_15_1"/>
    <protectedRange algorithmName="SHA-512" hashValue="EMMPgE8t/az1rHHzaZAQIhz+GQV0k2O/tQGA96sJqEEMzz1efIRa4CcLzC7iY9CCscto3g7dwz41haOE28iXYg==" saltValue="CVzFsG4X4LXUMo7796PiDQ==" spinCount="100000" sqref="L784:M784 J784 B784 D784:H784" name="Rango2_10_25_1"/>
    <protectedRange algorithmName="SHA-512" hashValue="6a5oYwZw9WJcgjqXpleUXH8uaqNEuymPPpeOb7lKBc1WoM6IG/DNyDLWmj2lYwxnZO2yhl+B61kwrxD9m9AdhQ==" saltValue="tdNQPzLQd+n9Ww064QJIaQ==" spinCount="100000" sqref="I785:I786" name="Rango2_61_16_4"/>
    <protectedRange algorithmName="SHA-512" hashValue="XM8+0Jh5zLWw02PI0Lt8dLqjTcW5ulySion19FAnruDN6QRp4UwcVqdfQxnOQAItgpWG7rNsELzjwy0iXOonxw==" saltValue="Sd4WFUedDfLKoMQTDrxJuQ==" spinCount="100000" sqref="K785:K786" name="Rango2_88_4_4_16_4"/>
    <protectedRange algorithmName="SHA-512" hashValue="EMMPgE8t/az1rHHzaZAQIhz+GQV0k2O/tQGA96sJqEEMzz1efIRa4CcLzC7iY9CCscto3g7dwz41haOE28iXYg==" saltValue="CVzFsG4X4LXUMo7796PiDQ==" spinCount="100000" sqref="B785:B786 L785:M786 J785:J786 D785:H786" name="Rango2_10_26_1"/>
    <protectedRange algorithmName="SHA-512" hashValue="EMMPgE8t/az1rHHzaZAQIhz+GQV0k2O/tQGA96sJqEEMzz1efIRa4CcLzC7iY9CCscto3g7dwz41haOE28iXYg==" saltValue="CVzFsG4X4LXUMo7796PiDQ==" spinCount="100000" sqref="B787" name="Rango2_10_28_1"/>
    <protectedRange sqref="O757" name="Rango2_99_86_1"/>
    <protectedRange sqref="Q757" name="Rango2_2_5_1_1_1"/>
    <protectedRange sqref="AE757:AF757" name="Rango2_88_39_3_4"/>
    <protectedRange sqref="AI757" name="Rango2_8_7_9_1_1"/>
    <protectedRange sqref="AJ757 AG757:AH757" name="Rango2_88_7_5_4_3"/>
    <protectedRange sqref="AD757" name="Rango2_46_7"/>
    <protectedRange sqref="U757:AA757 R757:S757" name="Rango2_99_87_2"/>
    <protectedRange sqref="T757" name="Rango2_88_6_10_4"/>
    <protectedRange sqref="AB757" name="Rango2_87_6_10_4"/>
    <protectedRange sqref="AC757" name="Rango2_88_5_5_10_4"/>
    <protectedRange sqref="AM757:AQ757" name="Rango2_88_65_2_1_1"/>
    <protectedRange sqref="AL757" name="Rango2_88_7_5_5_3"/>
    <protectedRange sqref="AT757 BJ757:BK757 AV757" name="Rango2_99_88_1"/>
    <protectedRange sqref="AR757:AS757" name="Rango2_88_65_3_4"/>
    <protectedRange sqref="AU757 AW757:AZ757" name="Rango2_88_91_3_4"/>
    <protectedRange sqref="BA757:BI757" name="Rango2_88_99_5_3"/>
    <protectedRange sqref="BV757:BY757" name="Rango2_88_99_4_3"/>
    <protectedRange sqref="BZ757" name="Rango2_99_89_2"/>
    <protectedRange sqref="CA757:CB757" name="Rango2_99_90_1"/>
    <protectedRange sqref="CP757:CQ757" name="Rango2_99_92_2"/>
    <protectedRange sqref="CS757:CT757" name="Rango2_99_92_1_1"/>
    <protectedRange sqref="DA757:DL757" name="Rango2_99_94_3"/>
    <protectedRange sqref="O759" name="Rango2_99_1_1_1"/>
    <protectedRange sqref="R759:S759 U759:AA759" name="Rango2_99_2_1_1"/>
    <protectedRange sqref="Q758:Q759" name="Rango2_2_5_1_1_2"/>
    <protectedRange sqref="AD759" name="Rango2_82_2"/>
    <protectedRange sqref="T759" name="Rango2_88_6_12_1"/>
    <protectedRange sqref="AB759" name="Rango2_87_6_12_1"/>
    <protectedRange sqref="AE759:AF759" name="Rango2_88_39_4_6"/>
    <protectedRange sqref="AI759" name="Rango2_8_7_10_4"/>
    <protectedRange sqref="AC759" name="Rango2_88_5_5_12_1"/>
    <protectedRange sqref="AG759:AH759 AJ759" name="Rango2_88_7_5_6_2"/>
    <protectedRange sqref="BJ759:BK759 AV759 AT759" name="Rango2_99_3_3_1"/>
    <protectedRange sqref="AM758:AQ758" name="Rango2_88_65_2_1_2"/>
    <protectedRange sqref="AL758" name="Rango2_88_7_5_5_4"/>
    <protectedRange sqref="AM759:AS759" name="Rango2_88_65_5_3"/>
    <protectedRange sqref="AL759" name="Rango2_88_7_5_7_3"/>
    <protectedRange sqref="AU759 AW759:AZ759" name="Rango2_88_91_5_3"/>
    <protectedRange sqref="BA759:BI759" name="Rango2_88_99_7_2"/>
    <protectedRange sqref="BV758:BY759" name="Rango2_88_99_4_4"/>
    <protectedRange sqref="BR759:BS759" name="Rango2_99_22_3_1"/>
    <protectedRange sqref="CS759:CT759" name="Rango2_99_22_4_1"/>
    <protectedRange sqref="DA759:DC759" name="Rango2_99_12_1_1"/>
    <protectedRange sqref="O760" name="Rango2_99_1_4"/>
    <protectedRange sqref="AG760:AH760 AJ760" name="Rango2_88_7_5_1_4"/>
    <protectedRange sqref="AI760" name="Rango2_8_7_1_4"/>
    <protectedRange sqref="AE760:AF760" name="Rango2_88_39_1_4"/>
    <protectedRange sqref="Q760:Q790 Q792:Q794 Q796:Q802 Q804 Q806:Q810 Q812:Q815 Q818:Q857 Q859 Q861:Q886 Q888:Q1003 Q1005:Q1010 Q1012:Q1035 Q1037:Q1058 Q1060 Q1062:Q1074 Q1076:Q1110 Q1112:Q1145 Q1147:Q1176 Q1389:Q1395 Q1397:Q1411 Q1413:Q1474 Q1476:Q1586 Q1588:Q1647 Q1649:Q1673 Q1675:Q1679 Q1681:Q1705 Q1907:Q1908 Q1910:Q1911 Q1913:Q1916 Q1918:Q1920 Q1922:Q1923 Q1925:Q1931 Q1933:Q1935 Q1937:Q1942 Q1944 Q1947 Q1949:Q1955 Q1957 Q1961:Q1962 Q1964:Q1970 Q1972:Q1973 Q1978:Q1981 Q1983:Q1984 Q1986:Q1990 Q1994:Q2032 Q2035:Q2064 Q2066:Q2080 Q2082 Q2084:Q2100 Q2102:Q2103 Q2105:Q2200 Q2202:Q2207 Q2209:Q2212 Q2214:Q2217 Q2219:Q2222 Q2224:Q2256 Q1707:Q1888 Q1178:Q1387" name="Rango2_2_5_1_4"/>
    <protectedRange sqref="AC760" name="Rango2_88_5_5_17_6"/>
    <protectedRange sqref="AB760" name="Rango2_87_6_17_6"/>
    <protectedRange sqref="T760" name="Rango2_88_6_17_6"/>
    <protectedRange sqref="R760:S760 U760:AA760" name="Rango2_99_3_4"/>
    <protectedRange sqref="AD760" name="Rango2_35_3"/>
    <protectedRange sqref="AU760" name="Rango2_88_91_1_4"/>
    <protectedRange sqref="AV760 BJ760:BK760" name="Rango2_99_4_3"/>
    <protectedRange sqref="AM760:AQ760" name="Rango2_88_65_6_2"/>
    <protectedRange sqref="AL760" name="Rango2_88_7_5_9_6"/>
    <protectedRange sqref="AW760:AZ760" name="Rango2_88_91_43_2"/>
    <protectedRange sqref="BA760:BI760" name="Rango2_88_99_65_2"/>
    <protectedRange sqref="AR760:AS760" name="Rango2_88_65_11_3"/>
    <protectedRange sqref="AT760" name="Rango2_99_5_5"/>
    <protectedRange sqref="BR760:BS760" name="Rango2_99_6_8"/>
    <protectedRange sqref="BV760:BY760" name="Rango2_88_99_13_1"/>
    <protectedRange sqref="BZ760:CB760" name="Rango2_99_7_6"/>
    <protectedRange sqref="CP760:CQ760" name="Rango2_99_27_6"/>
    <protectedRange sqref="CV760:CY760" name="Rango2_99_47_4"/>
    <protectedRange sqref="DF760:DL760" name="Rango2_99_48_6"/>
    <protectedRange sqref="DA760:DB760" name="Rango2_99_49_1"/>
    <protectedRange sqref="CS760:CT760" name="Rango2_99_29_4"/>
    <protectedRange sqref="DC760" name="Rango2_99_48_5_1"/>
    <protectedRange sqref="CJ760:CK760 CE760:CF760" name="Rango2_99_25_2"/>
    <protectedRange sqref="DD760" name="Rango2_99_48_6_1"/>
    <protectedRange sqref="BT760:BU760" name="Rango2_99_6_5_1"/>
    <protectedRange sqref="DE760" name="Rango2_99_48_8"/>
    <protectedRange algorithmName="SHA-512" hashValue="RQ91b7oAw60DVtcgB2vRpial2kSdzJx5guGCTYUwXYkKrtrUHfiYnLf9R+SNpYXlJDYpyEJLhcWwP0EqNN86dQ==" saltValue="W3RbH3zrcY9sy39xNwXNxg==" spinCount="100000" sqref="BA767:BI768" name="Rango2_88_99_21_3"/>
    <protectedRange algorithmName="SHA-512" hashValue="fMbmUM1DQ7FuAPRNvFL5mPdHUYjQnlLFhkuaxvHguaqR7aWyDxcmJs0jLYQfQKY+oyhsMb4Lew4VL6i7um3/ew==" saltValue="ydaTm0CeH8+/cYqoL/AMaQ==" spinCount="100000" sqref="AU767:AU768 AW767:AZ768" name="Rango2_88_91_15_3"/>
    <protectedRange algorithmName="SHA-512" hashValue="CHipOQaT63FWw628cQcXXJRZlrbNZ7OgmnEbDx38UmmH7z19GRYEzXFiVOzHAy1OAaAbST7g2bHZHDKQp2qm3w==" saltValue="iRVuL+373yLHv0ZHzS9qog==" spinCount="100000" sqref="AG767:AH768 AJ767:AJ768 AL767:AL768" name="Rango2_88_7_5_18_2"/>
    <protectedRange algorithmName="SHA-512" hashValue="NkG6oHuDGvGBEiLAAq8MEJHEfLQUMyjihfH+DBXhT+eQW0r1yri7tOJEFRM9nbOejjjXiviq9RFo7KB7wF+xJA==" saltValue="bpjB0AAANu2X/PeR3eiFkA==" spinCount="100000" sqref="AM767:AS768" name="Rango2_88_65_16_4"/>
    <protectedRange algorithmName="SHA-512" hashValue="fPHvtIAf3pQeZUoAI9C2/vdXMHBpqqEq+67P5Ypyu4+9IWqs3yc9TZcMWQ0THLxUwqseQPyVvakuYFtCwJHsxA==" saltValue="QHIogSs2PrwAfdqa9PAOFQ==" spinCount="100000" sqref="AC767:AC768" name="Rango2_88_5_5_22_1"/>
    <protectedRange algorithmName="SHA-512" hashValue="LEEeiU6pKqm7TAP46VGlz0q+evvFwpT/0iLpRuWuQ7MacbP0OGL1/FSmrIEOg2rb6M+Jla2bPbVWiGag27j87w==" saltValue="HEVt+pS5OloNDlqSnzGLLw==" spinCount="100000" sqref="AI767:AI768" name="Rango2_8_7_19_1"/>
    <protectedRange algorithmName="SHA-512" hashValue="q2z5hEFmXS0v2chiPTC/VCoDWNlnhp+Xe6Ybfxe48vIsnB/KTJQxJv+pFUnCXfZ9T6vyJopuqFFNROfQTW/JUw==" saltValue="IctfdGJb5tOTpq+KPi9vww==" spinCount="100000" sqref="AE767:AF768" name="Rango2_88_39_33_1"/>
    <protectedRange algorithmName="SHA-512" hashValue="AYYX88LSDB6RDNMvSqt0KPGWPjBqTk56tMxTOlv5QD61MGTKAAQnSnudvNDWPN0Bbllh2qRQC+P5uq7goxjdrw==" saltValue="i/iPMewnks1FoXYOjKMEVg==" spinCount="100000" sqref="AB767:AB768" name="Rango2_87_6_22_1"/>
    <protectedRange algorithmName="SHA-512" hashValue="NUll9P9xh7KbSfMYpMxsRZLfDw/y/AzW2LSWlpXVscBDqiAxmzo71xjs+a2lh+jRa7pceOC849slke4+ZKx8LA==" saltValue="8qbkKpQ+CiQuLnqgShNvXA==" spinCount="100000" sqref="T767:T768" name="Rango2_88_6_22_1"/>
    <protectedRange algorithmName="SHA-512" hashValue="RQ91b7oAw60DVtcgB2vRpial2kSdzJx5guGCTYUwXYkKrtrUHfiYnLf9R+SNpYXlJDYpyEJLhcWwP0EqNN86dQ==" saltValue="W3RbH3zrcY9sy39xNwXNxg==" spinCount="100000" sqref="BV767:BY768" name="Rango2_88_99_22_3"/>
    <protectedRange algorithmName="SHA-512" hashValue="RQ91b7oAw60DVtcgB2vRpial2kSdzJx5guGCTYUwXYkKrtrUHfiYnLf9R+SNpYXlJDYpyEJLhcWwP0EqNN86dQ==" saltValue="W3RbH3zrcY9sy39xNwXNxg==" spinCount="100000" sqref="BA769:BI769" name="Rango2_88_99_21_4"/>
    <protectedRange algorithmName="SHA-512" hashValue="fMbmUM1DQ7FuAPRNvFL5mPdHUYjQnlLFhkuaxvHguaqR7aWyDxcmJs0jLYQfQKY+oyhsMb4Lew4VL6i7um3/ew==" saltValue="ydaTm0CeH8+/cYqoL/AMaQ==" spinCount="100000" sqref="AU769 AW769:AZ769" name="Rango2_88_91_15_4"/>
    <protectedRange algorithmName="SHA-512" hashValue="CHipOQaT63FWw628cQcXXJRZlrbNZ7OgmnEbDx38UmmH7z19GRYEzXFiVOzHAy1OAaAbST7g2bHZHDKQp2qm3w==" saltValue="iRVuL+373yLHv0ZHzS9qog==" spinCount="100000" sqref="AG769:AH769 AJ769 AL769" name="Rango2_88_7_5_18_3"/>
    <protectedRange algorithmName="SHA-512" hashValue="NkG6oHuDGvGBEiLAAq8MEJHEfLQUMyjihfH+DBXhT+eQW0r1yri7tOJEFRM9nbOejjjXiviq9RFo7KB7wF+xJA==" saltValue="bpjB0AAANu2X/PeR3eiFkA==" spinCount="100000" sqref="AM769:AS769" name="Rango2_88_65_16_5"/>
    <protectedRange algorithmName="SHA-512" hashValue="fPHvtIAf3pQeZUoAI9C2/vdXMHBpqqEq+67P5Ypyu4+9IWqs3yc9TZcMWQ0THLxUwqseQPyVvakuYFtCwJHsxA==" saltValue="QHIogSs2PrwAfdqa9PAOFQ==" spinCount="100000" sqref="AC769" name="Rango2_88_5_5_22_2"/>
    <protectedRange algorithmName="SHA-512" hashValue="LEEeiU6pKqm7TAP46VGlz0q+evvFwpT/0iLpRuWuQ7MacbP0OGL1/FSmrIEOg2rb6M+Jla2bPbVWiGag27j87w==" saltValue="HEVt+pS5OloNDlqSnzGLLw==" spinCount="100000" sqref="AI769" name="Rango2_8_7_19_2"/>
    <protectedRange algorithmName="SHA-512" hashValue="q2z5hEFmXS0v2chiPTC/VCoDWNlnhp+Xe6Ybfxe48vIsnB/KTJQxJv+pFUnCXfZ9T6vyJopuqFFNROfQTW/JUw==" saltValue="IctfdGJb5tOTpq+KPi9vww==" spinCount="100000" sqref="AE769:AF769" name="Rango2_88_39_33_2"/>
    <protectedRange algorithmName="SHA-512" hashValue="AYYX88LSDB6RDNMvSqt0KPGWPjBqTk56tMxTOlv5QD61MGTKAAQnSnudvNDWPN0Bbllh2qRQC+P5uq7goxjdrw==" saltValue="i/iPMewnks1FoXYOjKMEVg==" spinCount="100000" sqref="AB769" name="Rango2_87_6_22_2"/>
    <protectedRange algorithmName="SHA-512" hashValue="NUll9P9xh7KbSfMYpMxsRZLfDw/y/AzW2LSWlpXVscBDqiAxmzo71xjs+a2lh+jRa7pceOC849slke4+ZKx8LA==" saltValue="8qbkKpQ+CiQuLnqgShNvXA==" spinCount="100000" sqref="T769" name="Rango2_88_6_22_2"/>
    <protectedRange algorithmName="SHA-512" hashValue="RQ91b7oAw60DVtcgB2vRpial2kSdzJx5guGCTYUwXYkKrtrUHfiYnLf9R+SNpYXlJDYpyEJLhcWwP0EqNN86dQ==" saltValue="W3RbH3zrcY9sy39xNwXNxg==" spinCount="100000" sqref="BV769:BY769" name="Rango2_88_99_22_4"/>
    <protectedRange sqref="AE770:AF770" name="Rango2_88_39_9_1_1"/>
    <protectedRange sqref="AI770" name="Rango2_8_7_14_1_1"/>
    <protectedRange sqref="AJ770 AG770:AH770" name="Rango2_88_7_5_12_1"/>
    <protectedRange sqref="AM770:AQ770" name="Rango2_88_65_6_1_1"/>
    <protectedRange sqref="AL770" name="Rango2_88_7_5_9_1_1"/>
    <protectedRange sqref="AU770 AW770:BI770" name="Rango2_88_91_10_1_1"/>
    <protectedRange sqref="BV770:BY770" name="Rango2_88_99_13_1_1"/>
    <protectedRange algorithmName="SHA-512" hashValue="RQ91b7oAw60DVtcgB2vRpial2kSdzJx5guGCTYUwXYkKrtrUHfiYnLf9R+SNpYXlJDYpyEJLhcWwP0EqNN86dQ==" saltValue="W3RbH3zrcY9sy39xNwXNxg==" spinCount="100000" sqref="BA771:BI771 BV771:BY771" name="Rango2_88_99_23_4"/>
    <protectedRange algorithmName="SHA-512" hashValue="fMbmUM1DQ7FuAPRNvFL5mPdHUYjQnlLFhkuaxvHguaqR7aWyDxcmJs0jLYQfQKY+oyhsMb4Lew4VL6i7um3/ew==" saltValue="ydaTm0CeH8+/cYqoL/AMaQ==" spinCount="100000" sqref="AU771 AW771:AZ771" name="Rango2_88_91_18_2"/>
    <protectedRange algorithmName="SHA-512" hashValue="CHipOQaT63FWw628cQcXXJRZlrbNZ7OgmnEbDx38UmmH7z19GRYEzXFiVOzHAy1OAaAbST7g2bHZHDKQp2qm3w==" saltValue="iRVuL+373yLHv0ZHzS9qog==" spinCount="100000" sqref="AG771:AH771 AJ771 AL771" name="Rango2_88_7_5_21_3"/>
    <protectedRange algorithmName="SHA-512" hashValue="NkG6oHuDGvGBEiLAAq8MEJHEfLQUMyjihfH+DBXhT+eQW0r1yri7tOJEFRM9nbOejjjXiviq9RFo7KB7wF+xJA==" saltValue="bpjB0AAANu2X/PeR3eiFkA==" spinCount="100000" sqref="AM771:AS771" name="Rango2_88_65_19_1"/>
    <protectedRange algorithmName="SHA-512" hashValue="fPHvtIAf3pQeZUoAI9C2/vdXMHBpqqEq+67P5Ypyu4+9IWqs3yc9TZcMWQ0THLxUwqseQPyVvakuYFtCwJHsxA==" saltValue="QHIogSs2PrwAfdqa9PAOFQ==" spinCount="100000" sqref="AC771" name="Rango2_88_5_5_25_1"/>
    <protectedRange algorithmName="SHA-512" hashValue="LEEeiU6pKqm7TAP46VGlz0q+evvFwpT/0iLpRuWuQ7MacbP0OGL1/FSmrIEOg2rb6M+Jla2bPbVWiGag27j87w==" saltValue="HEVt+pS5OloNDlqSnzGLLw==" spinCount="100000" sqref="AI771" name="Rango2_8_7_22_1"/>
    <protectedRange algorithmName="SHA-512" hashValue="q2z5hEFmXS0v2chiPTC/VCoDWNlnhp+Xe6Ybfxe48vIsnB/KTJQxJv+pFUnCXfZ9T6vyJopuqFFNROfQTW/JUw==" saltValue="IctfdGJb5tOTpq+KPi9vww==" spinCount="100000" sqref="AE771:AF771" name="Rango2_88_39_39_3"/>
    <protectedRange algorithmName="SHA-512" hashValue="AYYX88LSDB6RDNMvSqt0KPGWPjBqTk56tMxTOlv5QD61MGTKAAQnSnudvNDWPN0Bbllh2qRQC+P5uq7goxjdrw==" saltValue="i/iPMewnks1FoXYOjKMEVg==" spinCount="100000" sqref="AB771" name="Rango2_87_6_25_2"/>
    <protectedRange algorithmName="SHA-512" hashValue="NUll9P9xh7KbSfMYpMxsRZLfDw/y/AzW2LSWlpXVscBDqiAxmzo71xjs+a2lh+jRa7pceOC849slke4+ZKx8LA==" saltValue="8qbkKpQ+CiQuLnqgShNvXA==" spinCount="100000" sqref="T771" name="Rango2_88_6_25_2"/>
    <protectedRange sqref="CF772" name="Rango2_99_16_4_1"/>
    <protectedRange algorithmName="SHA-512" hashValue="RQ91b7oAw60DVtcgB2vRpial2kSdzJx5guGCTYUwXYkKrtrUHfiYnLf9R+SNpYXlJDYpyEJLhcWwP0EqNN86dQ==" saltValue="W3RbH3zrcY9sy39xNwXNxg==" spinCount="100000" sqref="BA776:BI776 BV776:BY776" name="Rango2_88_99_24_4"/>
    <protectedRange algorithmName="SHA-512" hashValue="fMbmUM1DQ7FuAPRNvFL5mPdHUYjQnlLFhkuaxvHguaqR7aWyDxcmJs0jLYQfQKY+oyhsMb4Lew4VL6i7um3/ew==" saltValue="ydaTm0CeH8+/cYqoL/AMaQ==" spinCount="100000" sqref="AU776 AW776:AZ776" name="Rango2_88_91_19_1"/>
    <protectedRange algorithmName="SHA-512" hashValue="CHipOQaT63FWw628cQcXXJRZlrbNZ7OgmnEbDx38UmmH7z19GRYEzXFiVOzHAy1OAaAbST7g2bHZHDKQp2qm3w==" saltValue="iRVuL+373yLHv0ZHzS9qog==" spinCount="100000" sqref="AG776:AH776 AJ776 AL776" name="Rango2_88_7_5_22_2"/>
    <protectedRange algorithmName="SHA-512" hashValue="NkG6oHuDGvGBEiLAAq8MEJHEfLQUMyjihfH+DBXhT+eQW0r1yri7tOJEFRM9nbOejjjXiviq9RFo7KB7wF+xJA==" saltValue="bpjB0AAANu2X/PeR3eiFkA==" spinCount="100000" sqref="AM776:AS776" name="Rango2_88_65_20_1"/>
    <protectedRange algorithmName="SHA-512" hashValue="fPHvtIAf3pQeZUoAI9C2/vdXMHBpqqEq+67P5Ypyu4+9IWqs3yc9TZcMWQ0THLxUwqseQPyVvakuYFtCwJHsxA==" saltValue="QHIogSs2PrwAfdqa9PAOFQ==" spinCount="100000" sqref="AC776" name="Rango2_88_5_5_26_1"/>
    <protectedRange algorithmName="SHA-512" hashValue="LEEeiU6pKqm7TAP46VGlz0q+evvFwpT/0iLpRuWuQ7MacbP0OGL1/FSmrIEOg2rb6M+Jla2bPbVWiGag27j87w==" saltValue="HEVt+pS5OloNDlqSnzGLLw==" spinCount="100000" sqref="AI776" name="Rango2_8_7_23_6"/>
    <protectedRange algorithmName="SHA-512" hashValue="q2z5hEFmXS0v2chiPTC/VCoDWNlnhp+Xe6Ybfxe48vIsnB/KTJQxJv+pFUnCXfZ9T6vyJopuqFFNROfQTW/JUw==" saltValue="IctfdGJb5tOTpq+KPi9vww==" spinCount="100000" sqref="AE776:AF776" name="Rango2_88_39_40_2"/>
    <protectedRange algorithmName="SHA-512" hashValue="AYYX88LSDB6RDNMvSqt0KPGWPjBqTk56tMxTOlv5QD61MGTKAAQnSnudvNDWPN0Bbllh2qRQC+P5uq7goxjdrw==" saltValue="i/iPMewnks1FoXYOjKMEVg==" spinCount="100000" sqref="AB776" name="Rango2_87_6_26_1"/>
    <protectedRange algorithmName="SHA-512" hashValue="NUll9P9xh7KbSfMYpMxsRZLfDw/y/AzW2LSWlpXVscBDqiAxmzo71xjs+a2lh+jRa7pceOC849slke4+ZKx8LA==" saltValue="8qbkKpQ+CiQuLnqgShNvXA==" spinCount="100000" sqref="T776" name="Rango2_88_6_26_1"/>
    <protectedRange algorithmName="SHA-512" hashValue="RQ91b7oAw60DVtcgB2vRpial2kSdzJx5guGCTYUwXYkKrtrUHfiYnLf9R+SNpYXlJDYpyEJLhcWwP0EqNN86dQ==" saltValue="W3RbH3zrcY9sy39xNwXNxg==" spinCount="100000" sqref="BA780:BI780 BV780:BY780" name="Rango2_88_99_25_1"/>
    <protectedRange algorithmName="SHA-512" hashValue="fMbmUM1DQ7FuAPRNvFL5mPdHUYjQnlLFhkuaxvHguaqR7aWyDxcmJs0jLYQfQKY+oyhsMb4Lew4VL6i7um3/ew==" saltValue="ydaTm0CeH8+/cYqoL/AMaQ==" spinCount="100000" sqref="AU780 AW780:AZ780" name="Rango2_88_91_20_1"/>
    <protectedRange algorithmName="SHA-512" hashValue="CHipOQaT63FWw628cQcXXJRZlrbNZ7OgmnEbDx38UmmH7z19GRYEzXFiVOzHAy1OAaAbST7g2bHZHDKQp2qm3w==" saltValue="iRVuL+373yLHv0ZHzS9qog==" spinCount="100000" sqref="AG780:AH780 AJ780 AL780" name="Rango2_88_7_5_23_3"/>
    <protectedRange algorithmName="SHA-512" hashValue="NkG6oHuDGvGBEiLAAq8MEJHEfLQUMyjihfH+DBXhT+eQW0r1yri7tOJEFRM9nbOejjjXiviq9RFo7KB7wF+xJA==" saltValue="bpjB0AAANu2X/PeR3eiFkA==" spinCount="100000" sqref="AM780:AS780" name="Rango2_88_65_21_1"/>
    <protectedRange algorithmName="SHA-512" hashValue="fPHvtIAf3pQeZUoAI9C2/vdXMHBpqqEq+67P5Ypyu4+9IWqs3yc9TZcMWQ0THLxUwqseQPyVvakuYFtCwJHsxA==" saltValue="QHIogSs2PrwAfdqa9PAOFQ==" spinCount="100000" sqref="AC780" name="Rango2_88_5_5_27_1"/>
    <protectedRange algorithmName="SHA-512" hashValue="LEEeiU6pKqm7TAP46VGlz0q+evvFwpT/0iLpRuWuQ7MacbP0OGL1/FSmrIEOg2rb6M+Jla2bPbVWiGag27j87w==" saltValue="HEVt+pS5OloNDlqSnzGLLw==" spinCount="100000" sqref="AI780" name="Rango2_8_7_24_1"/>
    <protectedRange algorithmName="SHA-512" hashValue="q2z5hEFmXS0v2chiPTC/VCoDWNlnhp+Xe6Ybfxe48vIsnB/KTJQxJv+pFUnCXfZ9T6vyJopuqFFNROfQTW/JUw==" saltValue="IctfdGJb5tOTpq+KPi9vww==" spinCount="100000" sqref="AE780:AF780" name="Rango2_88_39_41_6"/>
    <protectedRange algorithmName="SHA-512" hashValue="AYYX88LSDB6RDNMvSqt0KPGWPjBqTk56tMxTOlv5QD61MGTKAAQnSnudvNDWPN0Bbllh2qRQC+P5uq7goxjdrw==" saltValue="i/iPMewnks1FoXYOjKMEVg==" spinCount="100000" sqref="AB780" name="Rango2_87_6_27_1"/>
    <protectedRange algorithmName="SHA-512" hashValue="NUll9P9xh7KbSfMYpMxsRZLfDw/y/AzW2LSWlpXVscBDqiAxmzo71xjs+a2lh+jRa7pceOC849slke4+ZKx8LA==" saltValue="8qbkKpQ+CiQuLnqgShNvXA==" spinCount="100000" sqref="T780" name="Rango2_88_6_27_1"/>
    <protectedRange sqref="AG781:AH781 AJ781" name="Rango2_88_7_5_1_2_1"/>
    <protectedRange sqref="AI781" name="Rango2_8_7_1_3_1"/>
    <protectedRange sqref="AF781" name="Rango2_88_39_1_2_1"/>
    <protectedRange sqref="AU781" name="Rango2_88_91_1_3_1"/>
    <protectedRange sqref="AM781:AQ781" name="Rango2_88_65_6_3"/>
    <protectedRange sqref="AL781" name="Rango2_88_7_5_9_3_1"/>
    <protectedRange sqref="AW781:AZ781" name="Rango2_88_91_43_2_1"/>
    <protectedRange sqref="BA781:BI781" name="Rango2_88_99_65_2_1"/>
    <protectedRange sqref="BV781:BY781" name="Rango2_88_99_13_3"/>
    <protectedRange sqref="CF781" name="Rango2_99_16_6_1"/>
    <protectedRange algorithmName="SHA-512" hashValue="RQ91b7oAw60DVtcgB2vRpial2kSdzJx5guGCTYUwXYkKrtrUHfiYnLf9R+SNpYXlJDYpyEJLhcWwP0EqNN86dQ==" saltValue="W3RbH3zrcY9sy39xNwXNxg==" spinCount="100000" sqref="BA784:BI784 BV784:BY784" name="Rango2_88_99_26_2"/>
    <protectedRange algorithmName="SHA-512" hashValue="fMbmUM1DQ7FuAPRNvFL5mPdHUYjQnlLFhkuaxvHguaqR7aWyDxcmJs0jLYQfQKY+oyhsMb4Lew4VL6i7um3/ew==" saltValue="ydaTm0CeH8+/cYqoL/AMaQ==" spinCount="100000" sqref="AU784 AW784:AZ784" name="Rango2_88_91_21_1"/>
    <protectedRange algorithmName="SHA-512" hashValue="CHipOQaT63FWw628cQcXXJRZlrbNZ7OgmnEbDx38UmmH7z19GRYEzXFiVOzHAy1OAaAbST7g2bHZHDKQp2qm3w==" saltValue="iRVuL+373yLHv0ZHzS9qog==" spinCount="100000" sqref="AG784:AH784 AJ784 AL784" name="Rango2_88_7_5_24_1"/>
    <protectedRange algorithmName="SHA-512" hashValue="NkG6oHuDGvGBEiLAAq8MEJHEfLQUMyjihfH+DBXhT+eQW0r1yri7tOJEFRM9nbOejjjXiviq9RFo7KB7wF+xJA==" saltValue="bpjB0AAANu2X/PeR3eiFkA==" spinCount="100000" sqref="AM784:AS784" name="Rango2_88_65_22_1"/>
    <protectedRange algorithmName="SHA-512" hashValue="fPHvtIAf3pQeZUoAI9C2/vdXMHBpqqEq+67P5Ypyu4+9IWqs3yc9TZcMWQ0THLxUwqseQPyVvakuYFtCwJHsxA==" saltValue="QHIogSs2PrwAfdqa9PAOFQ==" spinCount="100000" sqref="AC784" name="Rango2_88_5_5_28_1"/>
    <protectedRange algorithmName="SHA-512" hashValue="LEEeiU6pKqm7TAP46VGlz0q+evvFwpT/0iLpRuWuQ7MacbP0OGL1/FSmrIEOg2rb6M+Jla2bPbVWiGag27j87w==" saltValue="HEVt+pS5OloNDlqSnzGLLw==" spinCount="100000" sqref="AI784" name="Rango2_8_7_25_1"/>
    <protectedRange algorithmName="SHA-512" hashValue="q2z5hEFmXS0v2chiPTC/VCoDWNlnhp+Xe6Ybfxe48vIsnB/KTJQxJv+pFUnCXfZ9T6vyJopuqFFNROfQTW/JUw==" saltValue="IctfdGJb5tOTpq+KPi9vww==" spinCount="100000" sqref="AE784:AF784" name="Rango2_88_39_43_2"/>
    <protectedRange algorithmName="SHA-512" hashValue="AYYX88LSDB6RDNMvSqt0KPGWPjBqTk56tMxTOlv5QD61MGTKAAQnSnudvNDWPN0Bbllh2qRQC+P5uq7goxjdrw==" saltValue="i/iPMewnks1FoXYOjKMEVg==" spinCount="100000" sqref="AB784" name="Rango2_87_6_28_1"/>
    <protectedRange algorithmName="SHA-512" hashValue="NUll9P9xh7KbSfMYpMxsRZLfDw/y/AzW2LSWlpXVscBDqiAxmzo71xjs+a2lh+jRa7pceOC849slke4+ZKx8LA==" saltValue="8qbkKpQ+CiQuLnqgShNvXA==" spinCount="100000" sqref="T784" name="Rango2_88_6_28_1"/>
    <protectedRange algorithmName="SHA-512" hashValue="RQ91b7oAw60DVtcgB2vRpial2kSdzJx5guGCTYUwXYkKrtrUHfiYnLf9R+SNpYXlJDYpyEJLhcWwP0EqNN86dQ==" saltValue="W3RbH3zrcY9sy39xNwXNxg==" spinCount="100000" sqref="BV785:BY786 BA785:BI786" name="Rango2_88_99_27_3"/>
    <protectedRange algorithmName="SHA-512" hashValue="fMbmUM1DQ7FuAPRNvFL5mPdHUYjQnlLFhkuaxvHguaqR7aWyDxcmJs0jLYQfQKY+oyhsMb4Lew4VL6i7um3/ew==" saltValue="ydaTm0CeH8+/cYqoL/AMaQ==" spinCount="100000" sqref="AW785:AZ786 AU785:AU786" name="Rango2_88_91_22_1"/>
    <protectedRange algorithmName="SHA-512" hashValue="CHipOQaT63FWw628cQcXXJRZlrbNZ7OgmnEbDx38UmmH7z19GRYEzXFiVOzHAy1OAaAbST7g2bHZHDKQp2qm3w==" saltValue="iRVuL+373yLHv0ZHzS9qog==" spinCount="100000" sqref="AL785:AL786 AJ785:AJ786 AG785:AH786" name="Rango2_88_7_5_25_1"/>
    <protectedRange algorithmName="SHA-512" hashValue="NkG6oHuDGvGBEiLAAq8MEJHEfLQUMyjihfH+DBXhT+eQW0r1yri7tOJEFRM9nbOejjjXiviq9RFo7KB7wF+xJA==" saltValue="bpjB0AAANu2X/PeR3eiFkA==" spinCount="100000" sqref="AM785:AS786" name="Rango2_88_65_23_6"/>
    <protectedRange algorithmName="SHA-512" hashValue="fPHvtIAf3pQeZUoAI9C2/vdXMHBpqqEq+67P5Ypyu4+9IWqs3yc9TZcMWQ0THLxUwqseQPyVvakuYFtCwJHsxA==" saltValue="QHIogSs2PrwAfdqa9PAOFQ==" spinCount="100000" sqref="AC785:AC786" name="Rango2_88_5_5_29_3"/>
    <protectedRange algorithmName="SHA-512" hashValue="LEEeiU6pKqm7TAP46VGlz0q+evvFwpT/0iLpRuWuQ7MacbP0OGL1/FSmrIEOg2rb6M+Jla2bPbVWiGag27j87w==" saltValue="HEVt+pS5OloNDlqSnzGLLw==" spinCount="100000" sqref="AI785:AI786" name="Rango2_8_7_26_1"/>
    <protectedRange algorithmName="SHA-512" hashValue="q2z5hEFmXS0v2chiPTC/VCoDWNlnhp+Xe6Ybfxe48vIsnB/KTJQxJv+pFUnCXfZ9T6vyJopuqFFNROfQTW/JUw==" saltValue="IctfdGJb5tOTpq+KPi9vww==" spinCount="100000" sqref="AE785:AF786" name="Rango2_88_39_44_1"/>
    <protectedRange algorithmName="SHA-512" hashValue="AYYX88LSDB6RDNMvSqt0KPGWPjBqTk56tMxTOlv5QD61MGTKAAQnSnudvNDWPN0Bbllh2qRQC+P5uq7goxjdrw==" saltValue="i/iPMewnks1FoXYOjKMEVg==" spinCount="100000" sqref="AB785:AB786" name="Rango2_87_6_29_1"/>
    <protectedRange algorithmName="SHA-512" hashValue="NUll9P9xh7KbSfMYpMxsRZLfDw/y/AzW2LSWlpXVscBDqiAxmzo71xjs+a2lh+jRa7pceOC849slke4+ZKx8LA==" saltValue="8qbkKpQ+CiQuLnqgShNvXA==" spinCount="100000" sqref="T785:T786" name="Rango2_88_6_29_1"/>
    <protectedRange sqref="AG787:AH787 AJ787" name="Rango2_88_7_5_1_4_1"/>
    <protectedRange sqref="AI787" name="Rango2_8_7_1_5"/>
    <protectedRange sqref="AF787" name="Rango2_88_39_1_4_1"/>
    <protectedRange sqref="AU787" name="Rango2_88_91_1_5"/>
    <protectedRange sqref="AM787:AQ787" name="Rango2_88_65_6_5"/>
    <protectedRange sqref="AL787" name="Rango2_88_7_5_9_5_1"/>
    <protectedRange sqref="AW787:AZ787" name="Rango2_88_91_43_2_3"/>
    <protectedRange sqref="BA787:BI787" name="Rango2_88_99_65_2_3"/>
    <protectedRange sqref="BV787:BY787" name="Rango2_88_99_13_5"/>
    <protectedRange sqref="CF787" name="Rango2_99_16_8"/>
    <protectedRange sqref="EA757 EC757 EE757" name="Rango2_99_94_1_1"/>
    <protectedRange sqref="FH757" name="Rango2_32_8"/>
    <protectedRange sqref="FQ757" name="Rango2_99_97_2"/>
    <protectedRange sqref="FY757" name="Rango2_31_2_1_1_1"/>
    <protectedRange sqref="GB757" name="Rango2_31_2_2_2"/>
    <protectedRange sqref="GN757" name="Rango2_30_2_1_1_2"/>
    <protectedRange sqref="GQ757:GR757" name="Rango2_30_2_2_2_1"/>
    <protectedRange sqref="IA757" name="Rango2_88_39_14_3"/>
    <protectedRange sqref="HS757:HT757" name="Rango2_21_1_1"/>
    <protectedRange sqref="ID757" name="Rango2_88_39_15_1"/>
    <protectedRange sqref="IE757:IJ757" name="Rango2_88_39_16_5"/>
    <protectedRange sqref="EF758" name="Rango2_99_24_1_1"/>
    <protectedRange sqref="EA759:EH759" name="Rango2_99_97_3"/>
    <protectedRange sqref="FH758:FH759" name="Rango2_32_9"/>
    <protectedRange sqref="FY758:FY759" name="Rango2_31_2_1_1_2"/>
    <protectedRange sqref="GB758:GB759" name="Rango2_31_2_2_3"/>
    <protectedRange sqref="GN758:GN759" name="Rango2_30_2_1_1_2_1"/>
    <protectedRange sqref="GQ758:GR759" name="Rango2_30_2_2_2_1_1"/>
    <protectedRange sqref="IA758:IA759" name="Rango2_88_39_14_4"/>
    <protectedRange sqref="HS758:HT759" name="Rango2_21_1_1_1"/>
    <protectedRange sqref="ID758:ID759" name="Rango2_88_39_15_2"/>
    <protectedRange sqref="IE758:IJ759" name="Rango2_88_39_16_6"/>
    <protectedRange sqref="EI760:EJ760" name="Rango2_99_79_1"/>
    <protectedRange sqref="EA760:EH760" name="Rango2_99_99_4"/>
    <protectedRange sqref="EN760" name="Rango2_16_4"/>
    <protectedRange sqref="EY760:FA760" name="Rango2_24_4"/>
    <protectedRange sqref="FC760" name="Rango2_25_6"/>
    <protectedRange sqref="FH760" name="Rango2_32_10"/>
    <protectedRange sqref="FK760:FL760" name="Rango2_34_2"/>
    <protectedRange sqref="FN760:FO760" name="Rango2_36_3"/>
    <protectedRange sqref="FY760" name="Rango2_31_2_1_4"/>
    <protectedRange sqref="GB760" name="Rango2_31_2_2_4"/>
    <protectedRange sqref="GC760" name="Rango2_33_1_4"/>
    <protectedRange sqref="GF760" name="Rango2_31_28_1_4"/>
    <protectedRange sqref="GE760" name="Rango2_31_2_3_4"/>
    <protectedRange sqref="GN760" name="Rango2_30_2_1_4"/>
    <protectedRange sqref="GJ760 GH760 GL760" name="Rango2_31_2_4_2"/>
    <protectedRange sqref="GI760" name="Rango2_33_2_1"/>
    <protectedRange sqref="GQ760:GR760" name="Rango2_30_2_2_5"/>
    <protectedRange sqref="IA760" name="Rango2_88_39_14_5"/>
    <protectedRange sqref="HS760:HT760" name="Rango2_37_4"/>
    <protectedRange sqref="ID760" name="Rango2_88_39_15_3"/>
    <protectedRange sqref="IE760:IJ760" name="Rango2_88_39_16_7"/>
    <protectedRange algorithmName="SHA-512" hashValue="pL4tgTKqwEsWSIEGFTBd+4pvEhE7d5Q99Eijs+L/Y1rhA0saQGGRJw5Pv2HLOP0quglztFwB6WVnQ1YGxd4AiQ==" saltValue="IF5mhk2RcoEjrcYppes1VA==" spinCount="100000" sqref="FT760" name="Rango2_30_14_2"/>
    <protectedRange sqref="FY762" name="Rango2_31_2_1_5"/>
    <protectedRange sqref="GN762" name="Rango2_30_2_1_3_1"/>
    <protectedRange sqref="GQ762" name="Rango2_30_2_2_2_2"/>
    <protectedRange sqref="ER763:ER765" name="Rango2_99_48_1_1"/>
    <protectedRange sqref="ER766" name="Rango2_99_48_1_2"/>
    <protectedRange algorithmName="SHA-512" hashValue="Umj9+5Ys20VQPxBFtc6qE5LtKKSgPKwit+B8dd4XnEUaLfBM2ozpkEC4YxwK0SbBiAHDDex+pY+LomQ0lyuamQ==" saltValue="N2/MCRws+mmA+NXw0axolg==" spinCount="100000" sqref="FY768" name="Rango2_31_2_17_6"/>
    <protectedRange algorithmName="SHA-512" hashValue="EEHzbvEYwO1eufllBljOz0uf9BJ2ENtvOScQ7IsS321QhYbwKn7qhHKKP8cKj02rTDvVRMWvwQ1ZP0mZWsBprQ==" saltValue="CjXqBRFbKezlWOFV37MnDQ==" spinCount="100000" sqref="GW768 GN768 GQ768:GR768" name="Rango2_30_2_17_6"/>
    <protectedRange algorithmName="SHA-512" hashValue="q2z5hEFmXS0v2chiPTC/VCoDWNlnhp+Xe6Ybfxe48vIsnB/KTJQxJv+pFUnCXfZ9T6vyJopuqFFNROfQTW/JUw==" saltValue="IctfdGJb5tOTpq+KPi9vww==" spinCount="100000" sqref="ID767:ID768" name="Rango2_88_39_34_1"/>
    <protectedRange algorithmName="SHA-512" hashValue="q2z5hEFmXS0v2chiPTC/VCoDWNlnhp+Xe6Ybfxe48vIsnB/KTJQxJv+pFUnCXfZ9T6vyJopuqFFNROfQTW/JUw==" saltValue="IctfdGJb5tOTpq+KPi9vww==" spinCount="100000" sqref="IE767:IE768" name="Rango2_88_39_35_1"/>
    <protectedRange algorithmName="SHA-512" hashValue="EEHzbvEYwO1eufllBljOz0uf9BJ2ENtvOScQ7IsS321QhYbwKn7qhHKKP8cKj02rTDvVRMWvwQ1ZP0mZWsBprQ==" saltValue="CjXqBRFbKezlWOFV37MnDQ==" spinCount="100000" sqref="GQ766:GR767" name="Rango2_30_2_21_3"/>
    <protectedRange algorithmName="SHA-512" hashValue="YXHanhqXL0e4jPrzkCF8r/22WmlCviFUW909WKuG1JOcU0mp0/Huh0aP3EaGYxV2ep0WGu48HsShAy4Ka2uOiw==" saltValue="h/7U5iwJm7DLR4tRVfwZYw==" spinCount="100000" sqref="GC767" name="Rango2_33_33_1"/>
    <protectedRange algorithmName="SHA-512" hashValue="EEHzbvEYwO1eufllBljOz0uf9BJ2ENtvOScQ7IsS321QhYbwKn7qhHKKP8cKj02rTDvVRMWvwQ1ZP0mZWsBprQ==" saltValue="CjXqBRFbKezlWOFV37MnDQ==" spinCount="100000" sqref="GN767" name="Rango2_30_2_28_4"/>
    <protectedRange algorithmName="SHA-512" hashValue="q2z5hEFmXS0v2chiPTC/VCoDWNlnhp+Xe6Ybfxe48vIsnB/KTJQxJv+pFUnCXfZ9T6vyJopuqFFNROfQTW/JUw==" saltValue="IctfdGJb5tOTpq+KPi9vww==" spinCount="100000" sqref="ID769" name="Rango2_88_39_34_2"/>
    <protectedRange algorithmName="SHA-512" hashValue="q2z5hEFmXS0v2chiPTC/VCoDWNlnhp+Xe6Ybfxe48vIsnB/KTJQxJv+pFUnCXfZ9T6vyJopuqFFNROfQTW/JUw==" saltValue="IctfdGJb5tOTpq+KPi9vww==" spinCount="100000" sqref="IE769" name="Rango2_88_39_35_2"/>
    <protectedRange sqref="ER770" name="Rango2_99_48_1_3"/>
    <protectedRange algorithmName="SHA-512" hashValue="Umj9+5Ys20VQPxBFtc6qE5LtKKSgPKwit+B8dd4XnEUaLfBM2ozpkEC4YxwK0SbBiAHDDex+pY+LomQ0lyuamQ==" saltValue="N2/MCRws+mmA+NXw0axolg==" spinCount="100000" sqref="FY769" name="Rango2_31_2_21_2"/>
    <protectedRange algorithmName="SHA-512" hashValue="EEHzbvEYwO1eufllBljOz0uf9BJ2ENtvOScQ7IsS321QhYbwKn7qhHKKP8cKj02rTDvVRMWvwQ1ZP0mZWsBprQ==" saltValue="CjXqBRFbKezlWOFV37MnDQ==" spinCount="100000" sqref="GQ769:GR769 GN769" name="Rango2_30_2_23_2"/>
    <protectedRange algorithmName="SHA-512" hashValue="YXHanhqXL0e4jPrzkCF8r/22WmlCviFUW909WKuG1JOcU0mp0/Huh0aP3EaGYxV2ep0WGu48HsShAy4Ka2uOiw==" saltValue="h/7U5iwJm7DLR4tRVfwZYw==" spinCount="100000" sqref="GC769" name="Rango2_33_34_2"/>
    <protectedRange algorithmName="SHA-512" hashValue="EEHzbvEYwO1eufllBljOz0uf9BJ2ENtvOScQ7IsS321QhYbwKn7qhHKKP8cKj02rTDvVRMWvwQ1ZP0mZWsBprQ==" saltValue="CjXqBRFbKezlWOFV37MnDQ==" spinCount="100000" sqref="GW771" name="Rango2_30_2_24_1"/>
    <protectedRange algorithmName="SHA-512" hashValue="Rgskw+AQdeJ5qbJdarzTa3SCkJfDGziy0Uan5N0F3IWn/H3Z/e+VcB56R7Nes7MPxNHewNP1sSSucVjz3iTLeA==" saltValue="qKZH3DnwaZHBzy3cBZo1qQ==" spinCount="100000" sqref="GF771" name="Rango2_31_28_11_1"/>
    <protectedRange algorithmName="SHA-512" hashValue="Umj9+5Ys20VQPxBFtc6qE5LtKKSgPKwit+B8dd4XnEUaLfBM2ozpkEC4YxwK0SbBiAHDDex+pY+LomQ0lyuamQ==" saltValue="N2/MCRws+mmA+NXw0axolg==" spinCount="100000" sqref="GJ771 GH771 GE771 GL771 FY771" name="Rango2_31_2_22_1"/>
    <protectedRange algorithmName="SHA-512" hashValue="q2z5hEFmXS0v2chiPTC/VCoDWNlnhp+Xe6Ybfxe48vIsnB/KTJQxJv+pFUnCXfZ9T6vyJopuqFFNROfQTW/JUw==" saltValue="IctfdGJb5tOTpq+KPi9vww==" spinCount="100000" sqref="IA771 ID771:IJ771" name="Rango2_88_39_39_4"/>
    <protectedRange algorithmName="SHA-512" hashValue="YXHanhqXL0e4jPrzkCF8r/22WmlCviFUW909WKuG1JOcU0mp0/Huh0aP3EaGYxV2ep0WGu48HsShAy4Ka2uOiw==" saltValue="h/7U5iwJm7DLR4tRVfwZYw==" spinCount="100000" sqref="GI771" name="Rango2_33_28_1"/>
    <protectedRange algorithmName="SHA-512" hashValue="pL4tgTKqwEsWSIEGFTBd+4pvEhE7d5Q99Eijs+L/Y1rhA0saQGGRJw5Pv2HLOP0quglztFwB6WVnQ1YGxd4AiQ==" saltValue="IF5mhk2RcoEjrcYppes1VA==" spinCount="100000" sqref="FT771" name="Rango2_30_16_1"/>
    <protectedRange sqref="ER773" name="Rango2_99_48_1_5"/>
    <protectedRange sqref="HT772" name="Rango2_37_2_1"/>
    <protectedRange algorithmName="SHA-512" hashValue="XZw03RosI/l0z9FxmTtF29EdZ7P+4+ybhqoaAAUmURojSR5XbGfjC4f2i8gMqfY+RI9JvfdCA6PSh9TduXfUxA==" saltValue="5TPtLq2WoiRSae/yaDPnTw==" spinCount="100000" sqref="EI771:EJ771" name="Rango2_99_16_7"/>
    <protectedRange algorithmName="SHA-512" hashValue="EEHzbvEYwO1eufllBljOz0uf9BJ2ENtvOScQ7IsS321QhYbwKn7qhHKKP8cKj02rTDvVRMWvwQ1ZP0mZWsBprQ==" saltValue="CjXqBRFbKezlWOFV37MnDQ==" spinCount="100000" sqref="GN771" name="Rango2_30_2_29_1"/>
    <protectedRange sqref="ER774" name="Rango2_99_48_1_5_1"/>
    <protectedRange algorithmName="SHA-512" hashValue="EEHzbvEYwO1eufllBljOz0uf9BJ2ENtvOScQ7IsS321QhYbwKn7qhHKKP8cKj02rTDvVRMWvwQ1ZP0mZWsBprQ==" saltValue="CjXqBRFbKezlWOFV37MnDQ==" spinCount="100000" sqref="GQ776:GR776 GW776" name="Rango2_30_2_27_3"/>
    <protectedRange algorithmName="SHA-512" hashValue="Rgskw+AQdeJ5qbJdarzTa3SCkJfDGziy0Uan5N0F3IWn/H3Z/e+VcB56R7Nes7MPxNHewNP1sSSucVjz3iTLeA==" saltValue="qKZH3DnwaZHBzy3cBZo1qQ==" spinCount="100000" sqref="GF776" name="Rango2_31_28_12_1"/>
    <protectedRange algorithmName="SHA-512" hashValue="Umj9+5Ys20VQPxBFtc6qE5LtKKSgPKwit+B8dd4XnEUaLfBM2ozpkEC4YxwK0SbBiAHDDex+pY+LomQ0lyuamQ==" saltValue="N2/MCRws+mmA+NXw0axolg==" spinCount="100000" sqref="GJ776 GH776 GE776 GL776 FY776" name="Rango2_31_2_25_4"/>
    <protectedRange algorithmName="SHA-512" hashValue="q2z5hEFmXS0v2chiPTC/VCoDWNlnhp+Xe6Ybfxe48vIsnB/KTJQxJv+pFUnCXfZ9T6vyJopuqFFNROfQTW/JUw==" saltValue="IctfdGJb5tOTpq+KPi9vww==" spinCount="100000" sqref="IA776 ID776:IJ776" name="Rango2_88_39_40_3"/>
    <protectedRange algorithmName="SHA-512" hashValue="YXHanhqXL0e4jPrzkCF8r/22WmlCviFUW909WKuG1JOcU0mp0/Huh0aP3EaGYxV2ep0WGu48HsShAy4Ka2uOiw==" saltValue="h/7U5iwJm7DLR4tRVfwZYw==" spinCount="100000" sqref="GI776" name="Rango2_33_31_1"/>
    <protectedRange algorithmName="SHA-512" hashValue="pL4tgTKqwEsWSIEGFTBd+4pvEhE7d5Q99Eijs+L/Y1rhA0saQGGRJw5Pv2HLOP0quglztFwB6WVnQ1YGxd4AiQ==" saltValue="IF5mhk2RcoEjrcYppes1VA==" spinCount="100000" sqref="FT776" name="Rango2_30_17_5"/>
    <protectedRange sqref="ER777 ER779" name="Rango2_99_48_1_6"/>
    <protectedRange algorithmName="SHA-512" hashValue="EEHzbvEYwO1eufllBljOz0uf9BJ2ENtvOScQ7IsS321QhYbwKn7qhHKKP8cKj02rTDvVRMWvwQ1ZP0mZWsBprQ==" saltValue="CjXqBRFbKezlWOFV37MnDQ==" spinCount="100000" sqref="GN776" name="Rango2_30_2_30_1"/>
    <protectedRange algorithmName="SHA-512" hashValue="EEHzbvEYwO1eufllBljOz0uf9BJ2ENtvOScQ7IsS321QhYbwKn7qhHKKP8cKj02rTDvVRMWvwQ1ZP0mZWsBprQ==" saltValue="CjXqBRFbKezlWOFV37MnDQ==" spinCount="100000" sqref="GW780" name="Rango2_30_2_31_2"/>
    <protectedRange algorithmName="SHA-512" hashValue="Rgskw+AQdeJ5qbJdarzTa3SCkJfDGziy0Uan5N0F3IWn/H3Z/e+VcB56R7Nes7MPxNHewNP1sSSucVjz3iTLeA==" saltValue="qKZH3DnwaZHBzy3cBZo1qQ==" spinCount="100000" sqref="GF780" name="Rango2_31_28_13_2"/>
    <protectedRange algorithmName="SHA-512" hashValue="Umj9+5Ys20VQPxBFtc6qE5LtKKSgPKwit+B8dd4XnEUaLfBM2ozpkEC4YxwK0SbBiAHDDex+pY+LomQ0lyuamQ==" saltValue="N2/MCRws+mmA+NXw0axolg==" spinCount="100000" sqref="GJ780 GH780 GE780 GL780 FY780" name="Rango2_31_2_33_7"/>
    <protectedRange algorithmName="SHA-512" hashValue="YXHanhqXL0e4jPrzkCF8r/22WmlCviFUW909WKuG1JOcU0mp0/Huh0aP3EaGYxV2ep0WGu48HsShAy4Ka2uOiw==" saltValue="h/7U5iwJm7DLR4tRVfwZYw==" spinCount="100000" sqref="GI780" name="Rango2_33_35_1"/>
    <protectedRange algorithmName="SHA-512" hashValue="pL4tgTKqwEsWSIEGFTBd+4pvEhE7d5Q99Eijs+L/Y1rhA0saQGGRJw5Pv2HLOP0quglztFwB6WVnQ1YGxd4AiQ==" saltValue="IF5mhk2RcoEjrcYppes1VA==" spinCount="100000" sqref="FT780" name="Rango2_30_18_6"/>
    <protectedRange sqref="HT781" name="Rango2_37_3_1"/>
    <protectedRange sqref="ER775" name="Rango2_99_48_1_7"/>
    <protectedRange sqref="ER782:ER783" name="Rango2_99_48_1_8"/>
    <protectedRange algorithmName="SHA-512" hashValue="EEHzbvEYwO1eufllBljOz0uf9BJ2ENtvOScQ7IsS321QhYbwKn7qhHKKP8cKj02rTDvVRMWvwQ1ZP0mZWsBprQ==" saltValue="CjXqBRFbKezlWOFV37MnDQ==" spinCount="100000" sqref="GN780" name="Rango2_30_2_32_1"/>
    <protectedRange algorithmName="SHA-512" hashValue="EEHzbvEYwO1eufllBljOz0uf9BJ2ENtvOScQ7IsS321QhYbwKn7qhHKKP8cKj02rTDvVRMWvwQ1ZP0mZWsBprQ==" saltValue="CjXqBRFbKezlWOFV37MnDQ==" spinCount="100000" sqref="GQ780:GR780" name="Rango2_30_2_33_4"/>
    <protectedRange algorithmName="SHA-512" hashValue="q2z5hEFmXS0v2chiPTC/VCoDWNlnhp+Xe6Ybfxe48vIsnB/KTJQxJv+pFUnCXfZ9T6vyJopuqFFNROfQTW/JUw==" saltValue="IctfdGJb5tOTpq+KPi9vww==" spinCount="100000" sqref="IA780 ID780:IJ780" name="Rango2_88_39_42_2"/>
    <protectedRange algorithmName="SHA-512" hashValue="EEHzbvEYwO1eufllBljOz0uf9BJ2ENtvOScQ7IsS321QhYbwKn7qhHKKP8cKj02rTDvVRMWvwQ1ZP0mZWsBprQ==" saltValue="CjXqBRFbKezlWOFV37MnDQ==" spinCount="100000" sqref="GQ784:GR784 GW784 GN784" name="Rango2_30_2_34_9"/>
    <protectedRange algorithmName="SHA-512" hashValue="Rgskw+AQdeJ5qbJdarzTa3SCkJfDGziy0Uan5N0F3IWn/H3Z/e+VcB56R7Nes7MPxNHewNP1sSSucVjz3iTLeA==" saltValue="qKZH3DnwaZHBzy3cBZo1qQ==" spinCount="100000" sqref="GF784" name="Rango2_31_28_15_1"/>
    <protectedRange algorithmName="SHA-512" hashValue="Umj9+5Ys20VQPxBFtc6qE5LtKKSgPKwit+B8dd4XnEUaLfBM2ozpkEC4YxwK0SbBiAHDDex+pY+LomQ0lyuamQ==" saltValue="N2/MCRws+mmA+NXw0axolg==" spinCount="100000" sqref="GJ784 GH784 GE784 GB784 GL784 FY784" name="Rango2_31_2_36_2"/>
    <protectedRange algorithmName="SHA-512" hashValue="q2z5hEFmXS0v2chiPTC/VCoDWNlnhp+Xe6Ybfxe48vIsnB/KTJQxJv+pFUnCXfZ9T6vyJopuqFFNROfQTW/JUw==" saltValue="IctfdGJb5tOTpq+KPi9vww==" spinCount="100000" sqref="IA784 ID784:IJ784" name="Rango2_88_39_43_3"/>
    <protectedRange algorithmName="SHA-512" hashValue="YXHanhqXL0e4jPrzkCF8r/22WmlCviFUW909WKuG1JOcU0mp0/Huh0aP3EaGYxV2ep0WGu48HsShAy4Ka2uOiw==" saltValue="h/7U5iwJm7DLR4tRVfwZYw==" spinCount="100000" sqref="GI784 GC784" name="Rango2_33_38_1"/>
    <protectedRange algorithmName="SHA-512" hashValue="pL4tgTKqwEsWSIEGFTBd+4pvEhE7d5Q99Eijs+L/Y1rhA0saQGGRJw5Pv2HLOP0quglztFwB6WVnQ1YGxd4AiQ==" saltValue="IF5mhk2RcoEjrcYppes1VA==" spinCount="100000" sqref="FT784" name="Rango2_30_19_2"/>
    <protectedRange algorithmName="SHA-512" hashValue="EEHzbvEYwO1eufllBljOz0uf9BJ2ENtvOScQ7IsS321QhYbwKn7qhHKKP8cKj02rTDvVRMWvwQ1ZP0mZWsBprQ==" saltValue="CjXqBRFbKezlWOFV37MnDQ==" spinCount="100000" sqref="GN785:GN786 GW785:GW786 GQ785:GR786" name="Rango2_30_2_35_1"/>
    <protectedRange algorithmName="SHA-512" hashValue="Rgskw+AQdeJ5qbJdarzTa3SCkJfDGziy0Uan5N0F3IWn/H3Z/e+VcB56R7Nes7MPxNHewNP1sSSucVjz3iTLeA==" saltValue="qKZH3DnwaZHBzy3cBZo1qQ==" spinCount="100000" sqref="GF785:GF786" name="Rango2_31_28_16_5"/>
    <protectedRange algorithmName="SHA-512" hashValue="Umj9+5Ys20VQPxBFtc6qE5LtKKSgPKwit+B8dd4XnEUaLfBM2ozpkEC4YxwK0SbBiAHDDex+pY+LomQ0lyuamQ==" saltValue="N2/MCRws+mmA+NXw0axolg==" spinCount="100000" sqref="FY785:FY786 GL785:GL786 GB785:GB786 GE785:GE786 GH785:GH786 GJ785:GJ786" name="Rango2_31_2_37_1"/>
    <protectedRange algorithmName="SHA-512" hashValue="q2z5hEFmXS0v2chiPTC/VCoDWNlnhp+Xe6Ybfxe48vIsnB/KTJQxJv+pFUnCXfZ9T6vyJopuqFFNROfQTW/JUw==" saltValue="IctfdGJb5tOTpq+KPi9vww==" spinCount="100000" sqref="ID785:IJ786 IA785:IA786" name="Rango2_88_39_44_2"/>
    <protectedRange algorithmName="SHA-512" hashValue="YXHanhqXL0e4jPrzkCF8r/22WmlCviFUW909WKuG1JOcU0mp0/Huh0aP3EaGYxV2ep0WGu48HsShAy4Ka2uOiw==" saltValue="h/7U5iwJm7DLR4tRVfwZYw==" spinCount="100000" sqref="GC785:GC786 GI785:GI786" name="Rango2_33_39_3"/>
    <protectedRange algorithmName="SHA-512" hashValue="pL4tgTKqwEsWSIEGFTBd+4pvEhE7d5Q99Eijs+L/Y1rhA0saQGGRJw5Pv2HLOP0quglztFwB6WVnQ1YGxd4AiQ==" saltValue="IF5mhk2RcoEjrcYppes1VA==" spinCount="100000" sqref="FT785:FT786" name="Rango2_30_20_3"/>
    <protectedRange sqref="HT787" name="Rango2_37_5"/>
    <protectedRange algorithmName="SHA-512" hashValue="Gqwr8n5jYbCESAqCFk8dpOzViQICBV+k0xoqBoQaZ5lHaRlvT9TZDB4yXtm+qC6OhD064ZDBOFWkwo+LHXu1sg==" saltValue="gEL9PCN2ekF2IxW9yqAGYA==" spinCount="100000" sqref="IS757" name="Rango2_40_2_1_3"/>
    <protectedRange algorithmName="SHA-512" hashValue="D8TacORwT7iz0mF9GEucchnMHfB5er2FFjQsxyeWWyeJkM6Bt3gYQ3LbcHPxZXFpVAYtFOuTrzYOCJrlZDx16g==" saltValue="QtCzIBktdS4NZkOEGcLTRQ==" spinCount="100000" sqref="IW757" name="Rango2_41_10_2"/>
    <protectedRange algorithmName="SHA-512" hashValue="9+DNppQbWrLYYUMoJ+lyQctV2bX3Vq9kZnegLbpjTLP49It2ovUbcartuoQTeXgP+TGpY//7mDH/UQlFCKDGiA==" saltValue="KUnni6YEm00anzSSvyLqQA==" spinCount="100000" sqref="IX757" name="Rango2_43_7"/>
    <protectedRange algorithmName="SHA-512" hashValue="9+DNppQbWrLYYUMoJ+lyQctV2bX3Vq9kZnegLbpjTLP49It2ovUbcartuoQTeXgP+TGpY//7mDH/UQlFCKDGiA==" saltValue="KUnni6YEm00anzSSvyLqQA==" spinCount="100000" sqref="IZ757:JM757" name="Rango2_44_4"/>
    <protectedRange algorithmName="SHA-512" hashValue="9+DNppQbWrLYYUMoJ+lyQctV2bX3Vq9kZnegLbpjTLP49It2ovUbcartuoQTeXgP+TGpY//7mDH/UQlFCKDGiA==" saltValue="KUnni6YEm00anzSSvyLqQA==" spinCount="100000" sqref="KH757" name="Rango2_45_8"/>
    <protectedRange algorithmName="SHA-512" hashValue="9+DNppQbWrLYYUMoJ+lyQctV2bX3Vq9kZnegLbpjTLP49It2ovUbcartuoQTeXgP+TGpY//7mDH/UQlFCKDGiA==" saltValue="KUnni6YEm00anzSSvyLqQA==" spinCount="100000" sqref="IT757:IV757" name="Rango2_43_6_1"/>
    <protectedRange algorithmName="SHA-512" hashValue="Gqwr8n5jYbCESAqCFk8dpOzViQICBV+k0xoqBoQaZ5lHaRlvT9TZDB4yXtm+qC6OhD064ZDBOFWkwo+LHXu1sg==" saltValue="gEL9PCN2ekF2IxW9yqAGYA==" spinCount="100000" sqref="IS759" name="Rango2_40_2_1_4"/>
    <protectedRange algorithmName="SHA-512" hashValue="9+DNppQbWrLYYUMoJ+lyQctV2bX3Vq9kZnegLbpjTLP49It2ovUbcartuoQTeXgP+TGpY//7mDH/UQlFCKDGiA==" saltValue="KUnni6YEm00anzSSvyLqQA==" spinCount="100000" sqref="JM759" name="Rango2_44_5"/>
    <protectedRange algorithmName="SHA-512" hashValue="9+DNppQbWrLYYUMoJ+lyQctV2bX3Vq9kZnegLbpjTLP49It2ovUbcartuoQTeXgP+TGpY//7mDH/UQlFCKDGiA==" saltValue="KUnni6YEm00anzSSvyLqQA==" spinCount="100000" sqref="KH758:KH759" name="Rango2_45_9"/>
    <protectedRange algorithmName="SHA-512" hashValue="Gqwr8n5jYbCESAqCFk8dpOzViQICBV+k0xoqBoQaZ5lHaRlvT9TZDB4yXtm+qC6OhD064ZDBOFWkwo+LHXu1sg==" saltValue="gEL9PCN2ekF2IxW9yqAGYA==" spinCount="100000" sqref="IS758" name="Rango2_40_2_1_6"/>
    <protectedRange algorithmName="SHA-512" hashValue="D8TacORwT7iz0mF9GEucchnMHfB5er2FFjQsxyeWWyeJkM6Bt3gYQ3LbcHPxZXFpVAYtFOuTrzYOCJrlZDx16g==" saltValue="QtCzIBktdS4NZkOEGcLTRQ==" spinCount="100000" sqref="IW758" name="Rango2_41_10_5"/>
    <protectedRange algorithmName="SHA-512" hashValue="9+DNppQbWrLYYUMoJ+lyQctV2bX3Vq9kZnegLbpjTLP49It2ovUbcartuoQTeXgP+TGpY//7mDH/UQlFCKDGiA==" saltValue="KUnni6YEm00anzSSvyLqQA==" spinCount="100000" sqref="IT758:IV758 IX758" name="Rango2_43_7_1"/>
    <protectedRange algorithmName="SHA-512" hashValue="9+DNppQbWrLYYUMoJ+lyQctV2bX3Vq9kZnegLbpjTLP49It2ovUbcartuoQTeXgP+TGpY//7mDH/UQlFCKDGiA==" saltValue="KUnni6YEm00anzSSvyLqQA==" spinCount="100000" sqref="IZ758:JM758" name="Rango2_44_5_1"/>
    <protectedRange algorithmName="SHA-512" hashValue="D8TacORwT7iz0mF9GEucchnMHfB5er2FFjQsxyeWWyeJkM6Bt3gYQ3LbcHPxZXFpVAYtFOuTrzYOCJrlZDx16g==" saltValue="QtCzIBktdS4NZkOEGcLTRQ==" spinCount="100000" sqref="IW759" name="Rango2_41_10_6"/>
    <protectedRange algorithmName="SHA-512" hashValue="9+DNppQbWrLYYUMoJ+lyQctV2bX3Vq9kZnegLbpjTLP49It2ovUbcartuoQTeXgP+TGpY//7mDH/UQlFCKDGiA==" saltValue="KUnni6YEm00anzSSvyLqQA==" spinCount="100000" sqref="IT759:IV759 IX759" name="Rango2_43_8"/>
    <protectedRange algorithmName="SHA-512" hashValue="9+DNppQbWrLYYUMoJ+lyQctV2bX3Vq9kZnegLbpjTLP49It2ovUbcartuoQTeXgP+TGpY//7mDH/UQlFCKDGiA==" saltValue="KUnni6YEm00anzSSvyLqQA==" spinCount="100000" sqref="IZ759:JL759" name="Rango2_44_6"/>
    <protectedRange algorithmName="SHA-512" hashValue="Gqwr8n5jYbCESAqCFk8dpOzViQICBV+k0xoqBoQaZ5lHaRlvT9TZDB4yXtm+qC6OhD064ZDBOFWkwo+LHXu1sg==" saltValue="gEL9PCN2ekF2IxW9yqAGYA==" spinCount="100000" sqref="IS760" name="Rango2_40_2_25_1"/>
    <protectedRange algorithmName="SHA-512" hashValue="D8TacORwT7iz0mF9GEucchnMHfB5er2FFjQsxyeWWyeJkM6Bt3gYQ3LbcHPxZXFpVAYtFOuTrzYOCJrlZDx16g==" saltValue="QtCzIBktdS4NZkOEGcLTRQ==" spinCount="100000" sqref="IW760" name="Rango2_41_24_1"/>
    <protectedRange algorithmName="SHA-512" hashValue="9+DNppQbWrLYYUMoJ+lyQctV2bX3Vq9kZnegLbpjTLP49It2ovUbcartuoQTeXgP+TGpY//7mDH/UQlFCKDGiA==" saltValue="KUnni6YEm00anzSSvyLqQA==" spinCount="100000" sqref="IZ760:JM760" name="Rango2_44_7"/>
    <protectedRange algorithmName="SHA-512" hashValue="9+DNppQbWrLYYUMoJ+lyQctV2bX3Vq9kZnegLbpjTLP49It2ovUbcartuoQTeXgP+TGpY//7mDH/UQlFCKDGiA==" saltValue="KUnni6YEm00anzSSvyLqQA==" spinCount="100000" sqref="JA761:JM761" name="Rango2_44_8"/>
    <protectedRange algorithmName="SHA-512" hashValue="Gqwr8n5jYbCESAqCFk8dpOzViQICBV+k0xoqBoQaZ5lHaRlvT9TZDB4yXtm+qC6OhD064ZDBOFWkwo+LHXu1sg==" saltValue="gEL9PCN2ekF2IxW9yqAGYA==" spinCount="100000" sqref="IS768" name="Rango2_40_2_26_1"/>
    <protectedRange algorithmName="SHA-512" hashValue="D8TacORwT7iz0mF9GEucchnMHfB5er2FFjQsxyeWWyeJkM6Bt3gYQ3LbcHPxZXFpVAYtFOuTrzYOCJrlZDx16g==" saltValue="QtCzIBktdS4NZkOEGcLTRQ==" spinCount="100000" sqref="IW768" name="Rango2_41_25_1"/>
    <protectedRange algorithmName="SHA-512" hashValue="Gqwr8n5jYbCESAqCFk8dpOzViQICBV+k0xoqBoQaZ5lHaRlvT9TZDB4yXtm+qC6OhD064ZDBOFWkwo+LHXu1sg==" saltValue="gEL9PCN2ekF2IxW9yqAGYA==" spinCount="100000" sqref="IS771" name="Rango2_40_2_10_2"/>
    <protectedRange algorithmName="SHA-512" hashValue="D8TacORwT7iz0mF9GEucchnMHfB5er2FFjQsxyeWWyeJkM6Bt3gYQ3LbcHPxZXFpVAYtFOuTrzYOCJrlZDx16g==" saltValue="QtCzIBktdS4NZkOEGcLTRQ==" spinCount="100000" sqref="IW771" name="Rango2_41_9_5"/>
    <protectedRange algorithmName="SHA-512" hashValue="Gqwr8n5jYbCESAqCFk8dpOzViQICBV+k0xoqBoQaZ5lHaRlvT9TZDB4yXtm+qC6OhD064ZDBOFWkwo+LHXu1sg==" saltValue="gEL9PCN2ekF2IxW9yqAGYA==" spinCount="100000" sqref="IS776" name="Rango2_40_2_20_1"/>
    <protectedRange algorithmName="SHA-512" hashValue="D8TacORwT7iz0mF9GEucchnMHfB5er2FFjQsxyeWWyeJkM6Bt3gYQ3LbcHPxZXFpVAYtFOuTrzYOCJrlZDx16g==" saltValue="QtCzIBktdS4NZkOEGcLTRQ==" spinCount="100000" sqref="IW776" name="Rango2_41_19_1"/>
    <protectedRange algorithmName="SHA-512" hashValue="Gqwr8n5jYbCESAqCFk8dpOzViQICBV+k0xoqBoQaZ5lHaRlvT9TZDB4yXtm+qC6OhD064ZDBOFWkwo+LHXu1sg==" saltValue="gEL9PCN2ekF2IxW9yqAGYA==" spinCount="100000" sqref="IS780" name="Rango2_40_2_24_1"/>
    <protectedRange algorithmName="SHA-512" hashValue="D8TacORwT7iz0mF9GEucchnMHfB5er2FFjQsxyeWWyeJkM6Bt3gYQ3LbcHPxZXFpVAYtFOuTrzYOCJrlZDx16g==" saltValue="QtCzIBktdS4NZkOEGcLTRQ==" spinCount="100000" sqref="IW780" name="Rango2_41_23_1"/>
    <protectedRange sqref="L789:M789" name="Rango2_10_7_3"/>
    <protectedRange sqref="B791" name="Rango2_86_15"/>
    <protectedRange sqref="B792" name="Rango2_87_2"/>
    <protectedRange sqref="B793" name="Rango2_90_4"/>
    <protectedRange sqref="B794" name="Rango2_91_3"/>
    <protectedRange sqref="AJ788" name="Rango2_88_7_5_1_7"/>
    <protectedRange sqref="AV788" name="Rango2_99_12_8"/>
    <protectedRange sqref="AW788:AZ788" name="Rango2_88_91_1_8"/>
    <protectedRange sqref="BA789:BI789" name="Rango2_88_99_9_6"/>
    <protectedRange sqref="AU789" name="Rango2_88_91_3_5"/>
    <protectedRange sqref="AG789:AH789" name="Rango2_88_7_5_8_3"/>
    <protectedRange sqref="BZ789:CB789 CV789:CY789 CS789:CT789 U789:AA789 O789" name="Rango2_99_61_3"/>
    <protectedRange sqref="V790" name="Rango2_99_62_5"/>
    <protectedRange sqref="AG791:AH791" name="Rango2_88_7_5_10_4"/>
    <protectedRange sqref="V791 AA791" name="Rango2_99_65_3"/>
    <protectedRange sqref="AG792:AH792" name="Rango2_88_7_5_11_2"/>
    <protectedRange sqref="AC792" name="Rango2_88_5_5_6_2"/>
    <protectedRange sqref="V792 AA792" name="Rango2_99_66_4"/>
    <protectedRange sqref="AG793:AH793" name="Rango2_88_7_5_12_2"/>
    <protectedRange sqref="AC793" name="Rango2_88_5_5_7_3"/>
    <protectedRange sqref="V793 AA793" name="Rango2_99_67_5"/>
    <protectedRange sqref="AG794:AH794" name="Rango2_88_7_5_13_1"/>
    <protectedRange sqref="AC794" name="Rango2_88_5_5_8_3"/>
    <protectedRange sqref="V794 AA794" name="Rango2_99_68_7"/>
    <protectedRange sqref="GJ788" name="Rango2_31_2_19_2"/>
    <protectedRange sqref="HD788:HI788" name="Rango2_80_3"/>
    <protectedRange sqref="FW788" name="Rango2_99_36_8"/>
    <protectedRange sqref="HV788:HZ788" name="Rango2_99_41_7"/>
    <protectedRange sqref="GN789" name="Rango2_30_2_5_2"/>
    <protectedRange sqref="FY789 GJ789 GH789" name="Rango2_31_2_20_4"/>
    <protectedRange sqref="IA789" name="Rango2_88_39_16_8"/>
    <protectedRange sqref="FU789 FZ789 EV789:EW789 FQ789:FR789 IB789 GY789:GZ789 FI789" name="Rango2_99_61_4"/>
    <protectedRange sqref="HD789:HI789 FN789:FO789 FC789" name="Rango2_81_4"/>
    <protectedRange sqref="GH790" name="Rango2_31_2_21_3"/>
    <protectedRange sqref="IA790" name="Rango2_88_39_17_9"/>
    <protectedRange sqref="HJ790" name="Rango2_99_62_6"/>
    <protectedRange sqref="FN790" name="Rango2_82_3"/>
    <protectedRange sqref="GH791" name="Rango2_31_2_24_1"/>
    <protectedRange sqref="IA791" name="Rango2_88_39_19_1"/>
    <protectedRange sqref="HJ791" name="Rango2_99_65_4"/>
    <protectedRange sqref="FN791" name="Rango2_86_16"/>
    <protectedRange sqref="GH792" name="Rango2_31_2_25_5"/>
    <protectedRange sqref="IA792" name="Rango2_88_39_20_2"/>
    <protectedRange sqref="HJ792" name="Rango2_99_66_5"/>
    <protectedRange sqref="IA793" name="Rango2_88_39_21_1"/>
    <protectedRange sqref="HJ793" name="Rango2_99_67_6"/>
    <protectedRange sqref="IA794" name="Rango2_88_39_22_1"/>
    <protectedRange sqref="HJ794" name="Rango2_99_68_8"/>
    <protectedRange sqref="JV788 JQ788" name="Rango2_19_11"/>
    <protectedRange sqref="IT789:IV789" name="Rango2_81_5"/>
    <protectedRange sqref="JR790 IT790:IV790 JP790 JD790:JM790 KJ790:KL790 KH790 KF790" name="Rango2_82_4"/>
    <protectedRange sqref="JR791 IT791:IV791 JD791:JL791 JP791 KJ791 KL791" name="Rango2_86_17"/>
    <protectedRange sqref="JR792 IT792:IV792 JD792:JL792 JP792 KJ792 KL792" name="Rango2_87_3"/>
    <protectedRange sqref="JR793 IT793:IV793 JD793:JL793 JP793 KJ793 KL793" name="Rango2_90_5"/>
    <protectedRange algorithmName="SHA-512" hashValue="XZw03RosI/l0z9FxmTtF29EdZ7P+4+ybhqoaAAUmURojSR5XbGfjC4f2i8gMqfY+RI9JvfdCA6PSh9TduXfUxA==" saltValue="5TPtLq2WoiRSae/yaDPnTw==" spinCount="100000" sqref="ES807" name="Rango2_99_2_5"/>
    <protectedRange algorithmName="SHA-512" hashValue="XZw03RosI/l0z9FxmTtF29EdZ7P+4+ybhqoaAAUmURojSR5XbGfjC4f2i8gMqfY+RI9JvfdCA6PSh9TduXfUxA==" saltValue="5TPtLq2WoiRSae/yaDPnTw==" spinCount="100000" sqref="FF807" name="Rango2_99_3_5"/>
    <protectedRange algorithmName="SHA-512" hashValue="9+DNppQbWrLYYUMoJ+lyQctV2bX3Vq9kZnegLbpjTLP49It2ovUbcartuoQTeXgP+TGpY//7mDH/UQlFCKDGiA==" saltValue="KUnni6YEm00anzSSvyLqQA==" spinCount="100000" sqref="FE807" name="Rango2_16_5"/>
    <protectedRange algorithmName="SHA-512" hashValue="XZw03RosI/l0z9FxmTtF29EdZ7P+4+ybhqoaAAUmURojSR5XbGfjC4f2i8gMqfY+RI9JvfdCA6PSh9TduXfUxA==" saltValue="5TPtLq2WoiRSae/yaDPnTw==" spinCount="100000" sqref="FQ807:FR807" name="Rango2_99_4_4"/>
    <protectedRange algorithmName="SHA-512" hashValue="XZw03RosI/l0z9FxmTtF29EdZ7P+4+ybhqoaAAUmURojSR5XbGfjC4f2i8gMqfY+RI9JvfdCA6PSh9TduXfUxA==" saltValue="5TPtLq2WoiRSae/yaDPnTw==" spinCount="100000" sqref="BR849:BU849" name="Rango2_99_1_5"/>
    <protectedRange algorithmName="SHA-512" hashValue="XZw03RosI/l0z9FxmTtF29EdZ7P+4+ybhqoaAAUmURojSR5XbGfjC4f2i8gMqfY+RI9JvfdCA6PSh9TduXfUxA==" saltValue="5TPtLq2WoiRSae/yaDPnTw==" spinCount="100000" sqref="EW832" name="Rango2_99_15_7"/>
    <protectedRange algorithmName="SHA-512" hashValue="XZw03RosI/l0z9FxmTtF29EdZ7P+4+ybhqoaAAUmURojSR5XbGfjC4f2i8gMqfY+RI9JvfdCA6PSh9TduXfUxA==" saltValue="5TPtLq2WoiRSae/yaDPnTw==" spinCount="100000" sqref="EW825" name="Rango2_99_24_9"/>
    <protectedRange algorithmName="SHA-512" hashValue="XZw03RosI/l0z9FxmTtF29EdZ7P+4+ybhqoaAAUmURojSR5XbGfjC4f2i8gMqfY+RI9JvfdCA6PSh9TduXfUxA==" saltValue="5TPtLq2WoiRSae/yaDPnTw==" spinCount="100000" sqref="EW824" name="Rango2_99_28_9"/>
    <protectedRange algorithmName="SHA-512" hashValue="XZw03RosI/l0z9FxmTtF29EdZ7P+4+ybhqoaAAUmURojSR5XbGfjC4f2i8gMqfY+RI9JvfdCA6PSh9TduXfUxA==" saltValue="5TPtLq2WoiRSae/yaDPnTw==" spinCount="100000" sqref="EW827" name="Rango2_99_37_5"/>
    <protectedRange algorithmName="SHA-512" hashValue="XZw03RosI/l0z9FxmTtF29EdZ7P+4+ybhqoaAAUmURojSR5XbGfjC4f2i8gMqfY+RI9JvfdCA6PSh9TduXfUxA==" saltValue="5TPtLq2WoiRSae/yaDPnTw==" spinCount="100000" sqref="EW828" name="Rango2_99_38_3"/>
    <protectedRange algorithmName="SHA-512" hashValue="XZw03RosI/l0z9FxmTtF29EdZ7P+4+ybhqoaAAUmURojSR5XbGfjC4f2i8gMqfY+RI9JvfdCA6PSh9TduXfUxA==" saltValue="5TPtLq2WoiRSae/yaDPnTw==" spinCount="100000" sqref="EW820" name="Rango2_99_40_5"/>
    <protectedRange algorithmName="SHA-512" hashValue="XZw03RosI/l0z9FxmTtF29EdZ7P+4+ybhqoaAAUmURojSR5XbGfjC4f2i8gMqfY+RI9JvfdCA6PSh9TduXfUxA==" saltValue="5TPtLq2WoiRSae/yaDPnTw==" spinCount="100000" sqref="EW830" name="Rango2_99_41_1"/>
    <protectedRange algorithmName="SHA-512" hashValue="XZw03RosI/l0z9FxmTtF29EdZ7P+4+ybhqoaAAUmURojSR5XbGfjC4f2i8gMqfY+RI9JvfdCA6PSh9TduXfUxA==" saltValue="5TPtLq2WoiRSae/yaDPnTw==" spinCount="100000" sqref="EW834" name="Rango2_99_12_4"/>
    <protectedRange algorithmName="SHA-512" hashValue="XZw03RosI/l0z9FxmTtF29EdZ7P+4+ybhqoaAAUmURojSR5XbGfjC4f2i8gMqfY+RI9JvfdCA6PSh9TduXfUxA==" saltValue="5TPtLq2WoiRSae/yaDPnTw==" spinCount="100000" sqref="EW836" name="Rango2_99_25_3"/>
    <protectedRange algorithmName="SHA-512" hashValue="XZw03RosI/l0z9FxmTtF29EdZ7P+4+ybhqoaAAUmURojSR5XbGfjC4f2i8gMqfY+RI9JvfdCA6PSh9TduXfUxA==" saltValue="5TPtLq2WoiRSae/yaDPnTw==" spinCount="100000" sqref="EW837" name="Rango2_99_48_7"/>
    <protectedRange algorithmName="SHA-512" hashValue="XZw03RosI/l0z9FxmTtF29EdZ7P+4+ybhqoaAAUmURojSR5XbGfjC4f2i8gMqfY+RI9JvfdCA6PSh9TduXfUxA==" saltValue="5TPtLq2WoiRSae/yaDPnTw==" spinCount="100000" sqref="EW840" name="Rango2_99_20_4"/>
    <protectedRange algorithmName="SHA-512" hashValue="XZw03RosI/l0z9FxmTtF29EdZ7P+4+ybhqoaAAUmURojSR5XbGfjC4f2i8gMqfY+RI9JvfdCA6PSh9TduXfUxA==" saltValue="5TPtLq2WoiRSae/yaDPnTw==" spinCount="100000" sqref="EW839" name="Rango2_99_31_2"/>
    <protectedRange algorithmName="SHA-512" hashValue="XZw03RosI/l0z9FxmTtF29EdZ7P+4+ybhqoaAAUmURojSR5XbGfjC4f2i8gMqfY+RI9JvfdCA6PSh9TduXfUxA==" saltValue="5TPtLq2WoiRSae/yaDPnTw==" spinCount="100000" sqref="EW842" name="Rango2_99_3_6"/>
    <protectedRange algorithmName="SHA-512" hashValue="XZw03RosI/l0z9FxmTtF29EdZ7P+4+ybhqoaAAUmURojSR5XbGfjC4f2i8gMqfY+RI9JvfdCA6PSh9TduXfUxA==" saltValue="5TPtLq2WoiRSae/yaDPnTw==" spinCount="100000" sqref="EW845" name="Rango2_99_29_2"/>
    <protectedRange algorithmName="SHA-512" hashValue="XZw03RosI/l0z9FxmTtF29EdZ7P+4+ybhqoaAAUmURojSR5XbGfjC4f2i8gMqfY+RI9JvfdCA6PSh9TduXfUxA==" saltValue="5TPtLq2WoiRSae/yaDPnTw==" spinCount="100000" sqref="EW846" name="Rango2_99_39_1"/>
    <protectedRange algorithmName="SHA-512" hashValue="XZw03RosI/l0z9FxmTtF29EdZ7P+4+ybhqoaAAUmURojSR5XbGfjC4f2i8gMqfY+RI9JvfdCA6PSh9TduXfUxA==" saltValue="5TPtLq2WoiRSae/yaDPnTw==" spinCount="100000" sqref="EW853" name="Rango2_99_7_7"/>
    <protectedRange algorithmName="SHA-512" hashValue="XZw03RosI/l0z9FxmTtF29EdZ7P+4+ybhqoaAAUmURojSR5XbGfjC4f2i8gMqfY+RI9JvfdCA6PSh9TduXfUxA==" saltValue="5TPtLq2WoiRSae/yaDPnTw==" spinCount="100000" sqref="EW848" name="Rango2_99_16_9"/>
    <protectedRange algorithmName="SHA-512" hashValue="XZw03RosI/l0z9FxmTtF29EdZ7P+4+ybhqoaAAUmURojSR5XbGfjC4f2i8gMqfY+RI9JvfdCA6PSh9TduXfUxA==" saltValue="5TPtLq2WoiRSae/yaDPnTw==" spinCount="100000" sqref="EW851" name="Rango2_99_31_3"/>
    <protectedRange algorithmName="SHA-512" hashValue="XZw03RosI/l0z9FxmTtF29EdZ7P+4+ybhqoaAAUmURojSR5XbGfjC4f2i8gMqfY+RI9JvfdCA6PSh9TduXfUxA==" saltValue="5TPtLq2WoiRSae/yaDPnTw==" spinCount="100000" sqref="EF849:EG849" name="Rango2_99_2_6"/>
    <protectedRange algorithmName="SHA-512" hashValue="XZw03RosI/l0z9FxmTtF29EdZ7P+4+ybhqoaAAUmURojSR5XbGfjC4f2i8gMqfY+RI9JvfdCA6PSh9TduXfUxA==" saltValue="5TPtLq2WoiRSae/yaDPnTw==" spinCount="100000" sqref="FR849" name="Rango2_99_4_6"/>
    <protectedRange algorithmName="SHA-512" hashValue="XZw03RosI/l0z9FxmTtF29EdZ7P+4+ybhqoaAAUmURojSR5XbGfjC4f2i8gMqfY+RI9JvfdCA6PSh9TduXfUxA==" saltValue="5TPtLq2WoiRSae/yaDPnTw==" spinCount="100000" sqref="FU849" name="Rango2_99_5_6"/>
    <protectedRange algorithmName="SHA-512" hashValue="XZw03RosI/l0z9FxmTtF29EdZ7P+4+ybhqoaAAUmURojSR5XbGfjC4f2i8gMqfY+RI9JvfdCA6PSh9TduXfUxA==" saltValue="5TPtLq2WoiRSae/yaDPnTw==" spinCount="100000" sqref="EW856" name="Rango2_99_17_9"/>
    <protectedRange algorithmName="SHA-512" hashValue="XZw03RosI/l0z9FxmTtF29EdZ7P+4+ybhqoaAAUmURojSR5XbGfjC4f2i8gMqfY+RI9JvfdCA6PSh9TduXfUxA==" saltValue="5TPtLq2WoiRSae/yaDPnTw==" spinCount="100000" sqref="EW859" name="Rango2_99_32_6"/>
    <protectedRange algorithmName="SHA-512" hashValue="XZw03RosI/l0z9FxmTtF29EdZ7P+4+ybhqoaAAUmURojSR5XbGfjC4f2i8gMqfY+RI9JvfdCA6PSh9TduXfUxA==" saltValue="5TPtLq2WoiRSae/yaDPnTw==" spinCount="100000" sqref="EW858" name="Rango2_99_35_3"/>
    <protectedRange algorithmName="SHA-512" hashValue="XZw03RosI/l0z9FxmTtF29EdZ7P+4+ybhqoaAAUmURojSR5XbGfjC4f2i8gMqfY+RI9JvfdCA6PSh9TduXfUxA==" saltValue="5TPtLq2WoiRSae/yaDPnTw==" spinCount="100000" sqref="EW860" name="Rango2_99_13_1"/>
    <protectedRange algorithmName="SHA-512" hashValue="XZw03RosI/l0z9FxmTtF29EdZ7P+4+ybhqoaAAUmURojSR5XbGfjC4f2i8gMqfY+RI9JvfdCA6PSh9TduXfUxA==" saltValue="5TPtLq2WoiRSae/yaDPnTw==" spinCount="100000" sqref="EW861" name="Rango2_99_8_6"/>
    <protectedRange algorithmName="SHA-512" hashValue="XZw03RosI/l0z9FxmTtF29EdZ7P+4+ybhqoaAAUmURojSR5XbGfjC4f2i8gMqfY+RI9JvfdCA6PSh9TduXfUxA==" saltValue="5TPtLq2WoiRSae/yaDPnTw==" spinCount="100000" sqref="EW870" name="Rango2_99_10_4"/>
    <protectedRange algorithmName="SHA-512" hashValue="XZw03RosI/l0z9FxmTtF29EdZ7P+4+ybhqoaAAUmURojSR5XbGfjC4f2i8gMqfY+RI9JvfdCA6PSh9TduXfUxA==" saltValue="5TPtLq2WoiRSae/yaDPnTw==" spinCount="100000" sqref="EW865" name="Rango2_99_23_7"/>
    <protectedRange algorithmName="SHA-512" hashValue="XZw03RosI/l0z9FxmTtF29EdZ7P+4+ybhqoaAAUmURojSR5XbGfjC4f2i8gMqfY+RI9JvfdCA6PSh9TduXfUxA==" saltValue="5TPtLq2WoiRSae/yaDPnTw==" spinCount="100000" sqref="EW869" name="Rango2_99_49_2"/>
    <protectedRange algorithmName="SHA-512" hashValue="XZw03RosI/l0z9FxmTtF29EdZ7P+4+ybhqoaAAUmURojSR5XbGfjC4f2i8gMqfY+RI9JvfdCA6PSh9TduXfUxA==" saltValue="5TPtLq2WoiRSae/yaDPnTw==" spinCount="100000" sqref="EW875" name="Rango2_99_11_2"/>
    <protectedRange algorithmName="SHA-512" hashValue="9+DNppQbWrLYYUMoJ+lyQctV2bX3Vq9kZnegLbpjTLP49It2ovUbcartuoQTeXgP+TGpY//7mDH/UQlFCKDGiA==" saltValue="KUnni6YEm00anzSSvyLqQA==" spinCount="100000" sqref="FH891" name="Rango2_18_16"/>
    <protectedRange algorithmName="SHA-512" hashValue="9+DNppQbWrLYYUMoJ+lyQctV2bX3Vq9kZnegLbpjTLP49It2ovUbcartuoQTeXgP+TGpY//7mDH/UQlFCKDGiA==" saltValue="KUnni6YEm00anzSSvyLqQA==" spinCount="100000" sqref="JO813 JQ813" name="Rango2_21_5"/>
    <protectedRange algorithmName="SHA-512" hashValue="9+DNppQbWrLYYUMoJ+lyQctV2bX3Vq9kZnegLbpjTLP49It2ovUbcartuoQTeXgP+TGpY//7mDH/UQlFCKDGiA==" saltValue="KUnni6YEm00anzSSvyLqQA==" spinCount="100000" sqref="JO827 JQ827" name="Rango2_16_6"/>
    <protectedRange algorithmName="SHA-512" hashValue="9+DNppQbWrLYYUMoJ+lyQctV2bX3Vq9kZnegLbpjTLP49It2ovUbcartuoQTeXgP+TGpY//7mDH/UQlFCKDGiA==" saltValue="KUnni6YEm00anzSSvyLqQA==" spinCount="100000" sqref="LE824:LF824" name="Rango2_32_11"/>
    <protectedRange algorithmName="SHA-512" hashValue="9+DNppQbWrLYYUMoJ+lyQctV2bX3Vq9kZnegLbpjTLP49It2ovUbcartuoQTeXgP+TGpY//7mDH/UQlFCKDGiA==" saltValue="KUnni6YEm00anzSSvyLqQA==" spinCount="100000" sqref="LE844:LF844 LU843:LV843" name="Rango2_32_12"/>
    <protectedRange algorithmName="SHA-512" hashValue="9+DNppQbWrLYYUMoJ+lyQctV2bX3Vq9kZnegLbpjTLP49It2ovUbcartuoQTeXgP+TGpY//7mDH/UQlFCKDGiA==" saltValue="KUnni6YEm00anzSSvyLqQA==" spinCount="100000" sqref="LM848:LN848" name="Rango2_32_13"/>
    <protectedRange algorithmName="SHA-512" hashValue="9+DNppQbWrLYYUMoJ+lyQctV2bX3Vq9kZnegLbpjTLP49It2ovUbcartuoQTeXgP+TGpY//7mDH/UQlFCKDGiA==" saltValue="KUnni6YEm00anzSSvyLqQA==" spinCount="100000" sqref="LQ862:LR862" name="Rango2_32_14"/>
    <protectedRange algorithmName="SHA-512" hashValue="9+DNppQbWrLYYUMoJ+lyQctV2bX3Vq9kZnegLbpjTLP49It2ovUbcartuoQTeXgP+TGpY//7mDH/UQlFCKDGiA==" saltValue="KUnni6YEm00anzSSvyLqQA==" spinCount="100000" sqref="JO864 JQ864" name="Rango2_22_2"/>
    <protectedRange algorithmName="SHA-512" hashValue="9+DNppQbWrLYYUMoJ+lyQctV2bX3Vq9kZnegLbpjTLP49It2ovUbcartuoQTeXgP+TGpY//7mDH/UQlFCKDGiA==" saltValue="KUnni6YEm00anzSSvyLqQA==" spinCount="100000" sqref="LM864:LN864" name="Rango2_32_15"/>
    <protectedRange algorithmName="SHA-512" hashValue="9+DNppQbWrLYYUMoJ+lyQctV2bX3Vq9kZnegLbpjTLP49It2ovUbcartuoQTeXgP+TGpY//7mDH/UQlFCKDGiA==" saltValue="KUnni6YEm00anzSSvyLqQA==" spinCount="100000" sqref="LF879" name="Rango2_26_3"/>
    <protectedRange algorithmName="SHA-512" hashValue="9+DNppQbWrLYYUMoJ+lyQctV2bX3Vq9kZnegLbpjTLP49It2ovUbcartuoQTeXgP+TGpY//7mDH/UQlFCKDGiA==" saltValue="KUnni6YEm00anzSSvyLqQA==" spinCount="100000" sqref="LE879" name="Rango2_45_10"/>
    <protectedRange algorithmName="SHA-512" hashValue="9+DNppQbWrLYYUMoJ+lyQctV2bX3Vq9kZnegLbpjTLP49It2ovUbcartuoQTeXgP+TGpY//7mDH/UQlFCKDGiA==" saltValue="KUnni6YEm00anzSSvyLqQA==" spinCount="100000" sqref="LM920:LN920" name="Rango2_32_16"/>
    <protectedRange algorithmName="SHA-512" hashValue="EMMPgE8t/az1rHHzaZAQIhz+GQV0k2O/tQGA96sJqEEMzz1efIRa4CcLzC7iY9CCscto3g7dwz41haOE28iXYg==" saltValue="CVzFsG4X4LXUMo7796PiDQ==" spinCount="100000" sqref="Z1231" name="Rango2_10_1_8"/>
    <protectedRange algorithmName="SHA-512" hashValue="9+DNppQbWrLYYUMoJ+lyQctV2bX3Vq9kZnegLbpjTLP49It2ovUbcartuoQTeXgP+TGpY//7mDH/UQlFCKDGiA==" saltValue="KUnni6YEm00anzSSvyLqQA==" spinCount="100000" sqref="FH1330" name="Rango2_18_17"/>
    <protectedRange algorithmName="SHA-512" hashValue="9+DNppQbWrLYYUMoJ+lyQctV2bX3Vq9kZnegLbpjTLP49It2ovUbcartuoQTeXgP+TGpY//7mDH/UQlFCKDGiA==" saltValue="KUnni6YEm00anzSSvyLqQA==" spinCount="100000" sqref="FN1386:FO1386" name="Rango2_16_7"/>
    <protectedRange algorithmName="SHA-512" hashValue="9+DNppQbWrLYYUMoJ+lyQctV2bX3Vq9kZnegLbpjTLP49It2ovUbcartuoQTeXgP+TGpY//7mDH/UQlFCKDGiA==" saltValue="KUnni6YEm00anzSSvyLqQA==" spinCount="100000" sqref="FN1387:FO1387" name="Rango2_16_8"/>
    <protectedRange algorithmName="SHA-512" hashValue="9+DNppQbWrLYYUMoJ+lyQctV2bX3Vq9kZnegLbpjTLP49It2ovUbcartuoQTeXgP+TGpY//7mDH/UQlFCKDGiA==" saltValue="KUnni6YEm00anzSSvyLqQA==" spinCount="100000" sqref="FN1388:FO1389" name="Rango2_16_9"/>
    <protectedRange algorithmName="SHA-512" hashValue="9+DNppQbWrLYYUMoJ+lyQctV2bX3Vq9kZnegLbpjTLP49It2ovUbcartuoQTeXgP+TGpY//7mDH/UQlFCKDGiA==" saltValue="KUnni6YEm00anzSSvyLqQA==" spinCount="100000" sqref="FN1390:FO1390" name="Rango2_16_10"/>
    <protectedRange algorithmName="SHA-512" hashValue="9+DNppQbWrLYYUMoJ+lyQctV2bX3Vq9kZnegLbpjTLP49It2ovUbcartuoQTeXgP+TGpY//7mDH/UQlFCKDGiA==" saltValue="KUnni6YEm00anzSSvyLqQA==" spinCount="100000" sqref="FN1391:FO1392" name="Rango2_16_11"/>
    <protectedRange algorithmName="SHA-512" hashValue="9+DNppQbWrLYYUMoJ+lyQctV2bX3Vq9kZnegLbpjTLP49It2ovUbcartuoQTeXgP+TGpY//7mDH/UQlFCKDGiA==" saltValue="KUnni6YEm00anzSSvyLqQA==" spinCount="100000" sqref="FN1393:FO1394" name="Rango2_16_12"/>
    <protectedRange algorithmName="SHA-512" hashValue="9+DNppQbWrLYYUMoJ+lyQctV2bX3Vq9kZnegLbpjTLP49It2ovUbcartuoQTeXgP+TGpY//7mDH/UQlFCKDGiA==" saltValue="KUnni6YEm00anzSSvyLqQA==" spinCount="100000" sqref="FN1395:FO1395" name="Rango2_16_13"/>
    <protectedRange algorithmName="SHA-512" hashValue="9+DNppQbWrLYYUMoJ+lyQctV2bX3Vq9kZnegLbpjTLP49It2ovUbcartuoQTeXgP+TGpY//7mDH/UQlFCKDGiA==" saltValue="KUnni6YEm00anzSSvyLqQA==" spinCount="100000" sqref="FN1396:FO1397" name="Rango2_16_14"/>
    <protectedRange algorithmName="SHA-512" hashValue="9+DNppQbWrLYYUMoJ+lyQctV2bX3Vq9kZnegLbpjTLP49It2ovUbcartuoQTeXgP+TGpY//7mDH/UQlFCKDGiA==" saltValue="KUnni6YEm00anzSSvyLqQA==" spinCount="100000" sqref="FN1398:FO1399" name="Rango2_16_15"/>
    <protectedRange algorithmName="SHA-512" hashValue="9+DNppQbWrLYYUMoJ+lyQctV2bX3Vq9kZnegLbpjTLP49It2ovUbcartuoQTeXgP+TGpY//7mDH/UQlFCKDGiA==" saltValue="KUnni6YEm00anzSSvyLqQA==" spinCount="100000" sqref="FN1400:FO1407" name="Rango2_16_16"/>
    <protectedRange algorithmName="SHA-512" hashValue="9+DNppQbWrLYYUMoJ+lyQctV2bX3Vq9kZnegLbpjTLP49It2ovUbcartuoQTeXgP+TGpY//7mDH/UQlFCKDGiA==" saltValue="KUnni6YEm00anzSSvyLqQA==" spinCount="100000" sqref="FN1408:FO1413" name="Rango2_16_17"/>
    <protectedRange algorithmName="SHA-512" hashValue="9+DNppQbWrLYYUMoJ+lyQctV2bX3Vq9kZnegLbpjTLP49It2ovUbcartuoQTeXgP+TGpY//7mDH/UQlFCKDGiA==" saltValue="KUnni6YEm00anzSSvyLqQA==" spinCount="100000" sqref="FN1414:FO1414" name="Rango2_16_18"/>
    <protectedRange algorithmName="SHA-512" hashValue="9+DNppQbWrLYYUMoJ+lyQctV2bX3Vq9kZnegLbpjTLP49It2ovUbcartuoQTeXgP+TGpY//7mDH/UQlFCKDGiA==" saltValue="KUnni6YEm00anzSSvyLqQA==" spinCount="100000" sqref="FN1415:FO1419" name="Rango2_16_19"/>
    <protectedRange algorithmName="SHA-512" hashValue="9+DNppQbWrLYYUMoJ+lyQctV2bX3Vq9kZnegLbpjTLP49It2ovUbcartuoQTeXgP+TGpY//7mDH/UQlFCKDGiA==" saltValue="KUnni6YEm00anzSSvyLqQA==" spinCount="100000" sqref="FN1420:FO1427" name="Rango2_16_20"/>
    <protectedRange algorithmName="SHA-512" hashValue="9+DNppQbWrLYYUMoJ+lyQctV2bX3Vq9kZnegLbpjTLP49It2ovUbcartuoQTeXgP+TGpY//7mDH/UQlFCKDGiA==" saltValue="KUnni6YEm00anzSSvyLqQA==" spinCount="100000" sqref="FN1428:FO1430" name="Rango2_16_21"/>
    <protectedRange algorithmName="SHA-512" hashValue="9+DNppQbWrLYYUMoJ+lyQctV2bX3Vq9kZnegLbpjTLP49It2ovUbcartuoQTeXgP+TGpY//7mDH/UQlFCKDGiA==" saltValue="KUnni6YEm00anzSSvyLqQA==" spinCount="100000" sqref="FN1431:FO1432" name="Rango2_16_22"/>
    <protectedRange algorithmName="SHA-512" hashValue="9+DNppQbWrLYYUMoJ+lyQctV2bX3Vq9kZnegLbpjTLP49It2ovUbcartuoQTeXgP+TGpY//7mDH/UQlFCKDGiA==" saltValue="KUnni6YEm00anzSSvyLqQA==" spinCount="100000" sqref="FN1433:FO1438" name="Rango2_16_23"/>
    <protectedRange algorithmName="SHA-512" hashValue="9+DNppQbWrLYYUMoJ+lyQctV2bX3Vq9kZnegLbpjTLP49It2ovUbcartuoQTeXgP+TGpY//7mDH/UQlFCKDGiA==" saltValue="KUnni6YEm00anzSSvyLqQA==" spinCount="100000" sqref="FN1439:FO1439" name="Rango2_16_24"/>
    <protectedRange algorithmName="SHA-512" hashValue="9+DNppQbWrLYYUMoJ+lyQctV2bX3Vq9kZnegLbpjTLP49It2ovUbcartuoQTeXgP+TGpY//7mDH/UQlFCKDGiA==" saltValue="KUnni6YEm00anzSSvyLqQA==" spinCount="100000" sqref="FN1440:FO1443" name="Rango2_16_25"/>
    <protectedRange algorithmName="SHA-512" hashValue="9+DNppQbWrLYYUMoJ+lyQctV2bX3Vq9kZnegLbpjTLP49It2ovUbcartuoQTeXgP+TGpY//7mDH/UQlFCKDGiA==" saltValue="KUnni6YEm00anzSSvyLqQA==" spinCount="100000" sqref="FN1444:FO1448" name="Rango2_16_26"/>
    <protectedRange algorithmName="SHA-512" hashValue="9+DNppQbWrLYYUMoJ+lyQctV2bX3Vq9kZnegLbpjTLP49It2ovUbcartuoQTeXgP+TGpY//7mDH/UQlFCKDGiA==" saltValue="KUnni6YEm00anzSSvyLqQA==" spinCount="100000" sqref="FN1449:FO1449" name="Rango2_16_27"/>
    <protectedRange algorithmName="SHA-512" hashValue="9+DNppQbWrLYYUMoJ+lyQctV2bX3Vq9kZnegLbpjTLP49It2ovUbcartuoQTeXgP+TGpY//7mDH/UQlFCKDGiA==" saltValue="KUnni6YEm00anzSSvyLqQA==" spinCount="100000" sqref="FN1450:FO1454" name="Rango2_16_28"/>
    <protectedRange algorithmName="SHA-512" hashValue="9+DNppQbWrLYYUMoJ+lyQctV2bX3Vq9kZnegLbpjTLP49It2ovUbcartuoQTeXgP+TGpY//7mDH/UQlFCKDGiA==" saltValue="KUnni6YEm00anzSSvyLqQA==" spinCount="100000" sqref="FN1455:FO1458" name="Rango2_16_29"/>
    <protectedRange algorithmName="SHA-512" hashValue="9+DNppQbWrLYYUMoJ+lyQctV2bX3Vq9kZnegLbpjTLP49It2ovUbcartuoQTeXgP+TGpY//7mDH/UQlFCKDGiA==" saltValue="KUnni6YEm00anzSSvyLqQA==" spinCount="100000" sqref="FN1459:FO1472" name="Rango2_16_30"/>
    <protectedRange algorithmName="SHA-512" hashValue="9+DNppQbWrLYYUMoJ+lyQctV2bX3Vq9kZnegLbpjTLP49It2ovUbcartuoQTeXgP+TGpY//7mDH/UQlFCKDGiA==" saltValue="KUnni6YEm00anzSSvyLqQA==" spinCount="100000" sqref="FN1473:FO1474" name="Rango2_16_31"/>
    <protectedRange algorithmName="SHA-512" hashValue="9+DNppQbWrLYYUMoJ+lyQctV2bX3Vq9kZnegLbpjTLP49It2ovUbcartuoQTeXgP+TGpY//7mDH/UQlFCKDGiA==" saltValue="KUnni6YEm00anzSSvyLqQA==" spinCount="100000" sqref="FN1475:FO1477" name="Rango2_16_32"/>
    <protectedRange algorithmName="SHA-512" hashValue="9+DNppQbWrLYYUMoJ+lyQctV2bX3Vq9kZnegLbpjTLP49It2ovUbcartuoQTeXgP+TGpY//7mDH/UQlFCKDGiA==" saltValue="KUnni6YEm00anzSSvyLqQA==" spinCount="100000" sqref="FN1478:FO1478" name="Rango2_16_33"/>
    <protectedRange algorithmName="SHA-512" hashValue="9+DNppQbWrLYYUMoJ+lyQctV2bX3Vq9kZnegLbpjTLP49It2ovUbcartuoQTeXgP+TGpY//7mDH/UQlFCKDGiA==" saltValue="KUnni6YEm00anzSSvyLqQA==" spinCount="100000" sqref="FN1479:FO1487" name="Rango2_16_34"/>
    <protectedRange algorithmName="SHA-512" hashValue="9+DNppQbWrLYYUMoJ+lyQctV2bX3Vq9kZnegLbpjTLP49It2ovUbcartuoQTeXgP+TGpY//7mDH/UQlFCKDGiA==" saltValue="KUnni6YEm00anzSSvyLqQA==" spinCount="100000" sqref="FN1488:FO1490" name="Rango2_16_35"/>
    <protectedRange algorithmName="SHA-512" hashValue="9+DNppQbWrLYYUMoJ+lyQctV2bX3Vq9kZnegLbpjTLP49It2ovUbcartuoQTeXgP+TGpY//7mDH/UQlFCKDGiA==" saltValue="KUnni6YEm00anzSSvyLqQA==" spinCount="100000" sqref="FN1491:FO1491" name="Rango2_16_36"/>
    <protectedRange algorithmName="SHA-512" hashValue="9+DNppQbWrLYYUMoJ+lyQctV2bX3Vq9kZnegLbpjTLP49It2ovUbcartuoQTeXgP+TGpY//7mDH/UQlFCKDGiA==" saltValue="KUnni6YEm00anzSSvyLqQA==" spinCount="100000" sqref="FN1492:FO1495" name="Rango2_16_37"/>
    <protectedRange algorithmName="SHA-512" hashValue="9+DNppQbWrLYYUMoJ+lyQctV2bX3Vq9kZnegLbpjTLP49It2ovUbcartuoQTeXgP+TGpY//7mDH/UQlFCKDGiA==" saltValue="KUnni6YEm00anzSSvyLqQA==" spinCount="100000" sqref="FN1496:FO1502" name="Rango2_16_38"/>
    <protectedRange algorithmName="SHA-512" hashValue="9+DNppQbWrLYYUMoJ+lyQctV2bX3Vq9kZnegLbpjTLP49It2ovUbcartuoQTeXgP+TGpY//7mDH/UQlFCKDGiA==" saltValue="KUnni6YEm00anzSSvyLqQA==" spinCount="100000" sqref="FN1503:FO1506" name="Rango2_16_39"/>
    <protectedRange algorithmName="SHA-512" hashValue="9+DNppQbWrLYYUMoJ+lyQctV2bX3Vq9kZnegLbpjTLP49It2ovUbcartuoQTeXgP+TGpY//7mDH/UQlFCKDGiA==" saltValue="KUnni6YEm00anzSSvyLqQA==" spinCount="100000" sqref="FN1507:FO1507" name="Rango2_16_40"/>
    <protectedRange algorithmName="SHA-512" hashValue="9+DNppQbWrLYYUMoJ+lyQctV2bX3Vq9kZnegLbpjTLP49It2ovUbcartuoQTeXgP+TGpY//7mDH/UQlFCKDGiA==" saltValue="KUnni6YEm00anzSSvyLqQA==" spinCount="100000" sqref="FN1508:FO1535" name="Rango2_16_41"/>
    <protectedRange algorithmName="SHA-512" hashValue="9+DNppQbWrLYYUMoJ+lyQctV2bX3Vq9kZnegLbpjTLP49It2ovUbcartuoQTeXgP+TGpY//7mDH/UQlFCKDGiA==" saltValue="KUnni6YEm00anzSSvyLqQA==" spinCount="100000" sqref="FN1536:FO1537" name="Rango2_16_42"/>
    <protectedRange algorithmName="SHA-512" hashValue="9+DNppQbWrLYYUMoJ+lyQctV2bX3Vq9kZnegLbpjTLP49It2ovUbcartuoQTeXgP+TGpY//7mDH/UQlFCKDGiA==" saltValue="KUnni6YEm00anzSSvyLqQA==" spinCount="100000" sqref="FN1538:FO1539" name="Rango2_16_43"/>
    <protectedRange algorithmName="SHA-512" hashValue="9+DNppQbWrLYYUMoJ+lyQctV2bX3Vq9kZnegLbpjTLP49It2ovUbcartuoQTeXgP+TGpY//7mDH/UQlFCKDGiA==" saltValue="KUnni6YEm00anzSSvyLqQA==" spinCount="100000" sqref="FN1540:FO1548" name="Rango2_16_44"/>
    <protectedRange algorithmName="SHA-512" hashValue="9+DNppQbWrLYYUMoJ+lyQctV2bX3Vq9kZnegLbpjTLP49It2ovUbcartuoQTeXgP+TGpY//7mDH/UQlFCKDGiA==" saltValue="KUnni6YEm00anzSSvyLqQA==" spinCount="100000" sqref="FN1549:FO1556" name="Rango2_16_45"/>
    <protectedRange algorithmName="SHA-512" hashValue="9+DNppQbWrLYYUMoJ+lyQctV2bX3Vq9kZnegLbpjTLP49It2ovUbcartuoQTeXgP+TGpY//7mDH/UQlFCKDGiA==" saltValue="KUnni6YEm00anzSSvyLqQA==" spinCount="100000" sqref="FN1557:FO1562" name="Rango2_16_46"/>
    <protectedRange algorithmName="SHA-512" hashValue="9+DNppQbWrLYYUMoJ+lyQctV2bX3Vq9kZnegLbpjTLP49It2ovUbcartuoQTeXgP+TGpY//7mDH/UQlFCKDGiA==" saltValue="KUnni6YEm00anzSSvyLqQA==" spinCount="100000" sqref="FH1659" name="Rango2_18_18"/>
    <protectedRange algorithmName="SHA-512" hashValue="9+DNppQbWrLYYUMoJ+lyQctV2bX3Vq9kZnegLbpjTLP49It2ovUbcartuoQTeXgP+TGpY//7mDH/UQlFCKDGiA==" saltValue="KUnni6YEm00anzSSvyLqQA==" spinCount="100000" sqref="FN1563:FO1737" name="Rango2_16_47"/>
    <protectedRange algorithmName="SHA-512" hashValue="6a5oYwZw9WJcgjqXpleUXH8uaqNEuymPPpeOb7lKBc1WoM6IG/DNyDLWmj2lYwxnZO2yhl+B61kwrxD9m9AdhQ==" saltValue="tdNQPzLQd+n9Ww064QJIaQ==" spinCount="100000" sqref="I1811:I1823" name="Rango2_61_1_4"/>
    <protectedRange algorithmName="SHA-512" hashValue="XM8+0Jh5zLWw02PI0Lt8dLqjTcW5ulySion19FAnruDN6QRp4UwcVqdfQxnOQAItgpWG7rNsELzjwy0iXOonxw==" saltValue="Sd4WFUedDfLKoMQTDrxJuQ==" spinCount="100000" sqref="K1811:K1819" name="Rango2_88_4_4_1_4"/>
    <protectedRange algorithmName="SHA-512" hashValue="EMMPgE8t/az1rHHzaZAQIhz+GQV0k2O/tQGA96sJqEEMzz1efIRa4CcLzC7iY9CCscto3g7dwz41haOE28iXYg==" saltValue="CVzFsG4X4LXUMo7796PiDQ==" spinCount="100000" sqref="E1811:H1812 L1811:M1812 J1811:J1812 L1813:L1821" name="Rango2_10_1_9"/>
    <protectedRange algorithmName="SHA-512" hashValue="6a5oYwZw9WJcgjqXpleUXH8uaqNEuymPPpeOb7lKBc1WoM6IG/DNyDLWmj2lYwxnZO2yhl+B61kwrxD9m9AdhQ==" saltValue="tdNQPzLQd+n9Ww064QJIaQ==" spinCount="100000" sqref="I1832" name="Rango2_61_2_2"/>
    <protectedRange algorithmName="SHA-512" hashValue="EMMPgE8t/az1rHHzaZAQIhz+GQV0k2O/tQGA96sJqEEMzz1efIRa4CcLzC7iY9CCscto3g7dwz41haOE28iXYg==" saltValue="CVzFsG4X4LXUMo7796PiDQ==" spinCount="100000" sqref="J1832 D1832:H1832 L1832:M1832" name="Rango2_10_2_2"/>
    <protectedRange algorithmName="SHA-512" hashValue="XZw03RosI/l0z9FxmTtF29EdZ7P+4+ybhqoaAAUmURojSR5XbGfjC4f2i8gMqfY+RI9JvfdCA6PSh9TduXfUxA==" saltValue="5TPtLq2WoiRSae/yaDPnTw==" spinCount="100000" sqref="O1811:O1812" name="Rango2_99_1_6"/>
    <protectedRange algorithmName="SHA-512" hashValue="XZw03RosI/l0z9FxmTtF29EdZ7P+4+ybhqoaAAUmURojSR5XbGfjC4f2i8gMqfY+RI9JvfdCA6PSh9TduXfUxA==" saltValue="5TPtLq2WoiRSae/yaDPnTw==" spinCount="100000" sqref="R1811:R1812" name="Rango2_99_2_7"/>
    <protectedRange algorithmName="SHA-512" hashValue="CHipOQaT63FWw628cQcXXJRZlrbNZ7OgmnEbDx38UmmH7z19GRYEzXFiVOzHAy1OAaAbST7g2bHZHDKQp2qm3w==" saltValue="iRVuL+373yLHv0ZHzS9qog==" spinCount="100000" sqref="AG1811:AH1822 AJ1811:AJ1821" name="Rango2_88_7_5_1_5"/>
    <protectedRange algorithmName="SHA-512" hashValue="fPHvtIAf3pQeZUoAI9C2/vdXMHBpqqEq+67P5Ypyu4+9IWqs3yc9TZcMWQ0THLxUwqseQPyVvakuYFtCwJHsxA==" saltValue="QHIogSs2PrwAfdqa9PAOFQ==" spinCount="100000" sqref="AC1811:AC1814" name="Rango2_88_5_5_1_4"/>
    <protectedRange algorithmName="SHA-512" hashValue="LEEeiU6pKqm7TAP46VGlz0q+evvFwpT/0iLpRuWuQ7MacbP0OGL1/FSmrIEOg2rb6M+Jla2bPbVWiGag27j87w==" saltValue="HEVt+pS5OloNDlqSnzGLLw==" spinCount="100000" sqref="AI1811:AI1822" name="Rango2_8_7_1_6"/>
    <protectedRange algorithmName="SHA-512" hashValue="q2z5hEFmXS0v2chiPTC/VCoDWNlnhp+Xe6Ybfxe48vIsnB/KTJQxJv+pFUnCXfZ9T6vyJopuqFFNROfQTW/JUw==" saltValue="IctfdGJb5tOTpq+KPi9vww==" spinCount="100000" sqref="AE1811:AF1822" name="Rango2_88_39_1_5"/>
    <protectedRange algorithmName="SHA-512" hashValue="NUll9P9xh7KbSfMYpMxsRZLfDw/y/AzW2LSWlpXVscBDqiAxmzo71xjs+a2lh+jRa7pceOC849slke4+ZKx8LA==" saltValue="8qbkKpQ+CiQuLnqgShNvXA==" spinCount="100000" sqref="T1811:T1823" name="Rango2_88_6_1_4"/>
    <protectedRange algorithmName="SHA-512" hashValue="XZw03RosI/l0z9FxmTtF29EdZ7P+4+ybhqoaAAUmURojSR5XbGfjC4f2i8gMqfY+RI9JvfdCA6PSh9TduXfUxA==" saltValue="5TPtLq2WoiRSae/yaDPnTw==" spinCount="100000" sqref="U1811:X1812 U1813:V1822 U1823 Z1811:Z1812" name="Rango2_99_3_7"/>
    <protectedRange algorithmName="SHA-512" hashValue="9+DNppQbWrLYYUMoJ+lyQctV2bX3Vq9kZnegLbpjTLP49It2ovUbcartuoQTeXgP+TGpY//7mDH/UQlFCKDGiA==" saltValue="KUnni6YEm00anzSSvyLqQA==" spinCount="100000" sqref="AD1811:AD1816" name="Rango2_19_10"/>
    <protectedRange algorithmName="SHA-512" hashValue="RQ91b7oAw60DVtcgB2vRpial2kSdzJx5guGCTYUwXYkKrtrUHfiYnLf9R+SNpYXlJDYpyEJLhcWwP0EqNN86dQ==" saltValue="W3RbH3zrcY9sy39xNwXNxg==" spinCount="100000" sqref="BA1811:BI1820 BH1821:BI1822" name="Rango2_88_99_1_4"/>
    <protectedRange algorithmName="SHA-512" hashValue="fMbmUM1DQ7FuAPRNvFL5mPdHUYjQnlLFhkuaxvHguaqR7aWyDxcmJs0jLYQfQKY+oyhsMb4Lew4VL6i7um3/ew==" saltValue="ydaTm0CeH8+/cYqoL/AMaQ==" spinCount="100000" sqref="AU1811:AU1813 AW1811:AZ1819 AY1820:AZ1820" name="Rango2_88_91_1_6"/>
    <protectedRange algorithmName="SHA-512" hashValue="CHipOQaT63FWw628cQcXXJRZlrbNZ7OgmnEbDx38UmmH7z19GRYEzXFiVOzHAy1OAaAbST7g2bHZHDKQp2qm3w==" saltValue="iRVuL+373yLHv0ZHzS9qog==" spinCount="100000" sqref="AL1811:AQ1821" name="Rango2_88_7_5_2_2"/>
    <protectedRange algorithmName="SHA-512" hashValue="NkG6oHuDGvGBEiLAAq8MEJHEfLQUMyjihfH+DBXhT+eQW0r1yri7tOJEFRM9nbOejjjXiviq9RFo7KB7wF+xJA==" saltValue="bpjB0AAANu2X/PeR3eiFkA==" spinCount="100000" sqref="AR1811:AS1812" name="Rango2_88_65_1_4"/>
    <protectedRange algorithmName="SHA-512" hashValue="XZw03RosI/l0z9FxmTtF29EdZ7P+4+ybhqoaAAUmURojSR5XbGfjC4f2i8gMqfY+RI9JvfdCA6PSh9TduXfUxA==" saltValue="5TPtLq2WoiRSae/yaDPnTw==" spinCount="100000" sqref="AT1811:AT1812 AV1811:AV1812 BJ1811:BK1812" name="Rango2_99_4_8"/>
    <protectedRange algorithmName="SHA-512" hashValue="XZw03RosI/l0z9FxmTtF29EdZ7P+4+ybhqoaAAUmURojSR5XbGfjC4f2i8gMqfY+RI9JvfdCA6PSh9TduXfUxA==" saltValue="5TPtLq2WoiRSae/yaDPnTw==" spinCount="100000" sqref="BZ1811:CB1812" name="Rango2_99_5_7"/>
    <protectedRange algorithmName="SHA-512" hashValue="XZw03RosI/l0z9FxmTtF29EdZ7P+4+ybhqoaAAUmURojSR5XbGfjC4f2i8gMqfY+RI9JvfdCA6PSh9TduXfUxA==" saltValue="5TPtLq2WoiRSae/yaDPnTw==" spinCount="100000" sqref="CE1811:CF1811" name="Rango2_99_7_8"/>
    <protectedRange algorithmName="SHA-512" hashValue="XZw03RosI/l0z9FxmTtF29EdZ7P+4+ybhqoaAAUmURojSR5XbGfjC4f2i8gMqfY+RI9JvfdCA6PSh9TduXfUxA==" saltValue="5TPtLq2WoiRSae/yaDPnTw==" spinCount="100000" sqref="CP1812:CQ1812" name="Rango2_99_8_7"/>
    <protectedRange algorithmName="SHA-512" hashValue="XZw03RosI/l0z9FxmTtF29EdZ7P+4+ybhqoaAAUmURojSR5XbGfjC4f2i8gMqfY+RI9JvfdCA6PSh9TduXfUxA==" saltValue="5TPtLq2WoiRSae/yaDPnTw==" spinCount="100000" sqref="DA1811:DB1812" name="Rango2_99_9_11"/>
    <protectedRange algorithmName="SHA-512" hashValue="9+DNppQbWrLYYUMoJ+lyQctV2bX3Vq9kZnegLbpjTLP49It2ovUbcartuoQTeXgP+TGpY//7mDH/UQlFCKDGiA==" saltValue="KUnni6YEm00anzSSvyLqQA==" spinCount="100000" sqref="FN1738" name="Rango2_20_11"/>
    <protectedRange algorithmName="SHA-512" hashValue="9+DNppQbWrLYYUMoJ+lyQctV2bX3Vq9kZnegLbpjTLP49It2ovUbcartuoQTeXgP+TGpY//7mDH/UQlFCKDGiA==" saltValue="KUnni6YEm00anzSSvyLqQA==" spinCount="100000" sqref="FK1738" name="Rango2_18_19"/>
    <protectedRange algorithmName="SHA-512" hashValue="9+DNppQbWrLYYUMoJ+lyQctV2bX3Vq9kZnegLbpjTLP49It2ovUbcartuoQTeXgP+TGpY//7mDH/UQlFCKDGiA==" saltValue="KUnni6YEm00anzSSvyLqQA==" spinCount="100000" sqref="FE1738 FH1738" name="Rango2_17_10"/>
    <protectedRange algorithmName="SHA-512" hashValue="9+DNppQbWrLYYUMoJ+lyQctV2bX3Vq9kZnegLbpjTLP49It2ovUbcartuoQTeXgP+TGpY//7mDH/UQlFCKDGiA==" saltValue="KUnni6YEm00anzSSvyLqQA==" spinCount="100000" sqref="HD1738:HI1738" name="Rango2_15_10"/>
    <protectedRange algorithmName="SHA-512" hashValue="XZw03RosI/l0z9FxmTtF29EdZ7P+4+ybhqoaAAUmURojSR5XbGfjC4f2i8gMqfY+RI9JvfdCA6PSh9TduXfUxA==" saltValue="5TPtLq2WoiRSae/yaDPnTw==" spinCount="100000" sqref="EA1811:EJ1812" name="Rango2_99_10_5"/>
    <protectedRange algorithmName="SHA-512" hashValue="XZw03RosI/l0z9FxmTtF29EdZ7P+4+ybhqoaAAUmURojSR5XbGfjC4f2i8gMqfY+RI9JvfdCA6PSh9TduXfUxA==" saltValue="5TPtLq2WoiRSae/yaDPnTw==" spinCount="100000" sqref="ER1811:ES1811" name="Rango2_99_11_3"/>
    <protectedRange algorithmName="SHA-512" hashValue="XZw03RosI/l0z9FxmTtF29EdZ7P+4+ybhqoaAAUmURojSR5XbGfjC4f2i8gMqfY+RI9JvfdCA6PSh9TduXfUxA==" saltValue="5TPtLq2WoiRSae/yaDPnTw==" spinCount="100000" sqref="EV1811:EW1811" name="Rango2_99_12_5"/>
    <protectedRange algorithmName="SHA-512" hashValue="9+DNppQbWrLYYUMoJ+lyQctV2bX3Vq9kZnegLbpjTLP49It2ovUbcartuoQTeXgP+TGpY//7mDH/UQlFCKDGiA==" saltValue="KUnni6YEm00anzSSvyLqQA==" spinCount="100000" sqref="FK1811:FL1811" name="Rango2_25_7"/>
    <protectedRange algorithmName="SHA-512" hashValue="XZw03RosI/l0z9FxmTtF29EdZ7P+4+ybhqoaAAUmURojSR5XbGfjC4f2i8gMqfY+RI9JvfdCA6PSh9TduXfUxA==" saltValue="5TPtLq2WoiRSae/yaDPnTw==" spinCount="100000" sqref="FQ1811:FR1811" name="Rango2_99_13_2"/>
    <protectedRange algorithmName="SHA-512" hashValue="9+DNppQbWrLYYUMoJ+lyQctV2bX3Vq9kZnegLbpjTLP49It2ovUbcartuoQTeXgP+TGpY//7mDH/UQlFCKDGiA==" saltValue="KUnni6YEm00anzSSvyLqQA==" spinCount="100000" sqref="JC1738" name="Rango2_21_3"/>
    <protectedRange algorithmName="SHA-512" hashValue="9+DNppQbWrLYYUMoJ+lyQctV2bX3Vq9kZnegLbpjTLP49It2ovUbcartuoQTeXgP+TGpY//7mDH/UQlFCKDGiA==" saltValue="KUnni6YEm00anzSSvyLqQA==" spinCount="100000" sqref="FN1880" name="Rango2_20_12"/>
    <protectedRange algorithmName="SHA-512" hashValue="9+DNppQbWrLYYUMoJ+lyQctV2bX3Vq9kZnegLbpjTLP49It2ovUbcartuoQTeXgP+TGpY//7mDH/UQlFCKDGiA==" saltValue="KUnni6YEm00anzSSvyLqQA==" spinCount="100000" sqref="FK1880" name="Rango2_19_12"/>
    <protectedRange algorithmName="SHA-512" hashValue="9+DNppQbWrLYYUMoJ+lyQctV2bX3Vq9kZnegLbpjTLP49It2ovUbcartuoQTeXgP+TGpY//7mDH/UQlFCKDGiA==" saltValue="KUnni6YEm00anzSSvyLqQA==" spinCount="100000" sqref="FH1880" name="Rango2_18_20"/>
    <protectedRange algorithmName="SHA-512" hashValue="9+DNppQbWrLYYUMoJ+lyQctV2bX3Vq9kZnegLbpjTLP49It2ovUbcartuoQTeXgP+TGpY//7mDH/UQlFCKDGiA==" saltValue="KUnni6YEm00anzSSvyLqQA==" spinCount="100000" sqref="FE1880" name="Rango2_17_11"/>
    <protectedRange algorithmName="SHA-512" hashValue="9+DNppQbWrLYYUMoJ+lyQctV2bX3Vq9kZnegLbpjTLP49It2ovUbcartuoQTeXgP+TGpY//7mDH/UQlFCKDGiA==" saltValue="KUnni6YEm00anzSSvyLqQA==" spinCount="100000" sqref="HD1880:HI1880" name="Rango2_15_11"/>
    <protectedRange algorithmName="SHA-512" hashValue="9+DNppQbWrLYYUMoJ+lyQctV2bX3Vq9kZnegLbpjTLP49It2ovUbcartuoQTeXgP+TGpY//7mDH/UQlFCKDGiA==" saltValue="KUnni6YEm00anzSSvyLqQA==" spinCount="100000" sqref="JC1880" name="Rango2_21_4"/>
    <protectedRange algorithmName="SHA-512" hashValue="9+DNppQbWrLYYUMoJ+lyQctV2bX3Vq9kZnegLbpjTLP49It2ovUbcartuoQTeXgP+TGpY//7mDH/UQlFCKDGiA==" saltValue="KUnni6YEm00anzSSvyLqQA==" spinCount="100000" sqref="JO1881" name="Rango2_16_48"/>
    <protectedRange algorithmName="SHA-512" hashValue="D8TacORwT7iz0mF9GEucchnMHfB5er2FFjQsxyeWWyeJkM6Bt3gYQ3LbcHPxZXFpVAYtFOuTrzYOCJrlZDx16g==" saltValue="QtCzIBktdS4NZkOEGcLTRQ==" spinCount="100000" sqref="IS1882" name="Rango2_41_1_3"/>
    <protectedRange algorithmName="SHA-512" hashValue="9+DNppQbWrLYYUMoJ+lyQctV2bX3Vq9kZnegLbpjTLP49It2ovUbcartuoQTeXgP+TGpY//7mDH/UQlFCKDGiA==" saltValue="KUnni6YEm00anzSSvyLqQA==" spinCount="100000" sqref="KQ1882" name="Rango2_34_3"/>
    <protectedRange algorithmName="SHA-512" hashValue="9+DNppQbWrLYYUMoJ+lyQctV2bX3Vq9kZnegLbpjTLP49It2ovUbcartuoQTeXgP+TGpY//7mDH/UQlFCKDGiA==" saltValue="KUnni6YEm00anzSSvyLqQA==" spinCount="100000" sqref="JM1881" name="Rango2_36_4"/>
    <protectedRange algorithmName="SHA-512" hashValue="9+DNppQbWrLYYUMoJ+lyQctV2bX3Vq9kZnegLbpjTLP49It2ovUbcartuoQTeXgP+TGpY//7mDH/UQlFCKDGiA==" saltValue="KUnni6YEm00anzSSvyLqQA==" spinCount="100000" sqref="JM1882" name="Rango2_37_6"/>
    <protectedRange algorithmName="SHA-512" hashValue="9+DNppQbWrLYYUMoJ+lyQctV2bX3Vq9kZnegLbpjTLP49It2ovUbcartuoQTeXgP+TGpY//7mDH/UQlFCKDGiA==" saltValue="KUnni6YEm00anzSSvyLqQA==" spinCount="100000" sqref="JO1882" name="Rango2_38_2"/>
    <protectedRange algorithmName="SHA-512" hashValue="9+DNppQbWrLYYUMoJ+lyQctV2bX3Vq9kZnegLbpjTLP49It2ovUbcartuoQTeXgP+TGpY//7mDH/UQlFCKDGiA==" saltValue="KUnni6YEm00anzSSvyLqQA==" spinCount="100000" sqref="KW1881" name="Rango2_39_7"/>
    <protectedRange algorithmName="SHA-512" hashValue="9+DNppQbWrLYYUMoJ+lyQctV2bX3Vq9kZnegLbpjTLP49It2ovUbcartuoQTeXgP+TGpY//7mDH/UQlFCKDGiA==" saltValue="KUnni6YEm00anzSSvyLqQA==" spinCount="100000" sqref="KW1882" name="Rango2_40_5"/>
    <protectedRange algorithmName="SHA-512" hashValue="9+DNppQbWrLYYUMoJ+lyQctV2bX3Vq9kZnegLbpjTLP49It2ovUbcartuoQTeXgP+TGpY//7mDH/UQlFCKDGiA==" saltValue="KUnni6YEm00anzSSvyLqQA==" spinCount="100000" sqref="LC1881:MP1881" name="Rango2_24_6"/>
    <protectedRange algorithmName="SHA-512" hashValue="9+DNppQbWrLYYUMoJ+lyQctV2bX3Vq9kZnegLbpjTLP49It2ovUbcartuoQTeXgP+TGpY//7mDH/UQlFCKDGiA==" saltValue="KUnni6YEm00anzSSvyLqQA==" spinCount="100000" sqref="LC1882:MP1882" name="Rango2_35_4"/>
    <protectedRange algorithmName="SHA-512" hashValue="EMMPgE8t/az1rHHzaZAQIhz+GQV0k2O/tQGA96sJqEEMzz1efIRa4CcLzC7iY9CCscto3g7dwz41haOE28iXYg==" saltValue="CVzFsG4X4LXUMo7796PiDQ==" spinCount="100000" sqref="B1904" name="Rango2_10_1_10"/>
    <protectedRange algorithmName="SHA-512" hashValue="6a5oYwZw9WJcgjqXpleUXH8uaqNEuymPPpeOb7lKBc1WoM6IG/DNyDLWmj2lYwxnZO2yhl+B61kwrxD9m9AdhQ==" saltValue="tdNQPzLQd+n9Ww064QJIaQ==" spinCount="100000" sqref="I1997" name="Rango2_61_1_5"/>
    <protectedRange algorithmName="SHA-512" hashValue="EMMPgE8t/az1rHHzaZAQIhz+GQV0k2O/tQGA96sJqEEMzz1efIRa4CcLzC7iY9CCscto3g7dwz41haOE28iXYg==" saltValue="CVzFsG4X4LXUMo7796PiDQ==" spinCount="100000" sqref="L1997:M1997 J1997 B1997:H1997 C1998:C2122" name="Rango2_10_1_1"/>
    <protectedRange algorithmName="SHA-512" hashValue="6a5oYwZw9WJcgjqXpleUXH8uaqNEuymPPpeOb7lKBc1WoM6IG/DNyDLWmj2lYwxnZO2yhl+B61kwrxD9m9AdhQ==" saltValue="tdNQPzLQd+n9Ww064QJIaQ==" spinCount="100000" sqref="I1998" name="Rango2_61_1_6"/>
    <protectedRange algorithmName="SHA-512" hashValue="EMMPgE8t/az1rHHzaZAQIhz+GQV0k2O/tQGA96sJqEEMzz1efIRa4CcLzC7iY9CCscto3g7dwz41haOE28iXYg==" saltValue="CVzFsG4X4LXUMo7796PiDQ==" spinCount="100000" sqref="L1998:M1998 J1998 B1998 D1998:H1998" name="Rango2_10_1_2"/>
    <protectedRange algorithmName="SHA-512" hashValue="6a5oYwZw9WJcgjqXpleUXH8uaqNEuymPPpeOb7lKBc1WoM6IG/DNyDLWmj2lYwxnZO2yhl+B61kwrxD9m9AdhQ==" saltValue="tdNQPzLQd+n9Ww064QJIaQ==" spinCount="100000" sqref="I1999" name="Rango2_61_1_7"/>
    <protectedRange algorithmName="SHA-512" hashValue="EMMPgE8t/az1rHHzaZAQIhz+GQV0k2O/tQGA96sJqEEMzz1efIRa4CcLzC7iY9CCscto3g7dwz41haOE28iXYg==" saltValue="CVzFsG4X4LXUMo7796PiDQ==" spinCount="100000" sqref="L1999:M1999 J1999 B1999 D1999:H1999" name="Rango2_10_1_3"/>
    <protectedRange algorithmName="SHA-512" hashValue="6a5oYwZw9WJcgjqXpleUXH8uaqNEuymPPpeOb7lKBc1WoM6IG/DNyDLWmj2lYwxnZO2yhl+B61kwrxD9m9AdhQ==" saltValue="tdNQPzLQd+n9Ww064QJIaQ==" spinCount="100000" sqref="I2000" name="Rango2_61_1_8"/>
    <protectedRange algorithmName="SHA-512" hashValue="EMMPgE8t/az1rHHzaZAQIhz+GQV0k2O/tQGA96sJqEEMzz1efIRa4CcLzC7iY9CCscto3g7dwz41haOE28iXYg==" saltValue="CVzFsG4X4LXUMo7796PiDQ==" spinCount="100000" sqref="L2000:M2000 J2000 B2000 D2000:H2000" name="Rango2_10_1_11"/>
    <protectedRange algorithmName="SHA-512" hashValue="6a5oYwZw9WJcgjqXpleUXH8uaqNEuymPPpeOb7lKBc1WoM6IG/DNyDLWmj2lYwxnZO2yhl+B61kwrxD9m9AdhQ==" saltValue="tdNQPzLQd+n9Ww064QJIaQ==" spinCount="100000" sqref="I2001" name="Rango2_61_1_9"/>
    <protectedRange algorithmName="SHA-512" hashValue="EMMPgE8t/az1rHHzaZAQIhz+GQV0k2O/tQGA96sJqEEMzz1efIRa4CcLzC7iY9CCscto3g7dwz41haOE28iXYg==" saltValue="CVzFsG4X4LXUMo7796PiDQ==" spinCount="100000" sqref="L2001:M2001 J2001 B2001 D2001:H2001" name="Rango2_10_1_12"/>
    <protectedRange algorithmName="SHA-512" hashValue="6a5oYwZw9WJcgjqXpleUXH8uaqNEuymPPpeOb7lKBc1WoM6IG/DNyDLWmj2lYwxnZO2yhl+B61kwrxD9m9AdhQ==" saltValue="tdNQPzLQd+n9Ww064QJIaQ==" spinCount="100000" sqref="I2002" name="Rango2_61_1_10"/>
    <protectedRange algorithmName="SHA-512" hashValue="EMMPgE8t/az1rHHzaZAQIhz+GQV0k2O/tQGA96sJqEEMzz1efIRa4CcLzC7iY9CCscto3g7dwz41haOE28iXYg==" saltValue="CVzFsG4X4LXUMo7796PiDQ==" spinCount="100000" sqref="L2002:M2002 J2002 B2002 D2002:H2002" name="Rango2_10_1_13"/>
    <protectedRange algorithmName="SHA-512" hashValue="6a5oYwZw9WJcgjqXpleUXH8uaqNEuymPPpeOb7lKBc1WoM6IG/DNyDLWmj2lYwxnZO2yhl+B61kwrxD9m9AdhQ==" saltValue="tdNQPzLQd+n9Ww064QJIaQ==" spinCount="100000" sqref="I2003" name="Rango2_61_1_11"/>
    <protectedRange algorithmName="SHA-512" hashValue="EMMPgE8t/az1rHHzaZAQIhz+GQV0k2O/tQGA96sJqEEMzz1efIRa4CcLzC7iY9CCscto3g7dwz41haOE28iXYg==" saltValue="CVzFsG4X4LXUMo7796PiDQ==" spinCount="100000" sqref="L2003:M2003 J2003 B2003 D2003:H2003" name="Rango2_10_1_14"/>
    <protectedRange algorithmName="SHA-512" hashValue="6a5oYwZw9WJcgjqXpleUXH8uaqNEuymPPpeOb7lKBc1WoM6IG/DNyDLWmj2lYwxnZO2yhl+B61kwrxD9m9AdhQ==" saltValue="tdNQPzLQd+n9Ww064QJIaQ==" spinCount="100000" sqref="I2004" name="Rango2_61_1_12"/>
    <protectedRange algorithmName="SHA-512" hashValue="EMMPgE8t/az1rHHzaZAQIhz+GQV0k2O/tQGA96sJqEEMzz1efIRa4CcLzC7iY9CCscto3g7dwz41haOE28iXYg==" saltValue="CVzFsG4X4LXUMo7796PiDQ==" spinCount="100000" sqref="L2004:M2004 J2004 B2004 D2004:H2004" name="Rango2_10_1_15"/>
    <protectedRange algorithmName="SHA-512" hashValue="6a5oYwZw9WJcgjqXpleUXH8uaqNEuymPPpeOb7lKBc1WoM6IG/DNyDLWmj2lYwxnZO2yhl+B61kwrxD9m9AdhQ==" saltValue="tdNQPzLQd+n9Ww064QJIaQ==" spinCount="100000" sqref="I2005" name="Rango2_61_1_13"/>
    <protectedRange algorithmName="SHA-512" hashValue="EMMPgE8t/az1rHHzaZAQIhz+GQV0k2O/tQGA96sJqEEMzz1efIRa4CcLzC7iY9CCscto3g7dwz41haOE28iXYg==" saltValue="CVzFsG4X4LXUMo7796PiDQ==" spinCount="100000" sqref="L2005:M2005 B2005 D2005:H2005" name="Rango2_10_1_16"/>
    <protectedRange algorithmName="SHA-512" hashValue="6a5oYwZw9WJcgjqXpleUXH8uaqNEuymPPpeOb7lKBc1WoM6IG/DNyDLWmj2lYwxnZO2yhl+B61kwrxD9m9AdhQ==" saltValue="tdNQPzLQd+n9Ww064QJIaQ==" spinCount="100000" sqref="I2006" name="Rango2_61_1_14"/>
    <protectedRange algorithmName="SHA-512" hashValue="EMMPgE8t/az1rHHzaZAQIhz+GQV0k2O/tQGA96sJqEEMzz1efIRa4CcLzC7iY9CCscto3g7dwz41haOE28iXYg==" saltValue="CVzFsG4X4LXUMo7796PiDQ==" spinCount="100000" sqref="L2006:M2006 J2006 B2006 D2006:H2006" name="Rango2_10_1_17"/>
    <protectedRange algorithmName="SHA-512" hashValue="6a5oYwZw9WJcgjqXpleUXH8uaqNEuymPPpeOb7lKBc1WoM6IG/DNyDLWmj2lYwxnZO2yhl+B61kwrxD9m9AdhQ==" saltValue="tdNQPzLQd+n9Ww064QJIaQ==" spinCount="100000" sqref="I2007" name="Rango2_61_1_15"/>
    <protectedRange algorithmName="SHA-512" hashValue="EMMPgE8t/az1rHHzaZAQIhz+GQV0k2O/tQGA96sJqEEMzz1efIRa4CcLzC7iY9CCscto3g7dwz41haOE28iXYg==" saltValue="CVzFsG4X4LXUMo7796PiDQ==" spinCount="100000" sqref="L2007:M2007 J2007 B2007 D2007:H2007" name="Rango2_10_1_18"/>
    <protectedRange algorithmName="SHA-512" hashValue="6a5oYwZw9WJcgjqXpleUXH8uaqNEuymPPpeOb7lKBc1WoM6IG/DNyDLWmj2lYwxnZO2yhl+B61kwrxD9m9AdhQ==" saltValue="tdNQPzLQd+n9Ww064QJIaQ==" spinCount="100000" sqref="I2008:I2010" name="Rango2_61_1_16"/>
    <protectedRange algorithmName="SHA-512" hashValue="EMMPgE8t/az1rHHzaZAQIhz+GQV0k2O/tQGA96sJqEEMzz1efIRa4CcLzC7iY9CCscto3g7dwz41haOE28iXYg==" saltValue="CVzFsG4X4LXUMo7796PiDQ==" spinCount="100000" sqref="L2008:M2010 J2008:J2010 B2008:B2010 D2008:H2010" name="Rango2_10_1_19"/>
    <protectedRange algorithmName="SHA-512" hashValue="6a5oYwZw9WJcgjqXpleUXH8uaqNEuymPPpeOb7lKBc1WoM6IG/DNyDLWmj2lYwxnZO2yhl+B61kwrxD9m9AdhQ==" saltValue="tdNQPzLQd+n9Ww064QJIaQ==" spinCount="100000" sqref="I2011" name="Rango2_61_1_17"/>
    <protectedRange algorithmName="SHA-512" hashValue="EMMPgE8t/az1rHHzaZAQIhz+GQV0k2O/tQGA96sJqEEMzz1efIRa4CcLzC7iY9CCscto3g7dwz41haOE28iXYg==" saltValue="CVzFsG4X4LXUMo7796PiDQ==" spinCount="100000" sqref="L2011:M2011 J2011 B2011 D2011:H2011" name="Rango2_10_1_20"/>
    <protectedRange algorithmName="SHA-512" hashValue="6a5oYwZw9WJcgjqXpleUXH8uaqNEuymPPpeOb7lKBc1WoM6IG/DNyDLWmj2lYwxnZO2yhl+B61kwrxD9m9AdhQ==" saltValue="tdNQPzLQd+n9Ww064QJIaQ==" spinCount="100000" sqref="I2012:I2013" name="Rango2_61_1_18"/>
    <protectedRange algorithmName="SHA-512" hashValue="EMMPgE8t/az1rHHzaZAQIhz+GQV0k2O/tQGA96sJqEEMzz1efIRa4CcLzC7iY9CCscto3g7dwz41haOE28iXYg==" saltValue="CVzFsG4X4LXUMo7796PiDQ==" spinCount="100000" sqref="L2012:M2013 B2012:B2013 D2012:H2013" name="Rango2_10_1_21"/>
    <protectedRange algorithmName="SHA-512" hashValue="6a5oYwZw9WJcgjqXpleUXH8uaqNEuymPPpeOb7lKBc1WoM6IG/DNyDLWmj2lYwxnZO2yhl+B61kwrxD9m9AdhQ==" saltValue="tdNQPzLQd+n9Ww064QJIaQ==" spinCount="100000" sqref="I2014" name="Rango2_61_1_19"/>
    <protectedRange algorithmName="SHA-512" hashValue="EMMPgE8t/az1rHHzaZAQIhz+GQV0k2O/tQGA96sJqEEMzz1efIRa4CcLzC7iY9CCscto3g7dwz41haOE28iXYg==" saltValue="CVzFsG4X4LXUMo7796PiDQ==" spinCount="100000" sqref="L2014:M2014 J2014 B2014 D2014:H2014" name="Rango2_10_1_22"/>
    <protectedRange algorithmName="SHA-512" hashValue="6a5oYwZw9WJcgjqXpleUXH8uaqNEuymPPpeOb7lKBc1WoM6IG/DNyDLWmj2lYwxnZO2yhl+B61kwrxD9m9AdhQ==" saltValue="tdNQPzLQd+n9Ww064QJIaQ==" spinCount="100000" sqref="I2015" name="Rango2_61_1_20"/>
    <protectedRange algorithmName="SHA-512" hashValue="EMMPgE8t/az1rHHzaZAQIhz+GQV0k2O/tQGA96sJqEEMzz1efIRa4CcLzC7iY9CCscto3g7dwz41haOE28iXYg==" saltValue="CVzFsG4X4LXUMo7796PiDQ==" spinCount="100000" sqref="L2015:M2015 J2015 B2015 D2015:H2015" name="Rango2_10_1_23"/>
    <protectedRange algorithmName="SHA-512" hashValue="6a5oYwZw9WJcgjqXpleUXH8uaqNEuymPPpeOb7lKBc1WoM6IG/DNyDLWmj2lYwxnZO2yhl+B61kwrxD9m9AdhQ==" saltValue="tdNQPzLQd+n9Ww064QJIaQ==" spinCount="100000" sqref="I2016" name="Rango2_61_1_21"/>
    <protectedRange algorithmName="SHA-512" hashValue="EMMPgE8t/az1rHHzaZAQIhz+GQV0k2O/tQGA96sJqEEMzz1efIRa4CcLzC7iY9CCscto3g7dwz41haOE28iXYg==" saltValue="CVzFsG4X4LXUMo7796PiDQ==" spinCount="100000" sqref="L2016:M2016 J2016 B2016 D2016:H2016" name="Rango2_10_1_24"/>
    <protectedRange algorithmName="SHA-512" hashValue="6a5oYwZw9WJcgjqXpleUXH8uaqNEuymPPpeOb7lKBc1WoM6IG/DNyDLWmj2lYwxnZO2yhl+B61kwrxD9m9AdhQ==" saltValue="tdNQPzLQd+n9Ww064QJIaQ==" spinCount="100000" sqref="I2017" name="Rango2_61_1_22"/>
    <protectedRange algorithmName="SHA-512" hashValue="EMMPgE8t/az1rHHzaZAQIhz+GQV0k2O/tQGA96sJqEEMzz1efIRa4CcLzC7iY9CCscto3g7dwz41haOE28iXYg==" saltValue="CVzFsG4X4LXUMo7796PiDQ==" spinCount="100000" sqref="L2017:M2017 J2017 B2017 D2017:H2017" name="Rango2_10_1_25"/>
    <protectedRange algorithmName="SHA-512" hashValue="6a5oYwZw9WJcgjqXpleUXH8uaqNEuymPPpeOb7lKBc1WoM6IG/DNyDLWmj2lYwxnZO2yhl+B61kwrxD9m9AdhQ==" saltValue="tdNQPzLQd+n9Ww064QJIaQ==" spinCount="100000" sqref="I2018" name="Rango2_61_1_23"/>
    <protectedRange algorithmName="SHA-512" hashValue="EMMPgE8t/az1rHHzaZAQIhz+GQV0k2O/tQGA96sJqEEMzz1efIRa4CcLzC7iY9CCscto3g7dwz41haOE28iXYg==" saltValue="CVzFsG4X4LXUMo7796PiDQ==" spinCount="100000" sqref="L2018:M2018 J2018 B2018 D2018:H2018" name="Rango2_10_1_26"/>
    <protectedRange algorithmName="SHA-512" hashValue="6a5oYwZw9WJcgjqXpleUXH8uaqNEuymPPpeOb7lKBc1WoM6IG/DNyDLWmj2lYwxnZO2yhl+B61kwrxD9m9AdhQ==" saltValue="tdNQPzLQd+n9Ww064QJIaQ==" spinCount="100000" sqref="I2019" name="Rango2_61_1_24"/>
    <protectedRange algorithmName="SHA-512" hashValue="EMMPgE8t/az1rHHzaZAQIhz+GQV0k2O/tQGA96sJqEEMzz1efIRa4CcLzC7iY9CCscto3g7dwz41haOE28iXYg==" saltValue="CVzFsG4X4LXUMo7796PiDQ==" spinCount="100000" sqref="L2019:M2019 J2019 B2019 D2019:H2019" name="Rango2_10_1_27"/>
    <protectedRange algorithmName="SHA-512" hashValue="6a5oYwZw9WJcgjqXpleUXH8uaqNEuymPPpeOb7lKBc1WoM6IG/DNyDLWmj2lYwxnZO2yhl+B61kwrxD9m9AdhQ==" saltValue="tdNQPzLQd+n9Ww064QJIaQ==" spinCount="100000" sqref="I2020:I2021" name="Rango2_61_1_25"/>
    <protectedRange algorithmName="SHA-512" hashValue="EMMPgE8t/az1rHHzaZAQIhz+GQV0k2O/tQGA96sJqEEMzz1efIRa4CcLzC7iY9CCscto3g7dwz41haOE28iXYg==" saltValue="CVzFsG4X4LXUMo7796PiDQ==" spinCount="100000" sqref="L2020:M2021 J2020:J2021 B2020:B2021 D2020:H2021" name="Rango2_10_1_28"/>
    <protectedRange algorithmName="SHA-512" hashValue="6a5oYwZw9WJcgjqXpleUXH8uaqNEuymPPpeOb7lKBc1WoM6IG/DNyDLWmj2lYwxnZO2yhl+B61kwrxD9m9AdhQ==" saltValue="tdNQPzLQd+n9Ww064QJIaQ==" spinCount="100000" sqref="I2022:I2030" name="Rango2_61_1_26"/>
    <protectedRange algorithmName="SHA-512" hashValue="EMMPgE8t/az1rHHzaZAQIhz+GQV0k2O/tQGA96sJqEEMzz1efIRa4CcLzC7iY9CCscto3g7dwz41haOE28iXYg==" saltValue="CVzFsG4X4LXUMo7796PiDQ==" spinCount="100000" sqref="L2022:M2030 J2022:J2030 B2022:B2030 D2022:H2030" name="Rango2_10_1_29"/>
    <protectedRange algorithmName="SHA-512" hashValue="6a5oYwZw9WJcgjqXpleUXH8uaqNEuymPPpeOb7lKBc1WoM6IG/DNyDLWmj2lYwxnZO2yhl+B61kwrxD9m9AdhQ==" saltValue="tdNQPzLQd+n9Ww064QJIaQ==" spinCount="100000" sqref="I2031:I2032" name="Rango2_61_1_27"/>
    <protectedRange algorithmName="SHA-512" hashValue="EMMPgE8t/az1rHHzaZAQIhz+GQV0k2O/tQGA96sJqEEMzz1efIRa4CcLzC7iY9CCscto3g7dwz41haOE28iXYg==" saltValue="CVzFsG4X4LXUMo7796PiDQ==" spinCount="100000" sqref="L2031:M2032 J2031:J2032 B2031:B2032 D2031:H2032" name="Rango2_10_1_30"/>
    <protectedRange algorithmName="SHA-512" hashValue="6a5oYwZw9WJcgjqXpleUXH8uaqNEuymPPpeOb7lKBc1WoM6IG/DNyDLWmj2lYwxnZO2yhl+B61kwrxD9m9AdhQ==" saltValue="tdNQPzLQd+n9Ww064QJIaQ==" spinCount="100000" sqref="I2033" name="Rango2_61_1_28"/>
    <protectedRange algorithmName="SHA-512" hashValue="EMMPgE8t/az1rHHzaZAQIhz+GQV0k2O/tQGA96sJqEEMzz1efIRa4CcLzC7iY9CCscto3g7dwz41haOE28iXYg==" saltValue="CVzFsG4X4LXUMo7796PiDQ==" spinCount="100000" sqref="L2033:M2033 J2033 B2033 D2033:H2033" name="Rango2_10_1_31"/>
    <protectedRange algorithmName="SHA-512" hashValue="6a5oYwZw9WJcgjqXpleUXH8uaqNEuymPPpeOb7lKBc1WoM6IG/DNyDLWmj2lYwxnZO2yhl+B61kwrxD9m9AdhQ==" saltValue="tdNQPzLQd+n9Ww064QJIaQ==" spinCount="100000" sqref="I2034:I2035" name="Rango2_61_1_29"/>
    <protectedRange algorithmName="SHA-512" hashValue="EMMPgE8t/az1rHHzaZAQIhz+GQV0k2O/tQGA96sJqEEMzz1efIRa4CcLzC7iY9CCscto3g7dwz41haOE28iXYg==" saltValue="CVzFsG4X4LXUMo7796PiDQ==" spinCount="100000" sqref="L2034:M2035 J2034:J2035 B2034:B2035 D2034:H2035" name="Rango2_10_1_32"/>
    <protectedRange algorithmName="SHA-512" hashValue="6a5oYwZw9WJcgjqXpleUXH8uaqNEuymPPpeOb7lKBc1WoM6IG/DNyDLWmj2lYwxnZO2yhl+B61kwrxD9m9AdhQ==" saltValue="tdNQPzLQd+n9Ww064QJIaQ==" spinCount="100000" sqref="I2036:I2037" name="Rango2_61_1_30"/>
    <protectedRange algorithmName="SHA-512" hashValue="EMMPgE8t/az1rHHzaZAQIhz+GQV0k2O/tQGA96sJqEEMzz1efIRa4CcLzC7iY9CCscto3g7dwz41haOE28iXYg==" saltValue="CVzFsG4X4LXUMo7796PiDQ==" spinCount="100000" sqref="L2036:M2037 J2036:J2037 B2036:B2037 D2036:H2037" name="Rango2_10_1_33"/>
    <protectedRange algorithmName="SHA-512" hashValue="6a5oYwZw9WJcgjqXpleUXH8uaqNEuymPPpeOb7lKBc1WoM6IG/DNyDLWmj2lYwxnZO2yhl+B61kwrxD9m9AdhQ==" saltValue="tdNQPzLQd+n9Ww064QJIaQ==" spinCount="100000" sqref="I2038" name="Rango2_61_1_31"/>
    <protectedRange algorithmName="SHA-512" hashValue="EMMPgE8t/az1rHHzaZAQIhz+GQV0k2O/tQGA96sJqEEMzz1efIRa4CcLzC7iY9CCscto3g7dwz41haOE28iXYg==" saltValue="CVzFsG4X4LXUMo7796PiDQ==" spinCount="100000" sqref="L2038:M2038 J2038 B2038 D2038:H2038" name="Rango2_10_1_34"/>
    <protectedRange algorithmName="SHA-512" hashValue="6a5oYwZw9WJcgjqXpleUXH8uaqNEuymPPpeOb7lKBc1WoM6IG/DNyDLWmj2lYwxnZO2yhl+B61kwrxD9m9AdhQ==" saltValue="tdNQPzLQd+n9Ww064QJIaQ==" spinCount="100000" sqref="I2039" name="Rango2_61_1_32"/>
    <protectedRange algorithmName="SHA-512" hashValue="EMMPgE8t/az1rHHzaZAQIhz+GQV0k2O/tQGA96sJqEEMzz1efIRa4CcLzC7iY9CCscto3g7dwz41haOE28iXYg==" saltValue="CVzFsG4X4LXUMo7796PiDQ==" spinCount="100000" sqref="L2039:M2039 J2039 B2039 D2039:H2039" name="Rango2_10_1_35"/>
    <protectedRange algorithmName="SHA-512" hashValue="6a5oYwZw9WJcgjqXpleUXH8uaqNEuymPPpeOb7lKBc1WoM6IG/DNyDLWmj2lYwxnZO2yhl+B61kwrxD9m9AdhQ==" saltValue="tdNQPzLQd+n9Ww064QJIaQ==" spinCount="100000" sqref="I2040" name="Rango2_61_1_33"/>
    <protectedRange algorithmName="SHA-512" hashValue="EMMPgE8t/az1rHHzaZAQIhz+GQV0k2O/tQGA96sJqEEMzz1efIRa4CcLzC7iY9CCscto3g7dwz41haOE28iXYg==" saltValue="CVzFsG4X4LXUMo7796PiDQ==" spinCount="100000" sqref="L2040:M2040 J2040 B2040 D2040:H2040" name="Rango2_10_1_36"/>
    <protectedRange algorithmName="SHA-512" hashValue="6a5oYwZw9WJcgjqXpleUXH8uaqNEuymPPpeOb7lKBc1WoM6IG/DNyDLWmj2lYwxnZO2yhl+B61kwrxD9m9AdhQ==" saltValue="tdNQPzLQd+n9Ww064QJIaQ==" spinCount="100000" sqref="I2041" name="Rango2_61_1_34"/>
    <protectedRange algorithmName="SHA-512" hashValue="EMMPgE8t/az1rHHzaZAQIhz+GQV0k2O/tQGA96sJqEEMzz1efIRa4CcLzC7iY9CCscto3g7dwz41haOE28iXYg==" saltValue="CVzFsG4X4LXUMo7796PiDQ==" spinCount="100000" sqref="L2041:M2041 J2041 B2041 D2041:H2041" name="Rango2_10_1_37"/>
    <protectedRange algorithmName="SHA-512" hashValue="6a5oYwZw9WJcgjqXpleUXH8uaqNEuymPPpeOb7lKBc1WoM6IG/DNyDLWmj2lYwxnZO2yhl+B61kwrxD9m9AdhQ==" saltValue="tdNQPzLQd+n9Ww064QJIaQ==" spinCount="100000" sqref="I2042:I2043" name="Rango2_61_1_35"/>
    <protectedRange algorithmName="SHA-512" hashValue="EMMPgE8t/az1rHHzaZAQIhz+GQV0k2O/tQGA96sJqEEMzz1efIRa4CcLzC7iY9CCscto3g7dwz41haOE28iXYg==" saltValue="CVzFsG4X4LXUMo7796PiDQ==" spinCount="100000" sqref="L2042:M2043 J2042:J2043 B2042:B2043 D2042:H2043" name="Rango2_10_1_38"/>
    <protectedRange algorithmName="SHA-512" hashValue="6a5oYwZw9WJcgjqXpleUXH8uaqNEuymPPpeOb7lKBc1WoM6IG/DNyDLWmj2lYwxnZO2yhl+B61kwrxD9m9AdhQ==" saltValue="tdNQPzLQd+n9Ww064QJIaQ==" spinCount="100000" sqref="I2044:I2045" name="Rango2_61_1_36"/>
    <protectedRange algorithmName="SHA-512" hashValue="EMMPgE8t/az1rHHzaZAQIhz+GQV0k2O/tQGA96sJqEEMzz1efIRa4CcLzC7iY9CCscto3g7dwz41haOE28iXYg==" saltValue="CVzFsG4X4LXUMo7796PiDQ==" spinCount="100000" sqref="L2044:M2045 J2044:J2045 B2044:B2045 D2044:H2045" name="Rango2_10_1_39"/>
    <protectedRange algorithmName="SHA-512" hashValue="6a5oYwZw9WJcgjqXpleUXH8uaqNEuymPPpeOb7lKBc1WoM6IG/DNyDLWmj2lYwxnZO2yhl+B61kwrxD9m9AdhQ==" saltValue="tdNQPzLQd+n9Ww064QJIaQ==" spinCount="100000" sqref="I2046:I2047" name="Rango2_61_1_37"/>
    <protectedRange algorithmName="SHA-512" hashValue="EMMPgE8t/az1rHHzaZAQIhz+GQV0k2O/tQGA96sJqEEMzz1efIRa4CcLzC7iY9CCscto3g7dwz41haOE28iXYg==" saltValue="CVzFsG4X4LXUMo7796PiDQ==" spinCount="100000" sqref="L2046:M2047 J2046:J2047 B2046:B2047 D2046:H2047" name="Rango2_10_1_40"/>
    <protectedRange algorithmName="SHA-512" hashValue="6a5oYwZw9WJcgjqXpleUXH8uaqNEuymPPpeOb7lKBc1WoM6IG/DNyDLWmj2lYwxnZO2yhl+B61kwrxD9m9AdhQ==" saltValue="tdNQPzLQd+n9Ww064QJIaQ==" spinCount="100000" sqref="I2048" name="Rango2_61_1_38"/>
    <protectedRange algorithmName="SHA-512" hashValue="EMMPgE8t/az1rHHzaZAQIhz+GQV0k2O/tQGA96sJqEEMzz1efIRa4CcLzC7iY9CCscto3g7dwz41haOE28iXYg==" saltValue="CVzFsG4X4LXUMo7796PiDQ==" spinCount="100000" sqref="L2048:M2048 J2048 B2048 D2048:H2048" name="Rango2_10_1_41"/>
    <protectedRange algorithmName="SHA-512" hashValue="6a5oYwZw9WJcgjqXpleUXH8uaqNEuymPPpeOb7lKBc1WoM6IG/DNyDLWmj2lYwxnZO2yhl+B61kwrxD9m9AdhQ==" saltValue="tdNQPzLQd+n9Ww064QJIaQ==" spinCount="100000" sqref="I2049:I2054" name="Rango2_61_1_39"/>
    <protectedRange algorithmName="SHA-512" hashValue="EMMPgE8t/az1rHHzaZAQIhz+GQV0k2O/tQGA96sJqEEMzz1efIRa4CcLzC7iY9CCscto3g7dwz41haOE28iXYg==" saltValue="CVzFsG4X4LXUMo7796PiDQ==" spinCount="100000" sqref="L2049:M2054 J2049:J2054 B2049:B2054 D2049:H2054" name="Rango2_10_1_42"/>
    <protectedRange algorithmName="SHA-512" hashValue="6a5oYwZw9WJcgjqXpleUXH8uaqNEuymPPpeOb7lKBc1WoM6IG/DNyDLWmj2lYwxnZO2yhl+B61kwrxD9m9AdhQ==" saltValue="tdNQPzLQd+n9Ww064QJIaQ==" spinCount="100000" sqref="I2055:I2096" name="Rango2_61_1_40"/>
    <protectedRange algorithmName="SHA-512" hashValue="EMMPgE8t/az1rHHzaZAQIhz+GQV0k2O/tQGA96sJqEEMzz1efIRa4CcLzC7iY9CCscto3g7dwz41haOE28iXYg==" saltValue="CVzFsG4X4LXUMo7796PiDQ==" spinCount="100000" sqref="L2055:M2096 J2055:J2096 B2055:B2096 D2055:H2096" name="Rango2_10_1_43"/>
    <protectedRange algorithmName="SHA-512" hashValue="6a5oYwZw9WJcgjqXpleUXH8uaqNEuymPPpeOb7lKBc1WoM6IG/DNyDLWmj2lYwxnZO2yhl+B61kwrxD9m9AdhQ==" saltValue="tdNQPzLQd+n9Ww064QJIaQ==" spinCount="100000" sqref="I2097:I2107" name="Rango2_61_1_41"/>
    <protectedRange algorithmName="SHA-512" hashValue="EMMPgE8t/az1rHHzaZAQIhz+GQV0k2O/tQGA96sJqEEMzz1efIRa4CcLzC7iY9CCscto3g7dwz41haOE28iXYg==" saltValue="CVzFsG4X4LXUMo7796PiDQ==" spinCount="100000" sqref="L2097:M2107 J2097:J2107 B2097:B2107 D2097:H2107" name="Rango2_10_1_44"/>
    <protectedRange algorithmName="SHA-512" hashValue="XZw03RosI/l0z9FxmTtF29EdZ7P+4+ybhqoaAAUmURojSR5XbGfjC4f2i8gMqfY+RI9JvfdCA6PSh9TduXfUxA==" saltValue="5TPtLq2WoiRSae/yaDPnTw==" spinCount="100000" sqref="O1997" name="Rango2_99_2_8"/>
    <protectedRange algorithmName="SHA-512" hashValue="fPHvtIAf3pQeZUoAI9C2/vdXMHBpqqEq+67P5Ypyu4+9IWqs3yc9TZcMWQ0THLxUwqseQPyVvakuYFtCwJHsxA==" saltValue="QHIogSs2PrwAfdqa9PAOFQ==" spinCount="100000" sqref="AC1997" name="Rango2_88_5_5_1_5"/>
    <protectedRange algorithmName="SHA-512" hashValue="LEEeiU6pKqm7TAP46VGlz0q+evvFwpT/0iLpRuWuQ7MacbP0OGL1/FSmrIEOg2rb6M+Jla2bPbVWiGag27j87w==" saltValue="HEVt+pS5OloNDlqSnzGLLw==" spinCount="100000" sqref="AI1997" name="Rango2_8_7_1_7"/>
    <protectedRange algorithmName="SHA-512" hashValue="q2z5hEFmXS0v2chiPTC/VCoDWNlnhp+Xe6Ybfxe48vIsnB/KTJQxJv+pFUnCXfZ9T6vyJopuqFFNROfQTW/JUw==" saltValue="IctfdGJb5tOTpq+KPi9vww==" spinCount="100000" sqref="AE1997:AF1997" name="Rango2_88_39_1_6"/>
    <protectedRange algorithmName="SHA-512" hashValue="NUll9P9xh7KbSfMYpMxsRZLfDw/y/AzW2LSWlpXVscBDqiAxmzo71xjs+a2lh+jRa7pceOC849slke4+ZKx8LA==" saltValue="8qbkKpQ+CiQuLnqgShNvXA==" spinCount="100000" sqref="T1997" name="Rango2_88_6_1_5"/>
    <protectedRange algorithmName="SHA-512" hashValue="XZw03RosI/l0z9FxmTtF29EdZ7P+4+ybhqoaAAUmURojSR5XbGfjC4f2i8gMqfY+RI9JvfdCA6PSh9TduXfUxA==" saltValue="5TPtLq2WoiRSae/yaDPnTw==" spinCount="100000" sqref="R1997:S1997 U1997:AA1997" name="Rango2_99_4_9"/>
    <protectedRange algorithmName="SHA-512" hashValue="fMbmUM1DQ7FuAPRNvFL5mPdHUYjQnlLFhkuaxvHguaqR7aWyDxcmJs0jLYQfQKY+oyhsMb4Lew4VL6i7um3/ew==" saltValue="ydaTm0CeH8+/cYqoL/AMaQ==" spinCount="100000" sqref="AU1997 AW1997:AZ1997" name="Rango2_88_91_1_7"/>
    <protectedRange algorithmName="SHA-512" hashValue="CHipOQaT63FWw628cQcXXJRZlrbNZ7OgmnEbDx38UmmH7z19GRYEzXFiVOzHAy1OAaAbST7g2bHZHDKQp2qm3w==" saltValue="iRVuL+373yLHv0ZHzS9qog==" spinCount="100000" sqref="AL1997" name="Rango2_88_7_5_2_3"/>
    <protectedRange algorithmName="SHA-512" hashValue="NkG6oHuDGvGBEiLAAq8MEJHEfLQUMyjihfH+DBXhT+eQW0r1yri7tOJEFRM9nbOejjjXiviq9RFo7KB7wF+xJA==" saltValue="bpjB0AAANu2X/PeR3eiFkA==" spinCount="100000" sqref="AM1997:AS1997" name="Rango2_88_65_1_5"/>
    <protectedRange algorithmName="SHA-512" hashValue="RQ91b7oAw60DVtcgB2vRpial2kSdzJx5guGCTYUwXYkKrtrUHfiYnLf9R+SNpYXlJDYpyEJLhcWwP0EqNN86dQ==" saltValue="W3RbH3zrcY9sy39xNwXNxg==" spinCount="100000" sqref="BV1997:BY1997" name="Rango2_88_99_2_5"/>
    <protectedRange algorithmName="SHA-512" hashValue="XZw03RosI/l0z9FxmTtF29EdZ7P+4+ybhqoaAAUmURojSR5XbGfjC4f2i8gMqfY+RI9JvfdCA6PSh9TduXfUxA==" saltValue="5TPtLq2WoiRSae/yaDPnTw==" spinCount="100000" sqref="BR1997:BU1997 BZ1997:CB1997" name="Rango2_99_10_6"/>
    <protectedRange algorithmName="SHA-512" hashValue="XZw03RosI/l0z9FxmTtF29EdZ7P+4+ybhqoaAAUmURojSR5XbGfjC4f2i8gMqfY+RI9JvfdCA6PSh9TduXfUxA==" saltValue="5TPtLq2WoiRSae/yaDPnTw==" spinCount="100000" sqref="CE1997:CF1997" name="Rango2_99_11_4"/>
    <protectedRange algorithmName="SHA-512" hashValue="XZw03RosI/l0z9FxmTtF29EdZ7P+4+ybhqoaAAUmURojSR5XbGfjC4f2i8gMqfY+RI9JvfdCA6PSh9TduXfUxA==" saltValue="5TPtLq2WoiRSae/yaDPnTw==" spinCount="100000" sqref="CJ1997:CK1997" name="Rango2_99_12_6"/>
    <protectedRange algorithmName="SHA-512" hashValue="XZw03RosI/l0z9FxmTtF29EdZ7P+4+ybhqoaAAUmURojSR5XbGfjC4f2i8gMqfY+RI9JvfdCA6PSh9TduXfUxA==" saltValue="5TPtLq2WoiRSae/yaDPnTw==" spinCount="100000" sqref="CP1997:CQ1997" name="Rango2_99_14_7"/>
    <protectedRange algorithmName="SHA-512" hashValue="XZw03RosI/l0z9FxmTtF29EdZ7P+4+ybhqoaAAUmURojSR5XbGfjC4f2i8gMqfY+RI9JvfdCA6PSh9TduXfUxA==" saltValue="5TPtLq2WoiRSae/yaDPnTw==" spinCount="100000" sqref="CS1997:CT1997" name="Rango2_99_15_8"/>
    <protectedRange algorithmName="SHA-512" hashValue="XZw03RosI/l0z9FxmTtF29EdZ7P+4+ybhqoaAAUmURojSR5XbGfjC4f2i8gMqfY+RI9JvfdCA6PSh9TduXfUxA==" saltValue="5TPtLq2WoiRSae/yaDPnTw==" spinCount="100000" sqref="DA1997:DN1997" name="Rango2_99_17_10"/>
    <protectedRange algorithmName="SHA-512" hashValue="XZw03RosI/l0z9FxmTtF29EdZ7P+4+ybhqoaAAUmURojSR5XbGfjC4f2i8gMqfY+RI9JvfdCA6PSh9TduXfUxA==" saltValue="5TPtLq2WoiRSae/yaDPnTw==" spinCount="100000" sqref="O1998" name="Rango2_99_2_9"/>
    <protectedRange algorithmName="SHA-512" hashValue="fPHvtIAf3pQeZUoAI9C2/vdXMHBpqqEq+67P5Ypyu4+9IWqs3yc9TZcMWQ0THLxUwqseQPyVvakuYFtCwJHsxA==" saltValue="QHIogSs2PrwAfdqa9PAOFQ==" spinCount="100000" sqref="AC1998" name="Rango2_88_5_5_1_6"/>
    <protectedRange algorithmName="SHA-512" hashValue="LEEeiU6pKqm7TAP46VGlz0q+evvFwpT/0iLpRuWuQ7MacbP0OGL1/FSmrIEOg2rb6M+Jla2bPbVWiGag27j87w==" saltValue="HEVt+pS5OloNDlqSnzGLLw==" spinCount="100000" sqref="AI1998" name="Rango2_8_7_1_8"/>
    <protectedRange algorithmName="SHA-512" hashValue="q2z5hEFmXS0v2chiPTC/VCoDWNlnhp+Xe6Ybfxe48vIsnB/KTJQxJv+pFUnCXfZ9T6vyJopuqFFNROfQTW/JUw==" saltValue="IctfdGJb5tOTpq+KPi9vww==" spinCount="100000" sqref="AE1998:AF1998" name="Rango2_88_39_1_7"/>
    <protectedRange algorithmName="SHA-512" hashValue="NUll9P9xh7KbSfMYpMxsRZLfDw/y/AzW2LSWlpXVscBDqiAxmzo71xjs+a2lh+jRa7pceOC849slke4+ZKx8LA==" saltValue="8qbkKpQ+CiQuLnqgShNvXA==" spinCount="100000" sqref="T1998" name="Rango2_88_6_1_6"/>
    <protectedRange algorithmName="SHA-512" hashValue="XZw03RosI/l0z9FxmTtF29EdZ7P+4+ybhqoaAAUmURojSR5XbGfjC4f2i8gMqfY+RI9JvfdCA6PSh9TduXfUxA==" saltValue="5TPtLq2WoiRSae/yaDPnTw==" spinCount="100000" sqref="R1998:S1998 U1998:AA1998" name="Rango2_99_4_10"/>
    <protectedRange algorithmName="SHA-512" hashValue="fMbmUM1DQ7FuAPRNvFL5mPdHUYjQnlLFhkuaxvHguaqR7aWyDxcmJs0jLYQfQKY+oyhsMb4Lew4VL6i7um3/ew==" saltValue="ydaTm0CeH8+/cYqoL/AMaQ==" spinCount="100000" sqref="AU1998 AW1998:AZ1998" name="Rango2_88_91_1_9"/>
    <protectedRange algorithmName="SHA-512" hashValue="CHipOQaT63FWw628cQcXXJRZlrbNZ7OgmnEbDx38UmmH7z19GRYEzXFiVOzHAy1OAaAbST7g2bHZHDKQp2qm3w==" saltValue="iRVuL+373yLHv0ZHzS9qog==" spinCount="100000" sqref="AL1998" name="Rango2_88_7_5_2_4"/>
    <protectedRange algorithmName="SHA-512" hashValue="NkG6oHuDGvGBEiLAAq8MEJHEfLQUMyjihfH+DBXhT+eQW0r1yri7tOJEFRM9nbOejjjXiviq9RFo7KB7wF+xJA==" saltValue="bpjB0AAANu2X/PeR3eiFkA==" spinCount="100000" sqref="AM1998:AS1998" name="Rango2_88_65_1_6"/>
    <protectedRange algorithmName="SHA-512" hashValue="RQ91b7oAw60DVtcgB2vRpial2kSdzJx5guGCTYUwXYkKrtrUHfiYnLf9R+SNpYXlJDYpyEJLhcWwP0EqNN86dQ==" saltValue="W3RbH3zrcY9sy39xNwXNxg==" spinCount="100000" sqref="BV1998:BY1998" name="Rango2_88_99_2_6"/>
    <protectedRange algorithmName="SHA-512" hashValue="XZw03RosI/l0z9FxmTtF29EdZ7P+4+ybhqoaAAUmURojSR5XbGfjC4f2i8gMqfY+RI9JvfdCA6PSh9TduXfUxA==" saltValue="5TPtLq2WoiRSae/yaDPnTw==" spinCount="100000" sqref="BZ1998:CB1998 BR1998:BU1998" name="Rango2_99_10_7"/>
    <protectedRange algorithmName="SHA-512" hashValue="XZw03RosI/l0z9FxmTtF29EdZ7P+4+ybhqoaAAUmURojSR5XbGfjC4f2i8gMqfY+RI9JvfdCA6PSh9TduXfUxA==" saltValue="5TPtLq2WoiRSae/yaDPnTw==" spinCount="100000" sqref="CE1998:CF1998" name="Rango2_99_11_5"/>
    <protectedRange algorithmName="SHA-512" hashValue="XZw03RosI/l0z9FxmTtF29EdZ7P+4+ybhqoaAAUmURojSR5XbGfjC4f2i8gMqfY+RI9JvfdCA6PSh9TduXfUxA==" saltValue="5TPtLq2WoiRSae/yaDPnTw==" spinCount="100000" sqref="CJ1998:CK1998" name="Rango2_99_12_7"/>
    <protectedRange algorithmName="SHA-512" hashValue="XZw03RosI/l0z9FxmTtF29EdZ7P+4+ybhqoaAAUmURojSR5XbGfjC4f2i8gMqfY+RI9JvfdCA6PSh9TduXfUxA==" saltValue="5TPtLq2WoiRSae/yaDPnTw==" spinCount="100000" sqref="CP1998:CQ1998" name="Rango2_99_14_8"/>
    <protectedRange algorithmName="SHA-512" hashValue="XZw03RosI/l0z9FxmTtF29EdZ7P+4+ybhqoaAAUmURojSR5XbGfjC4f2i8gMqfY+RI9JvfdCA6PSh9TduXfUxA==" saltValue="5TPtLq2WoiRSae/yaDPnTw==" spinCount="100000" sqref="CS1998:CT1998" name="Rango2_99_15_9"/>
    <protectedRange algorithmName="SHA-512" hashValue="XZw03RosI/l0z9FxmTtF29EdZ7P+4+ybhqoaAAUmURojSR5XbGfjC4f2i8gMqfY+RI9JvfdCA6PSh9TduXfUxA==" saltValue="5TPtLq2WoiRSae/yaDPnTw==" spinCount="100000" sqref="DA1998:DN1998" name="Rango2_99_17_11"/>
    <protectedRange algorithmName="SHA-512" hashValue="XZw03RosI/l0z9FxmTtF29EdZ7P+4+ybhqoaAAUmURojSR5XbGfjC4f2i8gMqfY+RI9JvfdCA6PSh9TduXfUxA==" saltValue="5TPtLq2WoiRSae/yaDPnTw==" spinCount="100000" sqref="O1999" name="Rango2_99_2_10"/>
    <protectedRange algorithmName="SHA-512" hashValue="fPHvtIAf3pQeZUoAI9C2/vdXMHBpqqEq+67P5Ypyu4+9IWqs3yc9TZcMWQ0THLxUwqseQPyVvakuYFtCwJHsxA==" saltValue="QHIogSs2PrwAfdqa9PAOFQ==" spinCount="100000" sqref="AC1999" name="Rango2_88_5_5_1_7"/>
    <protectedRange algorithmName="SHA-512" hashValue="LEEeiU6pKqm7TAP46VGlz0q+evvFwpT/0iLpRuWuQ7MacbP0OGL1/FSmrIEOg2rb6M+Jla2bPbVWiGag27j87w==" saltValue="HEVt+pS5OloNDlqSnzGLLw==" spinCount="100000" sqref="AI1999" name="Rango2_8_7_1_9"/>
    <protectedRange algorithmName="SHA-512" hashValue="q2z5hEFmXS0v2chiPTC/VCoDWNlnhp+Xe6Ybfxe48vIsnB/KTJQxJv+pFUnCXfZ9T6vyJopuqFFNROfQTW/JUw==" saltValue="IctfdGJb5tOTpq+KPi9vww==" spinCount="100000" sqref="AE1999:AF1999" name="Rango2_88_39_1_8"/>
    <protectedRange algorithmName="SHA-512" hashValue="NUll9P9xh7KbSfMYpMxsRZLfDw/y/AzW2LSWlpXVscBDqiAxmzo71xjs+a2lh+jRa7pceOC849slke4+ZKx8LA==" saltValue="8qbkKpQ+CiQuLnqgShNvXA==" spinCount="100000" sqref="T1999" name="Rango2_88_6_1_7"/>
    <protectedRange algorithmName="SHA-512" hashValue="XZw03RosI/l0z9FxmTtF29EdZ7P+4+ybhqoaAAUmURojSR5XbGfjC4f2i8gMqfY+RI9JvfdCA6PSh9TduXfUxA==" saltValue="5TPtLq2WoiRSae/yaDPnTw==" spinCount="100000" sqref="R1999:S1999 U1999:AA1999" name="Rango2_99_4_11"/>
    <protectedRange algorithmName="SHA-512" hashValue="fMbmUM1DQ7FuAPRNvFL5mPdHUYjQnlLFhkuaxvHguaqR7aWyDxcmJs0jLYQfQKY+oyhsMb4Lew4VL6i7um3/ew==" saltValue="ydaTm0CeH8+/cYqoL/AMaQ==" spinCount="100000" sqref="AU1999 AW1999:AZ1999" name="Rango2_88_91_1_10"/>
    <protectedRange algorithmName="SHA-512" hashValue="CHipOQaT63FWw628cQcXXJRZlrbNZ7OgmnEbDx38UmmH7z19GRYEzXFiVOzHAy1OAaAbST7g2bHZHDKQp2qm3w==" saltValue="iRVuL+373yLHv0ZHzS9qog==" spinCount="100000" sqref="AL1999" name="Rango2_88_7_5_2_5"/>
    <protectedRange algorithmName="SHA-512" hashValue="NkG6oHuDGvGBEiLAAq8MEJHEfLQUMyjihfH+DBXhT+eQW0r1yri7tOJEFRM9nbOejjjXiviq9RFo7KB7wF+xJA==" saltValue="bpjB0AAANu2X/PeR3eiFkA==" spinCount="100000" sqref="AM1999:AS1999" name="Rango2_88_65_1_7"/>
    <protectedRange algorithmName="SHA-512" hashValue="RQ91b7oAw60DVtcgB2vRpial2kSdzJx5guGCTYUwXYkKrtrUHfiYnLf9R+SNpYXlJDYpyEJLhcWwP0EqNN86dQ==" saltValue="W3RbH3zrcY9sy39xNwXNxg==" spinCount="100000" sqref="BV1999:BY1999" name="Rango2_88_99_2_7"/>
    <protectedRange algorithmName="SHA-512" hashValue="XZw03RosI/l0z9FxmTtF29EdZ7P+4+ybhqoaAAUmURojSR5XbGfjC4f2i8gMqfY+RI9JvfdCA6PSh9TduXfUxA==" saltValue="5TPtLq2WoiRSae/yaDPnTw==" spinCount="100000" sqref="BZ1999:CB1999 BR1999:BU1999" name="Rango2_99_10_8"/>
    <protectedRange algorithmName="SHA-512" hashValue="XZw03RosI/l0z9FxmTtF29EdZ7P+4+ybhqoaAAUmURojSR5XbGfjC4f2i8gMqfY+RI9JvfdCA6PSh9TduXfUxA==" saltValue="5TPtLq2WoiRSae/yaDPnTw==" spinCount="100000" sqref="CE1999:CF1999" name="Rango2_99_11_6"/>
    <protectedRange algorithmName="SHA-512" hashValue="XZw03RosI/l0z9FxmTtF29EdZ7P+4+ybhqoaAAUmURojSR5XbGfjC4f2i8gMqfY+RI9JvfdCA6PSh9TduXfUxA==" saltValue="5TPtLq2WoiRSae/yaDPnTw==" spinCount="100000" sqref="CJ1999:CK1999" name="Rango2_99_12_9"/>
    <protectedRange algorithmName="SHA-512" hashValue="XZw03RosI/l0z9FxmTtF29EdZ7P+4+ybhqoaAAUmURojSR5XbGfjC4f2i8gMqfY+RI9JvfdCA6PSh9TduXfUxA==" saltValue="5TPtLq2WoiRSae/yaDPnTw==" spinCount="100000" sqref="CP1999:CQ1999" name="Rango2_99_14_9"/>
    <protectedRange algorithmName="SHA-512" hashValue="XZw03RosI/l0z9FxmTtF29EdZ7P+4+ybhqoaAAUmURojSR5XbGfjC4f2i8gMqfY+RI9JvfdCA6PSh9TduXfUxA==" saltValue="5TPtLq2WoiRSae/yaDPnTw==" spinCount="100000" sqref="CS1999:CT1999" name="Rango2_99_15_10"/>
    <protectedRange algorithmName="SHA-512" hashValue="XZw03RosI/l0z9FxmTtF29EdZ7P+4+ybhqoaAAUmURojSR5XbGfjC4f2i8gMqfY+RI9JvfdCA6PSh9TduXfUxA==" saltValue="5TPtLq2WoiRSae/yaDPnTw==" spinCount="100000" sqref="DA1999:DN1999" name="Rango2_99_17_12"/>
    <protectedRange algorithmName="SHA-512" hashValue="XZw03RosI/l0z9FxmTtF29EdZ7P+4+ybhqoaAAUmURojSR5XbGfjC4f2i8gMqfY+RI9JvfdCA6PSh9TduXfUxA==" saltValue="5TPtLq2WoiRSae/yaDPnTw==" spinCount="100000" sqref="O2000" name="Rango2_99_2_11"/>
    <protectedRange algorithmName="SHA-512" hashValue="fPHvtIAf3pQeZUoAI9C2/vdXMHBpqqEq+67P5Ypyu4+9IWqs3yc9TZcMWQ0THLxUwqseQPyVvakuYFtCwJHsxA==" saltValue="QHIogSs2PrwAfdqa9PAOFQ==" spinCount="100000" sqref="AC2000" name="Rango2_88_5_5_1_8"/>
    <protectedRange algorithmName="SHA-512" hashValue="LEEeiU6pKqm7TAP46VGlz0q+evvFwpT/0iLpRuWuQ7MacbP0OGL1/FSmrIEOg2rb6M+Jla2bPbVWiGag27j87w==" saltValue="HEVt+pS5OloNDlqSnzGLLw==" spinCount="100000" sqref="AI2000" name="Rango2_8_7_1_10"/>
    <protectedRange algorithmName="SHA-512" hashValue="q2z5hEFmXS0v2chiPTC/VCoDWNlnhp+Xe6Ybfxe48vIsnB/KTJQxJv+pFUnCXfZ9T6vyJopuqFFNROfQTW/JUw==" saltValue="IctfdGJb5tOTpq+KPi9vww==" spinCount="100000" sqref="AE2000:AF2000" name="Rango2_88_39_1_9"/>
    <protectedRange algorithmName="SHA-512" hashValue="NUll9P9xh7KbSfMYpMxsRZLfDw/y/AzW2LSWlpXVscBDqiAxmzo71xjs+a2lh+jRa7pceOC849slke4+ZKx8LA==" saltValue="8qbkKpQ+CiQuLnqgShNvXA==" spinCount="100000" sqref="T2000" name="Rango2_88_6_1_8"/>
    <protectedRange algorithmName="SHA-512" hashValue="XZw03RosI/l0z9FxmTtF29EdZ7P+4+ybhqoaAAUmURojSR5XbGfjC4f2i8gMqfY+RI9JvfdCA6PSh9TduXfUxA==" saltValue="5TPtLq2WoiRSae/yaDPnTw==" spinCount="100000" sqref="R2000:S2000 U2000:AA2000" name="Rango2_99_4_12"/>
    <protectedRange algorithmName="SHA-512" hashValue="fMbmUM1DQ7FuAPRNvFL5mPdHUYjQnlLFhkuaxvHguaqR7aWyDxcmJs0jLYQfQKY+oyhsMb4Lew4VL6i7um3/ew==" saltValue="ydaTm0CeH8+/cYqoL/AMaQ==" spinCount="100000" sqref="AU2000 AW2000:AZ2000" name="Rango2_88_91_1_11"/>
    <protectedRange algorithmName="SHA-512" hashValue="CHipOQaT63FWw628cQcXXJRZlrbNZ7OgmnEbDx38UmmH7z19GRYEzXFiVOzHAy1OAaAbST7g2bHZHDKQp2qm3w==" saltValue="iRVuL+373yLHv0ZHzS9qog==" spinCount="100000" sqref="AL2000" name="Rango2_88_7_5_2_6"/>
    <protectedRange algorithmName="SHA-512" hashValue="NkG6oHuDGvGBEiLAAq8MEJHEfLQUMyjihfH+DBXhT+eQW0r1yri7tOJEFRM9nbOejjjXiviq9RFo7KB7wF+xJA==" saltValue="bpjB0AAANu2X/PeR3eiFkA==" spinCount="100000" sqref="AM2000:AS2000" name="Rango2_88_65_1_8"/>
    <protectedRange algorithmName="SHA-512" hashValue="RQ91b7oAw60DVtcgB2vRpial2kSdzJx5guGCTYUwXYkKrtrUHfiYnLf9R+SNpYXlJDYpyEJLhcWwP0EqNN86dQ==" saltValue="W3RbH3zrcY9sy39xNwXNxg==" spinCount="100000" sqref="BV2000:BY2000" name="Rango2_88_99_2_8"/>
    <protectedRange algorithmName="SHA-512" hashValue="XZw03RosI/l0z9FxmTtF29EdZ7P+4+ybhqoaAAUmURojSR5XbGfjC4f2i8gMqfY+RI9JvfdCA6PSh9TduXfUxA==" saltValue="5TPtLq2WoiRSae/yaDPnTw==" spinCount="100000" sqref="BZ2000:CB2000 BR2000:BU2000" name="Rango2_99_10_9"/>
    <protectedRange algorithmName="SHA-512" hashValue="XZw03RosI/l0z9FxmTtF29EdZ7P+4+ybhqoaAAUmURojSR5XbGfjC4f2i8gMqfY+RI9JvfdCA6PSh9TduXfUxA==" saltValue="5TPtLq2WoiRSae/yaDPnTw==" spinCount="100000" sqref="CE2000:CF2000" name="Rango2_99_11_7"/>
    <protectedRange algorithmName="SHA-512" hashValue="XZw03RosI/l0z9FxmTtF29EdZ7P+4+ybhqoaAAUmURojSR5XbGfjC4f2i8gMqfY+RI9JvfdCA6PSh9TduXfUxA==" saltValue="5TPtLq2WoiRSae/yaDPnTw==" spinCount="100000" sqref="CJ2000:CK2000" name="Rango2_99_12_10"/>
    <protectedRange algorithmName="SHA-512" hashValue="XZw03RosI/l0z9FxmTtF29EdZ7P+4+ybhqoaAAUmURojSR5XbGfjC4f2i8gMqfY+RI9JvfdCA6PSh9TduXfUxA==" saltValue="5TPtLq2WoiRSae/yaDPnTw==" spinCount="100000" sqref="CP2000:CQ2000" name="Rango2_99_14_10"/>
    <protectedRange algorithmName="SHA-512" hashValue="XZw03RosI/l0z9FxmTtF29EdZ7P+4+ybhqoaAAUmURojSR5XbGfjC4f2i8gMqfY+RI9JvfdCA6PSh9TduXfUxA==" saltValue="5TPtLq2WoiRSae/yaDPnTw==" spinCount="100000" sqref="CS2000:CT2000" name="Rango2_99_15_11"/>
    <protectedRange algorithmName="SHA-512" hashValue="XZw03RosI/l0z9FxmTtF29EdZ7P+4+ybhqoaAAUmURojSR5XbGfjC4f2i8gMqfY+RI9JvfdCA6PSh9TduXfUxA==" saltValue="5TPtLq2WoiRSae/yaDPnTw==" spinCount="100000" sqref="DA2000:DN2000" name="Rango2_99_17_13"/>
    <protectedRange algorithmName="SHA-512" hashValue="XZw03RosI/l0z9FxmTtF29EdZ7P+4+ybhqoaAAUmURojSR5XbGfjC4f2i8gMqfY+RI9JvfdCA6PSh9TduXfUxA==" saltValue="5TPtLq2WoiRSae/yaDPnTw==" spinCount="100000" sqref="O2001" name="Rango2_99_2_12"/>
    <protectedRange algorithmName="SHA-512" hashValue="fPHvtIAf3pQeZUoAI9C2/vdXMHBpqqEq+67P5Ypyu4+9IWqs3yc9TZcMWQ0THLxUwqseQPyVvakuYFtCwJHsxA==" saltValue="QHIogSs2PrwAfdqa9PAOFQ==" spinCount="100000" sqref="AC2001" name="Rango2_88_5_5_1_9"/>
    <protectedRange algorithmName="SHA-512" hashValue="LEEeiU6pKqm7TAP46VGlz0q+evvFwpT/0iLpRuWuQ7MacbP0OGL1/FSmrIEOg2rb6M+Jla2bPbVWiGag27j87w==" saltValue="HEVt+pS5OloNDlqSnzGLLw==" spinCount="100000" sqref="AI2001" name="Rango2_8_7_1_11"/>
    <protectedRange algorithmName="SHA-512" hashValue="q2z5hEFmXS0v2chiPTC/VCoDWNlnhp+Xe6Ybfxe48vIsnB/KTJQxJv+pFUnCXfZ9T6vyJopuqFFNROfQTW/JUw==" saltValue="IctfdGJb5tOTpq+KPi9vww==" spinCount="100000" sqref="AE2001:AF2001" name="Rango2_88_39_1_10"/>
    <protectedRange algorithmName="SHA-512" hashValue="NUll9P9xh7KbSfMYpMxsRZLfDw/y/AzW2LSWlpXVscBDqiAxmzo71xjs+a2lh+jRa7pceOC849slke4+ZKx8LA==" saltValue="8qbkKpQ+CiQuLnqgShNvXA==" spinCount="100000" sqref="T2001" name="Rango2_88_6_1_9"/>
    <protectedRange algorithmName="SHA-512" hashValue="XZw03RosI/l0z9FxmTtF29EdZ7P+4+ybhqoaAAUmURojSR5XbGfjC4f2i8gMqfY+RI9JvfdCA6PSh9TduXfUxA==" saltValue="5TPtLq2WoiRSae/yaDPnTw==" spinCount="100000" sqref="R2001:S2001 U2001:AA2001" name="Rango2_99_4_13"/>
    <protectedRange algorithmName="SHA-512" hashValue="fMbmUM1DQ7FuAPRNvFL5mPdHUYjQnlLFhkuaxvHguaqR7aWyDxcmJs0jLYQfQKY+oyhsMb4Lew4VL6i7um3/ew==" saltValue="ydaTm0CeH8+/cYqoL/AMaQ==" spinCount="100000" sqref="AU2001 AW2001:AZ2001" name="Rango2_88_91_1_12"/>
    <protectedRange algorithmName="SHA-512" hashValue="CHipOQaT63FWw628cQcXXJRZlrbNZ7OgmnEbDx38UmmH7z19GRYEzXFiVOzHAy1OAaAbST7g2bHZHDKQp2qm3w==" saltValue="iRVuL+373yLHv0ZHzS9qog==" spinCount="100000" sqref="AL2001" name="Rango2_88_7_5_2_7"/>
    <protectedRange algorithmName="SHA-512" hashValue="NkG6oHuDGvGBEiLAAq8MEJHEfLQUMyjihfH+DBXhT+eQW0r1yri7tOJEFRM9nbOejjjXiviq9RFo7KB7wF+xJA==" saltValue="bpjB0AAANu2X/PeR3eiFkA==" spinCount="100000" sqref="AM2001:AS2001" name="Rango2_88_65_1_9"/>
    <protectedRange algorithmName="SHA-512" hashValue="RQ91b7oAw60DVtcgB2vRpial2kSdzJx5guGCTYUwXYkKrtrUHfiYnLf9R+SNpYXlJDYpyEJLhcWwP0EqNN86dQ==" saltValue="W3RbH3zrcY9sy39xNwXNxg==" spinCount="100000" sqref="BV2001:BY2001" name="Rango2_88_99_2_9"/>
    <protectedRange algorithmName="SHA-512" hashValue="XZw03RosI/l0z9FxmTtF29EdZ7P+4+ybhqoaAAUmURojSR5XbGfjC4f2i8gMqfY+RI9JvfdCA6PSh9TduXfUxA==" saltValue="5TPtLq2WoiRSae/yaDPnTw==" spinCount="100000" sqref="BZ2001:CB2001 BR2001:BU2001" name="Rango2_99_10_10"/>
    <protectedRange algorithmName="SHA-512" hashValue="XZw03RosI/l0z9FxmTtF29EdZ7P+4+ybhqoaAAUmURojSR5XbGfjC4f2i8gMqfY+RI9JvfdCA6PSh9TduXfUxA==" saltValue="5TPtLq2WoiRSae/yaDPnTw==" spinCount="100000" sqref="CE2001:CF2001" name="Rango2_99_11_8"/>
    <protectedRange algorithmName="SHA-512" hashValue="XZw03RosI/l0z9FxmTtF29EdZ7P+4+ybhqoaAAUmURojSR5XbGfjC4f2i8gMqfY+RI9JvfdCA6PSh9TduXfUxA==" saltValue="5TPtLq2WoiRSae/yaDPnTw==" spinCount="100000" sqref="CJ2001:CK2001" name="Rango2_99_12_11"/>
    <protectedRange algorithmName="SHA-512" hashValue="XZw03RosI/l0z9FxmTtF29EdZ7P+4+ybhqoaAAUmURojSR5XbGfjC4f2i8gMqfY+RI9JvfdCA6PSh9TduXfUxA==" saltValue="5TPtLq2WoiRSae/yaDPnTw==" spinCount="100000" sqref="CP2001:CQ2001" name="Rango2_99_14_11"/>
    <protectedRange algorithmName="SHA-512" hashValue="XZw03RosI/l0z9FxmTtF29EdZ7P+4+ybhqoaAAUmURojSR5XbGfjC4f2i8gMqfY+RI9JvfdCA6PSh9TduXfUxA==" saltValue="5TPtLq2WoiRSae/yaDPnTw==" spinCount="100000" sqref="CS2001:CT2001" name="Rango2_99_15_12"/>
    <protectedRange algorithmName="SHA-512" hashValue="XZw03RosI/l0z9FxmTtF29EdZ7P+4+ybhqoaAAUmURojSR5XbGfjC4f2i8gMqfY+RI9JvfdCA6PSh9TduXfUxA==" saltValue="5TPtLq2WoiRSae/yaDPnTw==" spinCount="100000" sqref="DA2001:DN2001" name="Rango2_99_17_14"/>
    <protectedRange algorithmName="SHA-512" hashValue="XZw03RosI/l0z9FxmTtF29EdZ7P+4+ybhqoaAAUmURojSR5XbGfjC4f2i8gMqfY+RI9JvfdCA6PSh9TduXfUxA==" saltValue="5TPtLq2WoiRSae/yaDPnTw==" spinCount="100000" sqref="O2002" name="Rango2_99_2_13"/>
    <protectedRange algorithmName="SHA-512" hashValue="fPHvtIAf3pQeZUoAI9C2/vdXMHBpqqEq+67P5Ypyu4+9IWqs3yc9TZcMWQ0THLxUwqseQPyVvakuYFtCwJHsxA==" saltValue="QHIogSs2PrwAfdqa9PAOFQ==" spinCount="100000" sqref="AC2002" name="Rango2_88_5_5_1_10"/>
    <protectedRange algorithmName="SHA-512" hashValue="LEEeiU6pKqm7TAP46VGlz0q+evvFwpT/0iLpRuWuQ7MacbP0OGL1/FSmrIEOg2rb6M+Jla2bPbVWiGag27j87w==" saltValue="HEVt+pS5OloNDlqSnzGLLw==" spinCount="100000" sqref="AI2002" name="Rango2_8_7_1_12"/>
    <protectedRange algorithmName="SHA-512" hashValue="q2z5hEFmXS0v2chiPTC/VCoDWNlnhp+Xe6Ybfxe48vIsnB/KTJQxJv+pFUnCXfZ9T6vyJopuqFFNROfQTW/JUw==" saltValue="IctfdGJb5tOTpq+KPi9vww==" spinCount="100000" sqref="AE2002:AF2002" name="Rango2_88_39_1_11"/>
    <protectedRange algorithmName="SHA-512" hashValue="NUll9P9xh7KbSfMYpMxsRZLfDw/y/AzW2LSWlpXVscBDqiAxmzo71xjs+a2lh+jRa7pceOC849slke4+ZKx8LA==" saltValue="8qbkKpQ+CiQuLnqgShNvXA==" spinCount="100000" sqref="T2002" name="Rango2_88_6_1_10"/>
    <protectedRange algorithmName="SHA-512" hashValue="XZw03RosI/l0z9FxmTtF29EdZ7P+4+ybhqoaAAUmURojSR5XbGfjC4f2i8gMqfY+RI9JvfdCA6PSh9TduXfUxA==" saltValue="5TPtLq2WoiRSae/yaDPnTw==" spinCount="100000" sqref="R2002:S2002 U2002:AA2002" name="Rango2_99_4_14"/>
    <protectedRange algorithmName="SHA-512" hashValue="fMbmUM1DQ7FuAPRNvFL5mPdHUYjQnlLFhkuaxvHguaqR7aWyDxcmJs0jLYQfQKY+oyhsMb4Lew4VL6i7um3/ew==" saltValue="ydaTm0CeH8+/cYqoL/AMaQ==" spinCount="100000" sqref="AU2002 AW2002:AZ2002" name="Rango2_88_91_1_13"/>
    <protectedRange algorithmName="SHA-512" hashValue="CHipOQaT63FWw628cQcXXJRZlrbNZ7OgmnEbDx38UmmH7z19GRYEzXFiVOzHAy1OAaAbST7g2bHZHDKQp2qm3w==" saltValue="iRVuL+373yLHv0ZHzS9qog==" spinCount="100000" sqref="AL2002" name="Rango2_88_7_5_2_8"/>
    <protectedRange algorithmName="SHA-512" hashValue="NkG6oHuDGvGBEiLAAq8MEJHEfLQUMyjihfH+DBXhT+eQW0r1yri7tOJEFRM9nbOejjjXiviq9RFo7KB7wF+xJA==" saltValue="bpjB0AAANu2X/PeR3eiFkA==" spinCount="100000" sqref="AM2002:AS2002" name="Rango2_88_65_1_10"/>
    <protectedRange algorithmName="SHA-512" hashValue="RQ91b7oAw60DVtcgB2vRpial2kSdzJx5guGCTYUwXYkKrtrUHfiYnLf9R+SNpYXlJDYpyEJLhcWwP0EqNN86dQ==" saltValue="W3RbH3zrcY9sy39xNwXNxg==" spinCount="100000" sqref="BV2002:BY2002" name="Rango2_88_99_2_10"/>
    <protectedRange algorithmName="SHA-512" hashValue="XZw03RosI/l0z9FxmTtF29EdZ7P+4+ybhqoaAAUmURojSR5XbGfjC4f2i8gMqfY+RI9JvfdCA6PSh9TduXfUxA==" saltValue="5TPtLq2WoiRSae/yaDPnTw==" spinCount="100000" sqref="BZ2002:CB2002 BR2002:BU2002" name="Rango2_99_10_11"/>
    <protectedRange algorithmName="SHA-512" hashValue="XZw03RosI/l0z9FxmTtF29EdZ7P+4+ybhqoaAAUmURojSR5XbGfjC4f2i8gMqfY+RI9JvfdCA6PSh9TduXfUxA==" saltValue="5TPtLq2WoiRSae/yaDPnTw==" spinCount="100000" sqref="CE2002:CF2002" name="Rango2_99_11_9"/>
    <protectedRange algorithmName="SHA-512" hashValue="XZw03RosI/l0z9FxmTtF29EdZ7P+4+ybhqoaAAUmURojSR5XbGfjC4f2i8gMqfY+RI9JvfdCA6PSh9TduXfUxA==" saltValue="5TPtLq2WoiRSae/yaDPnTw==" spinCount="100000" sqref="CJ2002:CK2002" name="Rango2_99_12_12"/>
    <protectedRange algorithmName="SHA-512" hashValue="XZw03RosI/l0z9FxmTtF29EdZ7P+4+ybhqoaAAUmURojSR5XbGfjC4f2i8gMqfY+RI9JvfdCA6PSh9TduXfUxA==" saltValue="5TPtLq2WoiRSae/yaDPnTw==" spinCount="100000" sqref="CP2002:CQ2002" name="Rango2_99_14_13"/>
    <protectedRange algorithmName="SHA-512" hashValue="XZw03RosI/l0z9FxmTtF29EdZ7P+4+ybhqoaAAUmURojSR5XbGfjC4f2i8gMqfY+RI9JvfdCA6PSh9TduXfUxA==" saltValue="5TPtLq2WoiRSae/yaDPnTw==" spinCount="100000" sqref="CS2002:CT2002" name="Rango2_99_15_13"/>
    <protectedRange algorithmName="SHA-512" hashValue="XZw03RosI/l0z9FxmTtF29EdZ7P+4+ybhqoaAAUmURojSR5XbGfjC4f2i8gMqfY+RI9JvfdCA6PSh9TduXfUxA==" saltValue="5TPtLq2WoiRSae/yaDPnTw==" spinCount="100000" sqref="DA2002:DN2002" name="Rango2_99_17_15"/>
    <protectedRange algorithmName="SHA-512" hashValue="XZw03RosI/l0z9FxmTtF29EdZ7P+4+ybhqoaAAUmURojSR5XbGfjC4f2i8gMqfY+RI9JvfdCA6PSh9TduXfUxA==" saltValue="5TPtLq2WoiRSae/yaDPnTw==" spinCount="100000" sqref="O2003" name="Rango2_99_2_14"/>
    <protectedRange algorithmName="SHA-512" hashValue="fPHvtIAf3pQeZUoAI9C2/vdXMHBpqqEq+67P5Ypyu4+9IWqs3yc9TZcMWQ0THLxUwqseQPyVvakuYFtCwJHsxA==" saltValue="QHIogSs2PrwAfdqa9PAOFQ==" spinCount="100000" sqref="AC2003" name="Rango2_88_5_5_1_11"/>
    <protectedRange algorithmName="SHA-512" hashValue="LEEeiU6pKqm7TAP46VGlz0q+evvFwpT/0iLpRuWuQ7MacbP0OGL1/FSmrIEOg2rb6M+Jla2bPbVWiGag27j87w==" saltValue="HEVt+pS5OloNDlqSnzGLLw==" spinCount="100000" sqref="AI2003" name="Rango2_8_7_1_13"/>
    <protectedRange algorithmName="SHA-512" hashValue="q2z5hEFmXS0v2chiPTC/VCoDWNlnhp+Xe6Ybfxe48vIsnB/KTJQxJv+pFUnCXfZ9T6vyJopuqFFNROfQTW/JUw==" saltValue="IctfdGJb5tOTpq+KPi9vww==" spinCount="100000" sqref="AE2003:AF2003" name="Rango2_88_39_1_12"/>
    <protectedRange algorithmName="SHA-512" hashValue="NUll9P9xh7KbSfMYpMxsRZLfDw/y/AzW2LSWlpXVscBDqiAxmzo71xjs+a2lh+jRa7pceOC849slke4+ZKx8LA==" saltValue="8qbkKpQ+CiQuLnqgShNvXA==" spinCount="100000" sqref="T2003" name="Rango2_88_6_1_11"/>
    <protectedRange algorithmName="SHA-512" hashValue="XZw03RosI/l0z9FxmTtF29EdZ7P+4+ybhqoaAAUmURojSR5XbGfjC4f2i8gMqfY+RI9JvfdCA6PSh9TduXfUxA==" saltValue="5TPtLq2WoiRSae/yaDPnTw==" spinCount="100000" sqref="R2003:S2003 U2003:AA2003" name="Rango2_99_4_15"/>
    <protectedRange algorithmName="SHA-512" hashValue="fMbmUM1DQ7FuAPRNvFL5mPdHUYjQnlLFhkuaxvHguaqR7aWyDxcmJs0jLYQfQKY+oyhsMb4Lew4VL6i7um3/ew==" saltValue="ydaTm0CeH8+/cYqoL/AMaQ==" spinCount="100000" sqref="AU2003 AW2003:AZ2003" name="Rango2_88_91_1_14"/>
    <protectedRange algorithmName="SHA-512" hashValue="CHipOQaT63FWw628cQcXXJRZlrbNZ7OgmnEbDx38UmmH7z19GRYEzXFiVOzHAy1OAaAbST7g2bHZHDKQp2qm3w==" saltValue="iRVuL+373yLHv0ZHzS9qog==" spinCount="100000" sqref="AL2003" name="Rango2_88_7_5_2_9"/>
    <protectedRange algorithmName="SHA-512" hashValue="NkG6oHuDGvGBEiLAAq8MEJHEfLQUMyjihfH+DBXhT+eQW0r1yri7tOJEFRM9nbOejjjXiviq9RFo7KB7wF+xJA==" saltValue="bpjB0AAANu2X/PeR3eiFkA==" spinCount="100000" sqref="AM2003:AS2003" name="Rango2_88_65_1_11"/>
    <protectedRange algorithmName="SHA-512" hashValue="RQ91b7oAw60DVtcgB2vRpial2kSdzJx5guGCTYUwXYkKrtrUHfiYnLf9R+SNpYXlJDYpyEJLhcWwP0EqNN86dQ==" saltValue="W3RbH3zrcY9sy39xNwXNxg==" spinCount="100000" sqref="BV2003:BY2003" name="Rango2_88_99_2_11"/>
    <protectedRange algorithmName="SHA-512" hashValue="XZw03RosI/l0z9FxmTtF29EdZ7P+4+ybhqoaAAUmURojSR5XbGfjC4f2i8gMqfY+RI9JvfdCA6PSh9TduXfUxA==" saltValue="5TPtLq2WoiRSae/yaDPnTw==" spinCount="100000" sqref="BZ2003:CB2003 BR2003:BU2003" name="Rango2_99_10_12"/>
    <protectedRange algorithmName="SHA-512" hashValue="XZw03RosI/l0z9FxmTtF29EdZ7P+4+ybhqoaAAUmURojSR5XbGfjC4f2i8gMqfY+RI9JvfdCA6PSh9TduXfUxA==" saltValue="5TPtLq2WoiRSae/yaDPnTw==" spinCount="100000" sqref="CE2003:CF2003" name="Rango2_99_11_10"/>
    <protectedRange algorithmName="SHA-512" hashValue="XZw03RosI/l0z9FxmTtF29EdZ7P+4+ybhqoaAAUmURojSR5XbGfjC4f2i8gMqfY+RI9JvfdCA6PSh9TduXfUxA==" saltValue="5TPtLq2WoiRSae/yaDPnTw==" spinCount="100000" sqref="CJ2003:CK2003" name="Rango2_99_12_13"/>
    <protectedRange algorithmName="SHA-512" hashValue="XZw03RosI/l0z9FxmTtF29EdZ7P+4+ybhqoaAAUmURojSR5XbGfjC4f2i8gMqfY+RI9JvfdCA6PSh9TduXfUxA==" saltValue="5TPtLq2WoiRSae/yaDPnTw==" spinCount="100000" sqref="CP2003:CQ2003" name="Rango2_99_14_14"/>
    <protectedRange algorithmName="SHA-512" hashValue="XZw03RosI/l0z9FxmTtF29EdZ7P+4+ybhqoaAAUmURojSR5XbGfjC4f2i8gMqfY+RI9JvfdCA6PSh9TduXfUxA==" saltValue="5TPtLq2WoiRSae/yaDPnTw==" spinCount="100000" sqref="CS2003:CT2003" name="Rango2_99_15_14"/>
    <protectedRange algorithmName="SHA-512" hashValue="XZw03RosI/l0z9FxmTtF29EdZ7P+4+ybhqoaAAUmURojSR5XbGfjC4f2i8gMqfY+RI9JvfdCA6PSh9TduXfUxA==" saltValue="5TPtLq2WoiRSae/yaDPnTw==" spinCount="100000" sqref="DA2003:DN2003" name="Rango2_99_17_16"/>
    <protectedRange algorithmName="SHA-512" hashValue="XZw03RosI/l0z9FxmTtF29EdZ7P+4+ybhqoaAAUmURojSR5XbGfjC4f2i8gMqfY+RI9JvfdCA6PSh9TduXfUxA==" saltValue="5TPtLq2WoiRSae/yaDPnTw==" spinCount="100000" sqref="O2004" name="Rango2_99_2_15"/>
    <protectedRange algorithmName="SHA-512" hashValue="fPHvtIAf3pQeZUoAI9C2/vdXMHBpqqEq+67P5Ypyu4+9IWqs3yc9TZcMWQ0THLxUwqseQPyVvakuYFtCwJHsxA==" saltValue="QHIogSs2PrwAfdqa9PAOFQ==" spinCount="100000" sqref="AC2004" name="Rango2_88_5_5_1_12"/>
    <protectedRange algorithmName="SHA-512" hashValue="LEEeiU6pKqm7TAP46VGlz0q+evvFwpT/0iLpRuWuQ7MacbP0OGL1/FSmrIEOg2rb6M+Jla2bPbVWiGag27j87w==" saltValue="HEVt+pS5OloNDlqSnzGLLw==" spinCount="100000" sqref="AI2004" name="Rango2_8_7_1_14"/>
    <protectedRange algorithmName="SHA-512" hashValue="q2z5hEFmXS0v2chiPTC/VCoDWNlnhp+Xe6Ybfxe48vIsnB/KTJQxJv+pFUnCXfZ9T6vyJopuqFFNROfQTW/JUw==" saltValue="IctfdGJb5tOTpq+KPi9vww==" spinCount="100000" sqref="AE2004:AF2004" name="Rango2_88_39_1_13"/>
    <protectedRange algorithmName="SHA-512" hashValue="NUll9P9xh7KbSfMYpMxsRZLfDw/y/AzW2LSWlpXVscBDqiAxmzo71xjs+a2lh+jRa7pceOC849slke4+ZKx8LA==" saltValue="8qbkKpQ+CiQuLnqgShNvXA==" spinCount="100000" sqref="T2004" name="Rango2_88_6_1_12"/>
    <protectedRange algorithmName="SHA-512" hashValue="XZw03RosI/l0z9FxmTtF29EdZ7P+4+ybhqoaAAUmURojSR5XbGfjC4f2i8gMqfY+RI9JvfdCA6PSh9TduXfUxA==" saltValue="5TPtLq2WoiRSae/yaDPnTw==" spinCount="100000" sqref="R2004:S2004 U2004:AA2004" name="Rango2_99_4_16"/>
    <protectedRange algorithmName="SHA-512" hashValue="fMbmUM1DQ7FuAPRNvFL5mPdHUYjQnlLFhkuaxvHguaqR7aWyDxcmJs0jLYQfQKY+oyhsMb4Lew4VL6i7um3/ew==" saltValue="ydaTm0CeH8+/cYqoL/AMaQ==" spinCount="100000" sqref="AU2004 AW2004:AZ2004" name="Rango2_88_91_1_15"/>
    <protectedRange algorithmName="SHA-512" hashValue="CHipOQaT63FWw628cQcXXJRZlrbNZ7OgmnEbDx38UmmH7z19GRYEzXFiVOzHAy1OAaAbST7g2bHZHDKQp2qm3w==" saltValue="iRVuL+373yLHv0ZHzS9qog==" spinCount="100000" sqref="AL2004" name="Rango2_88_7_5_2_10"/>
    <protectedRange algorithmName="SHA-512" hashValue="NkG6oHuDGvGBEiLAAq8MEJHEfLQUMyjihfH+DBXhT+eQW0r1yri7tOJEFRM9nbOejjjXiviq9RFo7KB7wF+xJA==" saltValue="bpjB0AAANu2X/PeR3eiFkA==" spinCount="100000" sqref="AM2004:AS2004" name="Rango2_88_65_1_12"/>
    <protectedRange algorithmName="SHA-512" hashValue="RQ91b7oAw60DVtcgB2vRpial2kSdzJx5guGCTYUwXYkKrtrUHfiYnLf9R+SNpYXlJDYpyEJLhcWwP0EqNN86dQ==" saltValue="W3RbH3zrcY9sy39xNwXNxg==" spinCount="100000" sqref="BV2004:BY2004" name="Rango2_88_99_2_12"/>
    <protectedRange algorithmName="SHA-512" hashValue="XZw03RosI/l0z9FxmTtF29EdZ7P+4+ybhqoaAAUmURojSR5XbGfjC4f2i8gMqfY+RI9JvfdCA6PSh9TduXfUxA==" saltValue="5TPtLq2WoiRSae/yaDPnTw==" spinCount="100000" sqref="BZ2004:CB2004 BR2004:BU2004" name="Rango2_99_10_13"/>
    <protectedRange algorithmName="SHA-512" hashValue="XZw03RosI/l0z9FxmTtF29EdZ7P+4+ybhqoaAAUmURojSR5XbGfjC4f2i8gMqfY+RI9JvfdCA6PSh9TduXfUxA==" saltValue="5TPtLq2WoiRSae/yaDPnTw==" spinCount="100000" sqref="CE2004:CF2004" name="Rango2_99_11_11"/>
    <protectedRange algorithmName="SHA-512" hashValue="XZw03RosI/l0z9FxmTtF29EdZ7P+4+ybhqoaAAUmURojSR5XbGfjC4f2i8gMqfY+RI9JvfdCA6PSh9TduXfUxA==" saltValue="5TPtLq2WoiRSae/yaDPnTw==" spinCount="100000" sqref="CJ2004:CK2004" name="Rango2_99_12_14"/>
    <protectedRange algorithmName="SHA-512" hashValue="XZw03RosI/l0z9FxmTtF29EdZ7P+4+ybhqoaAAUmURojSR5XbGfjC4f2i8gMqfY+RI9JvfdCA6PSh9TduXfUxA==" saltValue="5TPtLq2WoiRSae/yaDPnTw==" spinCount="100000" sqref="CP2004:CQ2004" name="Rango2_99_14_15"/>
    <protectedRange algorithmName="SHA-512" hashValue="XZw03RosI/l0z9FxmTtF29EdZ7P+4+ybhqoaAAUmURojSR5XbGfjC4f2i8gMqfY+RI9JvfdCA6PSh9TduXfUxA==" saltValue="5TPtLq2WoiRSae/yaDPnTw==" spinCount="100000" sqref="CS2004:CT2004" name="Rango2_99_15_15"/>
    <protectedRange algorithmName="SHA-512" hashValue="XZw03RosI/l0z9FxmTtF29EdZ7P+4+ybhqoaAAUmURojSR5XbGfjC4f2i8gMqfY+RI9JvfdCA6PSh9TduXfUxA==" saltValue="5TPtLq2WoiRSae/yaDPnTw==" spinCount="100000" sqref="DA2004:DN2004" name="Rango2_99_17_17"/>
    <protectedRange algorithmName="SHA-512" hashValue="XZw03RosI/l0z9FxmTtF29EdZ7P+4+ybhqoaAAUmURojSR5XbGfjC4f2i8gMqfY+RI9JvfdCA6PSh9TduXfUxA==" saltValue="5TPtLq2WoiRSae/yaDPnTw==" spinCount="100000" sqref="O2005" name="Rango2_99_2_16"/>
    <protectedRange algorithmName="SHA-512" hashValue="fPHvtIAf3pQeZUoAI9C2/vdXMHBpqqEq+67P5Ypyu4+9IWqs3yc9TZcMWQ0THLxUwqseQPyVvakuYFtCwJHsxA==" saltValue="QHIogSs2PrwAfdqa9PAOFQ==" spinCount="100000" sqref="AC2005" name="Rango2_88_5_5_1_13"/>
    <protectedRange algorithmName="SHA-512" hashValue="LEEeiU6pKqm7TAP46VGlz0q+evvFwpT/0iLpRuWuQ7MacbP0OGL1/FSmrIEOg2rb6M+Jla2bPbVWiGag27j87w==" saltValue="HEVt+pS5OloNDlqSnzGLLw==" spinCount="100000" sqref="AI2005" name="Rango2_8_7_1_15"/>
    <protectedRange algorithmName="SHA-512" hashValue="q2z5hEFmXS0v2chiPTC/VCoDWNlnhp+Xe6Ybfxe48vIsnB/KTJQxJv+pFUnCXfZ9T6vyJopuqFFNROfQTW/JUw==" saltValue="IctfdGJb5tOTpq+KPi9vww==" spinCount="100000" sqref="AE2005:AF2005" name="Rango2_88_39_1_14"/>
    <protectedRange algorithmName="SHA-512" hashValue="NUll9P9xh7KbSfMYpMxsRZLfDw/y/AzW2LSWlpXVscBDqiAxmzo71xjs+a2lh+jRa7pceOC849slke4+ZKx8LA==" saltValue="8qbkKpQ+CiQuLnqgShNvXA==" spinCount="100000" sqref="T2005" name="Rango2_88_6_1_13"/>
    <protectedRange algorithmName="SHA-512" hashValue="XZw03RosI/l0z9FxmTtF29EdZ7P+4+ybhqoaAAUmURojSR5XbGfjC4f2i8gMqfY+RI9JvfdCA6PSh9TduXfUxA==" saltValue="5TPtLq2WoiRSae/yaDPnTw==" spinCount="100000" sqref="R2005:S2005 U2005:AA2005" name="Rango2_99_4_17"/>
    <protectedRange algorithmName="SHA-512" hashValue="fMbmUM1DQ7FuAPRNvFL5mPdHUYjQnlLFhkuaxvHguaqR7aWyDxcmJs0jLYQfQKY+oyhsMb4Lew4VL6i7um3/ew==" saltValue="ydaTm0CeH8+/cYqoL/AMaQ==" spinCount="100000" sqref="AU2005 AW2005:AZ2005" name="Rango2_88_91_1_16"/>
    <protectedRange algorithmName="SHA-512" hashValue="CHipOQaT63FWw628cQcXXJRZlrbNZ7OgmnEbDx38UmmH7z19GRYEzXFiVOzHAy1OAaAbST7g2bHZHDKQp2qm3w==" saltValue="iRVuL+373yLHv0ZHzS9qog==" spinCount="100000" sqref="AL2005" name="Rango2_88_7_5_2_11"/>
    <protectedRange algorithmName="SHA-512" hashValue="NkG6oHuDGvGBEiLAAq8MEJHEfLQUMyjihfH+DBXhT+eQW0r1yri7tOJEFRM9nbOejjjXiviq9RFo7KB7wF+xJA==" saltValue="bpjB0AAANu2X/PeR3eiFkA==" spinCount="100000" sqref="AM2005:AS2005" name="Rango2_88_65_1_13"/>
    <protectedRange algorithmName="SHA-512" hashValue="RQ91b7oAw60DVtcgB2vRpial2kSdzJx5guGCTYUwXYkKrtrUHfiYnLf9R+SNpYXlJDYpyEJLhcWwP0EqNN86dQ==" saltValue="W3RbH3zrcY9sy39xNwXNxg==" spinCount="100000" sqref="BV2005:BY2005" name="Rango2_88_99_2_13"/>
    <protectedRange algorithmName="SHA-512" hashValue="XZw03RosI/l0z9FxmTtF29EdZ7P+4+ybhqoaAAUmURojSR5XbGfjC4f2i8gMqfY+RI9JvfdCA6PSh9TduXfUxA==" saltValue="5TPtLq2WoiRSae/yaDPnTw==" spinCount="100000" sqref="BZ2005:CB2005 BR2005:BU2005" name="Rango2_99_10_14"/>
    <protectedRange algorithmName="SHA-512" hashValue="XZw03RosI/l0z9FxmTtF29EdZ7P+4+ybhqoaAAUmURojSR5XbGfjC4f2i8gMqfY+RI9JvfdCA6PSh9TduXfUxA==" saltValue="5TPtLq2WoiRSae/yaDPnTw==" spinCount="100000" sqref="CE2005:CF2005" name="Rango2_99_11_12"/>
    <protectedRange algorithmName="SHA-512" hashValue="XZw03RosI/l0z9FxmTtF29EdZ7P+4+ybhqoaAAUmURojSR5XbGfjC4f2i8gMqfY+RI9JvfdCA6PSh9TduXfUxA==" saltValue="5TPtLq2WoiRSae/yaDPnTw==" spinCount="100000" sqref="CJ2005:CK2005" name="Rango2_99_12_15"/>
    <protectedRange algorithmName="SHA-512" hashValue="XZw03RosI/l0z9FxmTtF29EdZ7P+4+ybhqoaAAUmURojSR5XbGfjC4f2i8gMqfY+RI9JvfdCA6PSh9TduXfUxA==" saltValue="5TPtLq2WoiRSae/yaDPnTw==" spinCount="100000" sqref="CP2005:CQ2005" name="Rango2_99_14_16"/>
    <protectedRange algorithmName="SHA-512" hashValue="XZw03RosI/l0z9FxmTtF29EdZ7P+4+ybhqoaAAUmURojSR5XbGfjC4f2i8gMqfY+RI9JvfdCA6PSh9TduXfUxA==" saltValue="5TPtLq2WoiRSae/yaDPnTw==" spinCount="100000" sqref="CS2005:CT2005" name="Rango2_99_15_16"/>
    <protectedRange algorithmName="SHA-512" hashValue="XZw03RosI/l0z9FxmTtF29EdZ7P+4+ybhqoaAAUmURojSR5XbGfjC4f2i8gMqfY+RI9JvfdCA6PSh9TduXfUxA==" saltValue="5TPtLq2WoiRSae/yaDPnTw==" spinCount="100000" sqref="DA2005:DN2005" name="Rango2_99_17_18"/>
    <protectedRange algorithmName="SHA-512" hashValue="XZw03RosI/l0z9FxmTtF29EdZ7P+4+ybhqoaAAUmURojSR5XbGfjC4f2i8gMqfY+RI9JvfdCA6PSh9TduXfUxA==" saltValue="5TPtLq2WoiRSae/yaDPnTw==" spinCount="100000" sqref="O2006" name="Rango2_99_2_17"/>
    <protectedRange algorithmName="SHA-512" hashValue="fPHvtIAf3pQeZUoAI9C2/vdXMHBpqqEq+67P5Ypyu4+9IWqs3yc9TZcMWQ0THLxUwqseQPyVvakuYFtCwJHsxA==" saltValue="QHIogSs2PrwAfdqa9PAOFQ==" spinCount="100000" sqref="AC2006" name="Rango2_88_5_5_1_14"/>
    <protectedRange algorithmName="SHA-512" hashValue="LEEeiU6pKqm7TAP46VGlz0q+evvFwpT/0iLpRuWuQ7MacbP0OGL1/FSmrIEOg2rb6M+Jla2bPbVWiGag27j87w==" saltValue="HEVt+pS5OloNDlqSnzGLLw==" spinCount="100000" sqref="AI2006" name="Rango2_8_7_1_16"/>
    <protectedRange algorithmName="SHA-512" hashValue="q2z5hEFmXS0v2chiPTC/VCoDWNlnhp+Xe6Ybfxe48vIsnB/KTJQxJv+pFUnCXfZ9T6vyJopuqFFNROfQTW/JUw==" saltValue="IctfdGJb5tOTpq+KPi9vww==" spinCount="100000" sqref="AE2006:AF2006" name="Rango2_88_39_1_15"/>
    <protectedRange algorithmName="SHA-512" hashValue="NUll9P9xh7KbSfMYpMxsRZLfDw/y/AzW2LSWlpXVscBDqiAxmzo71xjs+a2lh+jRa7pceOC849slke4+ZKx8LA==" saltValue="8qbkKpQ+CiQuLnqgShNvXA==" spinCount="100000" sqref="T2006" name="Rango2_88_6_1_14"/>
    <protectedRange algorithmName="SHA-512" hashValue="XZw03RosI/l0z9FxmTtF29EdZ7P+4+ybhqoaAAUmURojSR5XbGfjC4f2i8gMqfY+RI9JvfdCA6PSh9TduXfUxA==" saltValue="5TPtLq2WoiRSae/yaDPnTw==" spinCount="100000" sqref="R2006:S2006 U2006:AA2006" name="Rango2_99_4_18"/>
    <protectedRange algorithmName="SHA-512" hashValue="fMbmUM1DQ7FuAPRNvFL5mPdHUYjQnlLFhkuaxvHguaqR7aWyDxcmJs0jLYQfQKY+oyhsMb4Lew4VL6i7um3/ew==" saltValue="ydaTm0CeH8+/cYqoL/AMaQ==" spinCount="100000" sqref="AU2006 AW2006:AZ2006" name="Rango2_88_91_1_17"/>
    <protectedRange algorithmName="SHA-512" hashValue="CHipOQaT63FWw628cQcXXJRZlrbNZ7OgmnEbDx38UmmH7z19GRYEzXFiVOzHAy1OAaAbST7g2bHZHDKQp2qm3w==" saltValue="iRVuL+373yLHv0ZHzS9qog==" spinCount="100000" sqref="AL2006" name="Rango2_88_7_5_2_12"/>
    <protectedRange algorithmName="SHA-512" hashValue="NkG6oHuDGvGBEiLAAq8MEJHEfLQUMyjihfH+DBXhT+eQW0r1yri7tOJEFRM9nbOejjjXiviq9RFo7KB7wF+xJA==" saltValue="bpjB0AAANu2X/PeR3eiFkA==" spinCount="100000" sqref="AM2006:AS2006" name="Rango2_88_65_1_14"/>
    <protectedRange algorithmName="SHA-512" hashValue="RQ91b7oAw60DVtcgB2vRpial2kSdzJx5guGCTYUwXYkKrtrUHfiYnLf9R+SNpYXlJDYpyEJLhcWwP0EqNN86dQ==" saltValue="W3RbH3zrcY9sy39xNwXNxg==" spinCount="100000" sqref="BV2006:BY2006" name="Rango2_88_99_2_14"/>
    <protectedRange algorithmName="SHA-512" hashValue="XZw03RosI/l0z9FxmTtF29EdZ7P+4+ybhqoaAAUmURojSR5XbGfjC4f2i8gMqfY+RI9JvfdCA6PSh9TduXfUxA==" saltValue="5TPtLq2WoiRSae/yaDPnTw==" spinCount="100000" sqref="BZ2006:CB2006 BR2006:BU2006" name="Rango2_99_10_15"/>
    <protectedRange algorithmName="SHA-512" hashValue="XZw03RosI/l0z9FxmTtF29EdZ7P+4+ybhqoaAAUmURojSR5XbGfjC4f2i8gMqfY+RI9JvfdCA6PSh9TduXfUxA==" saltValue="5TPtLq2WoiRSae/yaDPnTw==" spinCount="100000" sqref="CE2006:CF2006" name="Rango2_99_11_13"/>
    <protectedRange algorithmName="SHA-512" hashValue="XZw03RosI/l0z9FxmTtF29EdZ7P+4+ybhqoaAAUmURojSR5XbGfjC4f2i8gMqfY+RI9JvfdCA6PSh9TduXfUxA==" saltValue="5TPtLq2WoiRSae/yaDPnTw==" spinCount="100000" sqref="CJ2006:CK2006" name="Rango2_99_12_16"/>
    <protectedRange algorithmName="SHA-512" hashValue="XZw03RosI/l0z9FxmTtF29EdZ7P+4+ybhqoaAAUmURojSR5XbGfjC4f2i8gMqfY+RI9JvfdCA6PSh9TduXfUxA==" saltValue="5TPtLq2WoiRSae/yaDPnTw==" spinCount="100000" sqref="CP2006:CQ2006" name="Rango2_99_14_17"/>
    <protectedRange algorithmName="SHA-512" hashValue="XZw03RosI/l0z9FxmTtF29EdZ7P+4+ybhqoaAAUmURojSR5XbGfjC4f2i8gMqfY+RI9JvfdCA6PSh9TduXfUxA==" saltValue="5TPtLq2WoiRSae/yaDPnTw==" spinCount="100000" sqref="CS2006:CT2006" name="Rango2_99_15_17"/>
    <protectedRange algorithmName="SHA-512" hashValue="XZw03RosI/l0z9FxmTtF29EdZ7P+4+ybhqoaAAUmURojSR5XbGfjC4f2i8gMqfY+RI9JvfdCA6PSh9TduXfUxA==" saltValue="5TPtLq2WoiRSae/yaDPnTw==" spinCount="100000" sqref="DA2006:DN2006" name="Rango2_99_17_19"/>
    <protectedRange algorithmName="SHA-512" hashValue="XZw03RosI/l0z9FxmTtF29EdZ7P+4+ybhqoaAAUmURojSR5XbGfjC4f2i8gMqfY+RI9JvfdCA6PSh9TduXfUxA==" saltValue="5TPtLq2WoiRSae/yaDPnTw==" spinCount="100000" sqref="O2007" name="Rango2_99_2_18"/>
    <protectedRange algorithmName="SHA-512" hashValue="LEEeiU6pKqm7TAP46VGlz0q+evvFwpT/0iLpRuWuQ7MacbP0OGL1/FSmrIEOg2rb6M+Jla2bPbVWiGag27j87w==" saltValue="HEVt+pS5OloNDlqSnzGLLw==" spinCount="100000" sqref="AI2007" name="Rango2_8_7_1_17"/>
    <protectedRange algorithmName="SHA-512" hashValue="q2z5hEFmXS0v2chiPTC/VCoDWNlnhp+Xe6Ybfxe48vIsnB/KTJQxJv+pFUnCXfZ9T6vyJopuqFFNROfQTW/JUw==" saltValue="IctfdGJb5tOTpq+KPi9vww==" spinCount="100000" sqref="AE2007:AF2007" name="Rango2_88_39_1_16"/>
    <protectedRange algorithmName="SHA-512" hashValue="NUll9P9xh7KbSfMYpMxsRZLfDw/y/AzW2LSWlpXVscBDqiAxmzo71xjs+a2lh+jRa7pceOC849slke4+ZKx8LA==" saltValue="8qbkKpQ+CiQuLnqgShNvXA==" spinCount="100000" sqref="T2007" name="Rango2_88_6_1_15"/>
    <protectedRange algorithmName="SHA-512" hashValue="XZw03RosI/l0z9FxmTtF29EdZ7P+4+ybhqoaAAUmURojSR5XbGfjC4f2i8gMqfY+RI9JvfdCA6PSh9TduXfUxA==" saltValue="5TPtLq2WoiRSae/yaDPnTw==" spinCount="100000" sqref="R2007:S2007 U2007:AA2007" name="Rango2_99_4_19"/>
    <protectedRange algorithmName="SHA-512" hashValue="AYYX88LSDB6RDNMvSqt0KPGWPjBqTk56tMxTOlv5QD61MGTKAAQnSnudvNDWPN0Bbllh2qRQC+P5uq7goxjdrw==" saltValue="i/iPMewnks1FoXYOjKMEVg==" spinCount="100000" sqref="AB2007" name="Rango2_87_6_2_2"/>
    <protectedRange algorithmName="SHA-512" hashValue="fMbmUM1DQ7FuAPRNvFL5mPdHUYjQnlLFhkuaxvHguaqR7aWyDxcmJs0jLYQfQKY+oyhsMb4Lew4VL6i7um3/ew==" saltValue="ydaTm0CeH8+/cYqoL/AMaQ==" spinCount="100000" sqref="AU2007 AW2007:AZ2007" name="Rango2_88_91_1_18"/>
    <protectedRange algorithmName="SHA-512" hashValue="CHipOQaT63FWw628cQcXXJRZlrbNZ7OgmnEbDx38UmmH7z19GRYEzXFiVOzHAy1OAaAbST7g2bHZHDKQp2qm3w==" saltValue="iRVuL+373yLHv0ZHzS9qog==" spinCount="100000" sqref="AL2007" name="Rango2_88_7_5_2_13"/>
    <protectedRange algorithmName="SHA-512" hashValue="NkG6oHuDGvGBEiLAAq8MEJHEfLQUMyjihfH+DBXhT+eQW0r1yri7tOJEFRM9nbOejjjXiviq9RFo7KB7wF+xJA==" saltValue="bpjB0AAANu2X/PeR3eiFkA==" spinCount="100000" sqref="AM2007:AS2007" name="Rango2_88_65_1_15"/>
    <protectedRange algorithmName="SHA-512" hashValue="RQ91b7oAw60DVtcgB2vRpial2kSdzJx5guGCTYUwXYkKrtrUHfiYnLf9R+SNpYXlJDYpyEJLhcWwP0EqNN86dQ==" saltValue="W3RbH3zrcY9sy39xNwXNxg==" spinCount="100000" sqref="BV2007:BY2007" name="Rango2_88_99_2_15"/>
    <protectedRange algorithmName="SHA-512" hashValue="XZw03RosI/l0z9FxmTtF29EdZ7P+4+ybhqoaAAUmURojSR5XbGfjC4f2i8gMqfY+RI9JvfdCA6PSh9TduXfUxA==" saltValue="5TPtLq2WoiRSae/yaDPnTw==" spinCount="100000" sqref="BZ2007:CB2007 BR2007:BU2007" name="Rango2_99_10_16"/>
    <protectedRange algorithmName="SHA-512" hashValue="XZw03RosI/l0z9FxmTtF29EdZ7P+4+ybhqoaAAUmURojSR5XbGfjC4f2i8gMqfY+RI9JvfdCA6PSh9TduXfUxA==" saltValue="5TPtLq2WoiRSae/yaDPnTw==" spinCount="100000" sqref="CE2007:CF2007" name="Rango2_99_11_14"/>
    <protectedRange algorithmName="SHA-512" hashValue="XZw03RosI/l0z9FxmTtF29EdZ7P+4+ybhqoaAAUmURojSR5XbGfjC4f2i8gMqfY+RI9JvfdCA6PSh9TduXfUxA==" saltValue="5TPtLq2WoiRSae/yaDPnTw==" spinCount="100000" sqref="CJ2007:CK2007" name="Rango2_99_12_17"/>
    <protectedRange algorithmName="SHA-512" hashValue="XZw03RosI/l0z9FxmTtF29EdZ7P+4+ybhqoaAAUmURojSR5XbGfjC4f2i8gMqfY+RI9JvfdCA6PSh9TduXfUxA==" saltValue="5TPtLq2WoiRSae/yaDPnTw==" spinCount="100000" sqref="CP2007:CQ2007" name="Rango2_99_14_19"/>
    <protectedRange algorithmName="SHA-512" hashValue="XZw03RosI/l0z9FxmTtF29EdZ7P+4+ybhqoaAAUmURojSR5XbGfjC4f2i8gMqfY+RI9JvfdCA6PSh9TduXfUxA==" saltValue="5TPtLq2WoiRSae/yaDPnTw==" spinCount="100000" sqref="CS2007:CT2007" name="Rango2_99_15_18"/>
    <protectedRange algorithmName="SHA-512" hashValue="XZw03RosI/l0z9FxmTtF29EdZ7P+4+ybhqoaAAUmURojSR5XbGfjC4f2i8gMqfY+RI9JvfdCA6PSh9TduXfUxA==" saltValue="5TPtLq2WoiRSae/yaDPnTw==" spinCount="100000" sqref="DA2007:DN2007" name="Rango2_99_17_20"/>
    <protectedRange algorithmName="SHA-512" hashValue="XZw03RosI/l0z9FxmTtF29EdZ7P+4+ybhqoaAAUmURojSR5XbGfjC4f2i8gMqfY+RI9JvfdCA6PSh9TduXfUxA==" saltValue="5TPtLq2WoiRSae/yaDPnTw==" spinCount="100000" sqref="O2008:O2010" name="Rango2_99_2_19"/>
    <protectedRange algorithmName="SHA-512" hashValue="fPHvtIAf3pQeZUoAI9C2/vdXMHBpqqEq+67P5Ypyu4+9IWqs3yc9TZcMWQ0THLxUwqseQPyVvakuYFtCwJHsxA==" saltValue="QHIogSs2PrwAfdqa9PAOFQ==" spinCount="100000" sqref="AC2008:AC2010" name="Rango2_88_5_5_1_15"/>
    <protectedRange algorithmName="SHA-512" hashValue="LEEeiU6pKqm7TAP46VGlz0q+evvFwpT/0iLpRuWuQ7MacbP0OGL1/FSmrIEOg2rb6M+Jla2bPbVWiGag27j87w==" saltValue="HEVt+pS5OloNDlqSnzGLLw==" spinCount="100000" sqref="AI2008:AI2010" name="Rango2_8_7_1_18"/>
    <protectedRange algorithmName="SHA-512" hashValue="q2z5hEFmXS0v2chiPTC/VCoDWNlnhp+Xe6Ybfxe48vIsnB/KTJQxJv+pFUnCXfZ9T6vyJopuqFFNROfQTW/JUw==" saltValue="IctfdGJb5tOTpq+KPi9vww==" spinCount="100000" sqref="AE2008:AF2010" name="Rango2_88_39_1_17"/>
    <protectedRange algorithmName="SHA-512" hashValue="NUll9P9xh7KbSfMYpMxsRZLfDw/y/AzW2LSWlpXVscBDqiAxmzo71xjs+a2lh+jRa7pceOC849slke4+ZKx8LA==" saltValue="8qbkKpQ+CiQuLnqgShNvXA==" spinCount="100000" sqref="T2008:T2010" name="Rango2_88_6_1_16"/>
    <protectedRange algorithmName="SHA-512" hashValue="XZw03RosI/l0z9FxmTtF29EdZ7P+4+ybhqoaAAUmURojSR5XbGfjC4f2i8gMqfY+RI9JvfdCA6PSh9TduXfUxA==" saltValue="5TPtLq2WoiRSae/yaDPnTw==" spinCount="100000" sqref="R2008:S2010 U2008:X2010 Z2008:AA2010" name="Rango2_99_4_20"/>
    <protectedRange algorithmName="SHA-512" hashValue="AYYX88LSDB6RDNMvSqt0KPGWPjBqTk56tMxTOlv5QD61MGTKAAQnSnudvNDWPN0Bbllh2qRQC+P5uq7goxjdrw==" saltValue="i/iPMewnks1FoXYOjKMEVg==" spinCount="100000" sqref="AB2008" name="Rango2_87_6_1_1_1"/>
    <protectedRange algorithmName="SHA-512" hashValue="XZw03RosI/l0z9FxmTtF29EdZ7P+4+ybhqoaAAUmURojSR5XbGfjC4f2i8gMqfY+RI9JvfdCA6PSh9TduXfUxA==" saltValue="5TPtLq2WoiRSae/yaDPnTw==" spinCount="100000" sqref="Y2009:Y2010" name="Rango2_99_2_2_1"/>
    <protectedRange algorithmName="SHA-512" hashValue="AYYX88LSDB6RDNMvSqt0KPGWPjBqTk56tMxTOlv5QD61MGTKAAQnSnudvNDWPN0Bbllh2qRQC+P5uq7goxjdrw==" saltValue="i/iPMewnks1FoXYOjKMEVg==" spinCount="100000" sqref="AB2009:AB2010" name="Rango2_87_6_2_1_1"/>
    <protectedRange algorithmName="SHA-512" hashValue="fMbmUM1DQ7FuAPRNvFL5mPdHUYjQnlLFhkuaxvHguaqR7aWyDxcmJs0jLYQfQKY+oyhsMb4Lew4VL6i7um3/ew==" saltValue="ydaTm0CeH8+/cYqoL/AMaQ==" spinCount="100000" sqref="AU2008:AU2010 AW2008:AZ2010" name="Rango2_88_91_1_19"/>
    <protectedRange algorithmName="SHA-512" hashValue="CHipOQaT63FWw628cQcXXJRZlrbNZ7OgmnEbDx38UmmH7z19GRYEzXFiVOzHAy1OAaAbST7g2bHZHDKQp2qm3w==" saltValue="iRVuL+373yLHv0ZHzS9qog==" spinCount="100000" sqref="AL2008:AL2010" name="Rango2_88_7_5_2_14"/>
    <protectedRange algorithmName="SHA-512" hashValue="NkG6oHuDGvGBEiLAAq8MEJHEfLQUMyjihfH+DBXhT+eQW0r1yri7tOJEFRM9nbOejjjXiviq9RFo7KB7wF+xJA==" saltValue="bpjB0AAANu2X/PeR3eiFkA==" spinCount="100000" sqref="AM2008:AS2010" name="Rango2_88_65_1_16"/>
    <protectedRange algorithmName="SHA-512" hashValue="RQ91b7oAw60DVtcgB2vRpial2kSdzJx5guGCTYUwXYkKrtrUHfiYnLf9R+SNpYXlJDYpyEJLhcWwP0EqNN86dQ==" saltValue="W3RbH3zrcY9sy39xNwXNxg==" spinCount="100000" sqref="BV2008:BY2010" name="Rango2_88_99_2_16"/>
    <protectedRange algorithmName="SHA-512" hashValue="XZw03RosI/l0z9FxmTtF29EdZ7P+4+ybhqoaAAUmURojSR5XbGfjC4f2i8gMqfY+RI9JvfdCA6PSh9TduXfUxA==" saltValue="5TPtLq2WoiRSae/yaDPnTw==" spinCount="100000" sqref="BZ2008:CB2010 BR2008:BU2010" name="Rango2_99_10_17"/>
    <protectedRange algorithmName="SHA-512" hashValue="XZw03RosI/l0z9FxmTtF29EdZ7P+4+ybhqoaAAUmURojSR5XbGfjC4f2i8gMqfY+RI9JvfdCA6PSh9TduXfUxA==" saltValue="5TPtLq2WoiRSae/yaDPnTw==" spinCount="100000" sqref="CE2008:CF2010" name="Rango2_99_11_15"/>
    <protectedRange algorithmName="SHA-512" hashValue="XZw03RosI/l0z9FxmTtF29EdZ7P+4+ybhqoaAAUmURojSR5XbGfjC4f2i8gMqfY+RI9JvfdCA6PSh9TduXfUxA==" saltValue="5TPtLq2WoiRSae/yaDPnTw==" spinCount="100000" sqref="CJ2008:CK2010" name="Rango2_99_12_18"/>
    <protectedRange algorithmName="SHA-512" hashValue="XZw03RosI/l0z9FxmTtF29EdZ7P+4+ybhqoaAAUmURojSR5XbGfjC4f2i8gMqfY+RI9JvfdCA6PSh9TduXfUxA==" saltValue="5TPtLq2WoiRSae/yaDPnTw==" spinCount="100000" sqref="CP2008:CQ2010" name="Rango2_99_14_20"/>
    <protectedRange algorithmName="SHA-512" hashValue="XZw03RosI/l0z9FxmTtF29EdZ7P+4+ybhqoaAAUmURojSR5XbGfjC4f2i8gMqfY+RI9JvfdCA6PSh9TduXfUxA==" saltValue="5TPtLq2WoiRSae/yaDPnTw==" spinCount="100000" sqref="CS2008:CT2010" name="Rango2_99_15_19"/>
    <protectedRange algorithmName="SHA-512" hashValue="XZw03RosI/l0z9FxmTtF29EdZ7P+4+ybhqoaAAUmURojSR5XbGfjC4f2i8gMqfY+RI9JvfdCA6PSh9TduXfUxA==" saltValue="5TPtLq2WoiRSae/yaDPnTw==" spinCount="100000" sqref="DA2008:DN2010" name="Rango2_99_17_21"/>
    <protectedRange algorithmName="SHA-512" hashValue="XZw03RosI/l0z9FxmTtF29EdZ7P+4+ybhqoaAAUmURojSR5XbGfjC4f2i8gMqfY+RI9JvfdCA6PSh9TduXfUxA==" saltValue="5TPtLq2WoiRSae/yaDPnTw==" spinCount="100000" sqref="O2011" name="Rango2_99_2_20"/>
    <protectedRange algorithmName="SHA-512" hashValue="fPHvtIAf3pQeZUoAI9C2/vdXMHBpqqEq+67P5Ypyu4+9IWqs3yc9TZcMWQ0THLxUwqseQPyVvakuYFtCwJHsxA==" saltValue="QHIogSs2PrwAfdqa9PAOFQ==" spinCount="100000" sqref="AC2011" name="Rango2_88_5_5_1_16"/>
    <protectedRange algorithmName="SHA-512" hashValue="LEEeiU6pKqm7TAP46VGlz0q+evvFwpT/0iLpRuWuQ7MacbP0OGL1/FSmrIEOg2rb6M+Jla2bPbVWiGag27j87w==" saltValue="HEVt+pS5OloNDlqSnzGLLw==" spinCount="100000" sqref="AI2011" name="Rango2_8_7_1_19"/>
    <protectedRange algorithmName="SHA-512" hashValue="q2z5hEFmXS0v2chiPTC/VCoDWNlnhp+Xe6Ybfxe48vIsnB/KTJQxJv+pFUnCXfZ9T6vyJopuqFFNROfQTW/JUw==" saltValue="IctfdGJb5tOTpq+KPi9vww==" spinCount="100000" sqref="AE2011:AF2011" name="Rango2_88_39_1_18"/>
    <protectedRange algorithmName="SHA-512" hashValue="NUll9P9xh7KbSfMYpMxsRZLfDw/y/AzW2LSWlpXVscBDqiAxmzo71xjs+a2lh+jRa7pceOC849slke4+ZKx8LA==" saltValue="8qbkKpQ+CiQuLnqgShNvXA==" spinCount="100000" sqref="T2011" name="Rango2_88_6_1_17"/>
    <protectedRange algorithmName="SHA-512" hashValue="XZw03RosI/l0z9FxmTtF29EdZ7P+4+ybhqoaAAUmURojSR5XbGfjC4f2i8gMqfY+RI9JvfdCA6PSh9TduXfUxA==" saltValue="5TPtLq2WoiRSae/yaDPnTw==" spinCount="100000" sqref="R2011:S2011 U2011:X2011 Z2011:AA2011" name="Rango2_99_4_21"/>
    <protectedRange algorithmName="SHA-512" hashValue="AYYX88LSDB6RDNMvSqt0KPGWPjBqTk56tMxTOlv5QD61MGTKAAQnSnudvNDWPN0Bbllh2qRQC+P5uq7goxjdrw==" saltValue="i/iPMewnks1FoXYOjKMEVg==" spinCount="100000" sqref="AB2011" name="Rango2_87_6_1_1_2"/>
    <protectedRange algorithmName="SHA-512" hashValue="fMbmUM1DQ7FuAPRNvFL5mPdHUYjQnlLFhkuaxvHguaqR7aWyDxcmJs0jLYQfQKY+oyhsMb4Lew4VL6i7um3/ew==" saltValue="ydaTm0CeH8+/cYqoL/AMaQ==" spinCount="100000" sqref="AU2011 AW2011:AZ2011" name="Rango2_88_91_1_20"/>
    <protectedRange algorithmName="SHA-512" hashValue="CHipOQaT63FWw628cQcXXJRZlrbNZ7OgmnEbDx38UmmH7z19GRYEzXFiVOzHAy1OAaAbST7g2bHZHDKQp2qm3w==" saltValue="iRVuL+373yLHv0ZHzS9qog==" spinCount="100000" sqref="AL2011" name="Rango2_88_7_5_2_15"/>
    <protectedRange algorithmName="SHA-512" hashValue="NkG6oHuDGvGBEiLAAq8MEJHEfLQUMyjihfH+DBXhT+eQW0r1yri7tOJEFRM9nbOejjjXiviq9RFo7KB7wF+xJA==" saltValue="bpjB0AAANu2X/PeR3eiFkA==" spinCount="100000" sqref="AM2011:AS2011" name="Rango2_88_65_1_17"/>
    <protectedRange algorithmName="SHA-512" hashValue="RQ91b7oAw60DVtcgB2vRpial2kSdzJx5guGCTYUwXYkKrtrUHfiYnLf9R+SNpYXlJDYpyEJLhcWwP0EqNN86dQ==" saltValue="W3RbH3zrcY9sy39xNwXNxg==" spinCount="100000" sqref="BV2011:BY2011" name="Rango2_88_99_2_17"/>
    <protectedRange algorithmName="SHA-512" hashValue="XZw03RosI/l0z9FxmTtF29EdZ7P+4+ybhqoaAAUmURojSR5XbGfjC4f2i8gMqfY+RI9JvfdCA6PSh9TduXfUxA==" saltValue="5TPtLq2WoiRSae/yaDPnTw==" spinCount="100000" sqref="BZ2011:CB2011 BR2011:BU2011" name="Rango2_99_10_18"/>
    <protectedRange algorithmName="SHA-512" hashValue="XZw03RosI/l0z9FxmTtF29EdZ7P+4+ybhqoaAAUmURojSR5XbGfjC4f2i8gMqfY+RI9JvfdCA6PSh9TduXfUxA==" saltValue="5TPtLq2WoiRSae/yaDPnTw==" spinCount="100000" sqref="CE2011:CF2011" name="Rango2_99_11_16"/>
    <protectedRange algorithmName="SHA-512" hashValue="XZw03RosI/l0z9FxmTtF29EdZ7P+4+ybhqoaAAUmURojSR5XbGfjC4f2i8gMqfY+RI9JvfdCA6PSh9TduXfUxA==" saltValue="5TPtLq2WoiRSae/yaDPnTw==" spinCount="100000" sqref="CJ2011:CK2011" name="Rango2_99_12_19"/>
    <protectedRange algorithmName="SHA-512" hashValue="XZw03RosI/l0z9FxmTtF29EdZ7P+4+ybhqoaAAUmURojSR5XbGfjC4f2i8gMqfY+RI9JvfdCA6PSh9TduXfUxA==" saltValue="5TPtLq2WoiRSae/yaDPnTw==" spinCount="100000" sqref="CP2011:CQ2011" name="Rango2_99_14_21"/>
    <protectedRange algorithmName="SHA-512" hashValue="XZw03RosI/l0z9FxmTtF29EdZ7P+4+ybhqoaAAUmURojSR5XbGfjC4f2i8gMqfY+RI9JvfdCA6PSh9TduXfUxA==" saltValue="5TPtLq2WoiRSae/yaDPnTw==" spinCount="100000" sqref="CS2011:CT2011" name="Rango2_99_15_20"/>
    <protectedRange algorithmName="SHA-512" hashValue="XZw03RosI/l0z9FxmTtF29EdZ7P+4+ybhqoaAAUmURojSR5XbGfjC4f2i8gMqfY+RI9JvfdCA6PSh9TduXfUxA==" saltValue="5TPtLq2WoiRSae/yaDPnTw==" spinCount="100000" sqref="DA2011:DN2011" name="Rango2_99_17_22"/>
    <protectedRange algorithmName="SHA-512" hashValue="XZw03RosI/l0z9FxmTtF29EdZ7P+4+ybhqoaAAUmURojSR5XbGfjC4f2i8gMqfY+RI9JvfdCA6PSh9TduXfUxA==" saltValue="5TPtLq2WoiRSae/yaDPnTw==" spinCount="100000" sqref="O2012:O2013" name="Rango2_99_2_21"/>
    <protectedRange algorithmName="SHA-512" hashValue="fPHvtIAf3pQeZUoAI9C2/vdXMHBpqqEq+67P5Ypyu4+9IWqs3yc9TZcMWQ0THLxUwqseQPyVvakuYFtCwJHsxA==" saltValue="QHIogSs2PrwAfdqa9PAOFQ==" spinCount="100000" sqref="AC2012:AC2013" name="Rango2_88_5_5_1_17"/>
    <protectedRange algorithmName="SHA-512" hashValue="LEEeiU6pKqm7TAP46VGlz0q+evvFwpT/0iLpRuWuQ7MacbP0OGL1/FSmrIEOg2rb6M+Jla2bPbVWiGag27j87w==" saltValue="HEVt+pS5OloNDlqSnzGLLw==" spinCount="100000" sqref="AI2012:AI2013" name="Rango2_8_7_1_20"/>
    <protectedRange algorithmName="SHA-512" hashValue="q2z5hEFmXS0v2chiPTC/VCoDWNlnhp+Xe6Ybfxe48vIsnB/KTJQxJv+pFUnCXfZ9T6vyJopuqFFNROfQTW/JUw==" saltValue="IctfdGJb5tOTpq+KPi9vww==" spinCount="100000" sqref="AE2012:AF2013" name="Rango2_88_39_1_19"/>
    <protectedRange algorithmName="SHA-512" hashValue="NUll9P9xh7KbSfMYpMxsRZLfDw/y/AzW2LSWlpXVscBDqiAxmzo71xjs+a2lh+jRa7pceOC849slke4+ZKx8LA==" saltValue="8qbkKpQ+CiQuLnqgShNvXA==" spinCount="100000" sqref="T2012:T2013" name="Rango2_88_6_1_18"/>
    <protectedRange algorithmName="SHA-512" hashValue="XZw03RosI/l0z9FxmTtF29EdZ7P+4+ybhqoaAAUmURojSR5XbGfjC4f2i8gMqfY+RI9JvfdCA6PSh9TduXfUxA==" saltValue="5TPtLq2WoiRSae/yaDPnTw==" spinCount="100000" sqref="R2012:S2013 U2012:X2013 Z2012:AA2013" name="Rango2_99_4_22"/>
    <protectedRange algorithmName="SHA-512" hashValue="fMbmUM1DQ7FuAPRNvFL5mPdHUYjQnlLFhkuaxvHguaqR7aWyDxcmJs0jLYQfQKY+oyhsMb4Lew4VL6i7um3/ew==" saltValue="ydaTm0CeH8+/cYqoL/AMaQ==" spinCount="100000" sqref="AU2012:AU2013 AW2012:AZ2013" name="Rango2_88_91_1_21"/>
    <protectedRange algorithmName="SHA-512" hashValue="CHipOQaT63FWw628cQcXXJRZlrbNZ7OgmnEbDx38UmmH7z19GRYEzXFiVOzHAy1OAaAbST7g2bHZHDKQp2qm3w==" saltValue="iRVuL+373yLHv0ZHzS9qog==" spinCount="100000" sqref="AL2012:AL2013" name="Rango2_88_7_5_2_16"/>
    <protectedRange algorithmName="SHA-512" hashValue="NkG6oHuDGvGBEiLAAq8MEJHEfLQUMyjihfH+DBXhT+eQW0r1yri7tOJEFRM9nbOejjjXiviq9RFo7KB7wF+xJA==" saltValue="bpjB0AAANu2X/PeR3eiFkA==" spinCount="100000" sqref="AM2012:AS2013" name="Rango2_88_65_1_18"/>
    <protectedRange algorithmName="SHA-512" hashValue="RQ91b7oAw60DVtcgB2vRpial2kSdzJx5guGCTYUwXYkKrtrUHfiYnLf9R+SNpYXlJDYpyEJLhcWwP0EqNN86dQ==" saltValue="W3RbH3zrcY9sy39xNwXNxg==" spinCount="100000" sqref="BV2012:BY2013" name="Rango2_88_99_2_18"/>
    <protectedRange algorithmName="SHA-512" hashValue="XZw03RosI/l0z9FxmTtF29EdZ7P+4+ybhqoaAAUmURojSR5XbGfjC4f2i8gMqfY+RI9JvfdCA6PSh9TduXfUxA==" saltValue="5TPtLq2WoiRSae/yaDPnTw==" spinCount="100000" sqref="BZ2012:CB2013 BR2012:BU2013" name="Rango2_99_10_19"/>
    <protectedRange algorithmName="SHA-512" hashValue="XZw03RosI/l0z9FxmTtF29EdZ7P+4+ybhqoaAAUmURojSR5XbGfjC4f2i8gMqfY+RI9JvfdCA6PSh9TduXfUxA==" saltValue="5TPtLq2WoiRSae/yaDPnTw==" spinCount="100000" sqref="CE2012:CF2013" name="Rango2_99_11_17"/>
    <protectedRange algorithmName="SHA-512" hashValue="XZw03RosI/l0z9FxmTtF29EdZ7P+4+ybhqoaAAUmURojSR5XbGfjC4f2i8gMqfY+RI9JvfdCA6PSh9TduXfUxA==" saltValue="5TPtLq2WoiRSae/yaDPnTw==" spinCount="100000" sqref="CJ2012:CK2013" name="Rango2_99_12_20"/>
    <protectedRange algorithmName="SHA-512" hashValue="XZw03RosI/l0z9FxmTtF29EdZ7P+4+ybhqoaAAUmURojSR5XbGfjC4f2i8gMqfY+RI9JvfdCA6PSh9TduXfUxA==" saltValue="5TPtLq2WoiRSae/yaDPnTw==" spinCount="100000" sqref="CP2012:CQ2013" name="Rango2_99_14_22"/>
    <protectedRange algorithmName="SHA-512" hashValue="XZw03RosI/l0z9FxmTtF29EdZ7P+4+ybhqoaAAUmURojSR5XbGfjC4f2i8gMqfY+RI9JvfdCA6PSh9TduXfUxA==" saltValue="5TPtLq2WoiRSae/yaDPnTw==" spinCount="100000" sqref="CS2012:CT2013" name="Rango2_99_15_21"/>
    <protectedRange algorithmName="SHA-512" hashValue="XZw03RosI/l0z9FxmTtF29EdZ7P+4+ybhqoaAAUmURojSR5XbGfjC4f2i8gMqfY+RI9JvfdCA6PSh9TduXfUxA==" saltValue="5TPtLq2WoiRSae/yaDPnTw==" spinCount="100000" sqref="DA2012:DN2013" name="Rango2_99_17_23"/>
    <protectedRange algorithmName="SHA-512" hashValue="XZw03RosI/l0z9FxmTtF29EdZ7P+4+ybhqoaAAUmURojSR5XbGfjC4f2i8gMqfY+RI9JvfdCA6PSh9TduXfUxA==" saltValue="5TPtLq2WoiRSae/yaDPnTw==" spinCount="100000" sqref="O2014" name="Rango2_99_2_22"/>
    <protectedRange algorithmName="SHA-512" hashValue="fPHvtIAf3pQeZUoAI9C2/vdXMHBpqqEq+67P5Ypyu4+9IWqs3yc9TZcMWQ0THLxUwqseQPyVvakuYFtCwJHsxA==" saltValue="QHIogSs2PrwAfdqa9PAOFQ==" spinCount="100000" sqref="AC2014" name="Rango2_88_5_5_1_18"/>
    <protectedRange algorithmName="SHA-512" hashValue="LEEeiU6pKqm7TAP46VGlz0q+evvFwpT/0iLpRuWuQ7MacbP0OGL1/FSmrIEOg2rb6M+Jla2bPbVWiGag27j87w==" saltValue="HEVt+pS5OloNDlqSnzGLLw==" spinCount="100000" sqref="AI2014" name="Rango2_8_7_1_21"/>
    <protectedRange algorithmName="SHA-512" hashValue="q2z5hEFmXS0v2chiPTC/VCoDWNlnhp+Xe6Ybfxe48vIsnB/KTJQxJv+pFUnCXfZ9T6vyJopuqFFNROfQTW/JUw==" saltValue="IctfdGJb5tOTpq+KPi9vww==" spinCount="100000" sqref="AE2014:AF2014" name="Rango2_88_39_1_20"/>
    <protectedRange algorithmName="SHA-512" hashValue="NUll9P9xh7KbSfMYpMxsRZLfDw/y/AzW2LSWlpXVscBDqiAxmzo71xjs+a2lh+jRa7pceOC849slke4+ZKx8LA==" saltValue="8qbkKpQ+CiQuLnqgShNvXA==" spinCount="100000" sqref="T2014" name="Rango2_88_6_1_19"/>
    <protectedRange algorithmName="SHA-512" hashValue="XZw03RosI/l0z9FxmTtF29EdZ7P+4+ybhqoaAAUmURojSR5XbGfjC4f2i8gMqfY+RI9JvfdCA6PSh9TduXfUxA==" saltValue="5TPtLq2WoiRSae/yaDPnTw==" spinCount="100000" sqref="R2014:S2014 U2014:AA2014" name="Rango2_99_4_23"/>
    <protectedRange algorithmName="SHA-512" hashValue="fMbmUM1DQ7FuAPRNvFL5mPdHUYjQnlLFhkuaxvHguaqR7aWyDxcmJs0jLYQfQKY+oyhsMb4Lew4VL6i7um3/ew==" saltValue="ydaTm0CeH8+/cYqoL/AMaQ==" spinCount="100000" sqref="AU2014 AW2014:AZ2014" name="Rango2_88_91_1_22"/>
    <protectedRange algorithmName="SHA-512" hashValue="CHipOQaT63FWw628cQcXXJRZlrbNZ7OgmnEbDx38UmmH7z19GRYEzXFiVOzHAy1OAaAbST7g2bHZHDKQp2qm3w==" saltValue="iRVuL+373yLHv0ZHzS9qog==" spinCount="100000" sqref="AL2014" name="Rango2_88_7_5_2_17"/>
    <protectedRange algorithmName="SHA-512" hashValue="NkG6oHuDGvGBEiLAAq8MEJHEfLQUMyjihfH+DBXhT+eQW0r1yri7tOJEFRM9nbOejjjXiviq9RFo7KB7wF+xJA==" saltValue="bpjB0AAANu2X/PeR3eiFkA==" spinCount="100000" sqref="AM2014:AS2014" name="Rango2_88_65_1_19"/>
    <protectedRange algorithmName="SHA-512" hashValue="RQ91b7oAw60DVtcgB2vRpial2kSdzJx5guGCTYUwXYkKrtrUHfiYnLf9R+SNpYXlJDYpyEJLhcWwP0EqNN86dQ==" saltValue="W3RbH3zrcY9sy39xNwXNxg==" spinCount="100000" sqref="BV2014:BY2014" name="Rango2_88_99_2_19"/>
    <protectedRange algorithmName="SHA-512" hashValue="XZw03RosI/l0z9FxmTtF29EdZ7P+4+ybhqoaAAUmURojSR5XbGfjC4f2i8gMqfY+RI9JvfdCA6PSh9TduXfUxA==" saltValue="5TPtLq2WoiRSae/yaDPnTw==" spinCount="100000" sqref="BZ2014:CB2014 BR2014:BU2014" name="Rango2_99_10_20"/>
    <protectedRange algorithmName="SHA-512" hashValue="XZw03RosI/l0z9FxmTtF29EdZ7P+4+ybhqoaAAUmURojSR5XbGfjC4f2i8gMqfY+RI9JvfdCA6PSh9TduXfUxA==" saltValue="5TPtLq2WoiRSae/yaDPnTw==" spinCount="100000" sqref="CE2014:CF2014" name="Rango2_99_11_18"/>
    <protectedRange algorithmName="SHA-512" hashValue="XZw03RosI/l0z9FxmTtF29EdZ7P+4+ybhqoaAAUmURojSR5XbGfjC4f2i8gMqfY+RI9JvfdCA6PSh9TduXfUxA==" saltValue="5TPtLq2WoiRSae/yaDPnTw==" spinCount="100000" sqref="CJ2014:CK2014" name="Rango2_99_12_21"/>
    <protectedRange algorithmName="SHA-512" hashValue="XZw03RosI/l0z9FxmTtF29EdZ7P+4+ybhqoaAAUmURojSR5XbGfjC4f2i8gMqfY+RI9JvfdCA6PSh9TduXfUxA==" saltValue="5TPtLq2WoiRSae/yaDPnTw==" spinCount="100000" sqref="CP2014:CQ2014" name="Rango2_99_14_23"/>
    <protectedRange algorithmName="SHA-512" hashValue="XZw03RosI/l0z9FxmTtF29EdZ7P+4+ybhqoaAAUmURojSR5XbGfjC4f2i8gMqfY+RI9JvfdCA6PSh9TduXfUxA==" saltValue="5TPtLq2WoiRSae/yaDPnTw==" spinCount="100000" sqref="CS2014:CT2014" name="Rango2_99_15_22"/>
    <protectedRange algorithmName="SHA-512" hashValue="XZw03RosI/l0z9FxmTtF29EdZ7P+4+ybhqoaAAUmURojSR5XbGfjC4f2i8gMqfY+RI9JvfdCA6PSh9TduXfUxA==" saltValue="5TPtLq2WoiRSae/yaDPnTw==" spinCount="100000" sqref="DA2014:DN2014" name="Rango2_99_17_24"/>
    <protectedRange algorithmName="SHA-512" hashValue="XZw03RosI/l0z9FxmTtF29EdZ7P+4+ybhqoaAAUmURojSR5XbGfjC4f2i8gMqfY+RI9JvfdCA6PSh9TduXfUxA==" saltValue="5TPtLq2WoiRSae/yaDPnTw==" spinCount="100000" sqref="O2015" name="Rango2_99_2_23"/>
    <protectedRange algorithmName="SHA-512" hashValue="fPHvtIAf3pQeZUoAI9C2/vdXMHBpqqEq+67P5Ypyu4+9IWqs3yc9TZcMWQ0THLxUwqseQPyVvakuYFtCwJHsxA==" saltValue="QHIogSs2PrwAfdqa9PAOFQ==" spinCount="100000" sqref="AC2015" name="Rango2_88_5_5_1_19"/>
    <protectedRange algorithmName="SHA-512" hashValue="LEEeiU6pKqm7TAP46VGlz0q+evvFwpT/0iLpRuWuQ7MacbP0OGL1/FSmrIEOg2rb6M+Jla2bPbVWiGag27j87w==" saltValue="HEVt+pS5OloNDlqSnzGLLw==" spinCount="100000" sqref="AI2015" name="Rango2_8_7_1_22"/>
    <protectedRange algorithmName="SHA-512" hashValue="q2z5hEFmXS0v2chiPTC/VCoDWNlnhp+Xe6Ybfxe48vIsnB/KTJQxJv+pFUnCXfZ9T6vyJopuqFFNROfQTW/JUw==" saltValue="IctfdGJb5tOTpq+KPi9vww==" spinCount="100000" sqref="AE2015:AF2015" name="Rango2_88_39_1_21"/>
    <protectedRange algorithmName="SHA-512" hashValue="NUll9P9xh7KbSfMYpMxsRZLfDw/y/AzW2LSWlpXVscBDqiAxmzo71xjs+a2lh+jRa7pceOC849slke4+ZKx8LA==" saltValue="8qbkKpQ+CiQuLnqgShNvXA==" spinCount="100000" sqref="T2015" name="Rango2_88_6_1_20"/>
    <protectedRange algorithmName="SHA-512" hashValue="XZw03RosI/l0z9FxmTtF29EdZ7P+4+ybhqoaAAUmURojSR5XbGfjC4f2i8gMqfY+RI9JvfdCA6PSh9TduXfUxA==" saltValue="5TPtLq2WoiRSae/yaDPnTw==" spinCount="100000" sqref="R2015:S2015 U2015:X2015 Z2015:AA2015" name="Rango2_99_4_24"/>
    <protectedRange algorithmName="SHA-512" hashValue="XZw03RosI/l0z9FxmTtF29EdZ7P+4+ybhqoaAAUmURojSR5XbGfjC4f2i8gMqfY+RI9JvfdCA6PSh9TduXfUxA==" saltValue="5TPtLq2WoiRSae/yaDPnTw==" spinCount="100000" sqref="Y2015" name="Rango2_99_2_5_1"/>
    <protectedRange algorithmName="SHA-512" hashValue="fMbmUM1DQ7FuAPRNvFL5mPdHUYjQnlLFhkuaxvHguaqR7aWyDxcmJs0jLYQfQKY+oyhsMb4Lew4VL6i7um3/ew==" saltValue="ydaTm0CeH8+/cYqoL/AMaQ==" spinCount="100000" sqref="AU2015 AW2015:AZ2015" name="Rango2_88_91_1_23"/>
    <protectedRange algorithmName="SHA-512" hashValue="CHipOQaT63FWw628cQcXXJRZlrbNZ7OgmnEbDx38UmmH7z19GRYEzXFiVOzHAy1OAaAbST7g2bHZHDKQp2qm3w==" saltValue="iRVuL+373yLHv0ZHzS9qog==" spinCount="100000" sqref="AL2015" name="Rango2_88_7_5_2_18"/>
    <protectedRange algorithmName="SHA-512" hashValue="NkG6oHuDGvGBEiLAAq8MEJHEfLQUMyjihfH+DBXhT+eQW0r1yri7tOJEFRM9nbOejjjXiviq9RFo7KB7wF+xJA==" saltValue="bpjB0AAANu2X/PeR3eiFkA==" spinCount="100000" sqref="AM2015:AS2015" name="Rango2_88_65_1_20"/>
    <protectedRange algorithmName="SHA-512" hashValue="RQ91b7oAw60DVtcgB2vRpial2kSdzJx5guGCTYUwXYkKrtrUHfiYnLf9R+SNpYXlJDYpyEJLhcWwP0EqNN86dQ==" saltValue="W3RbH3zrcY9sy39xNwXNxg==" spinCount="100000" sqref="BV2015:BY2015" name="Rango2_88_99_2_20"/>
    <protectedRange algorithmName="SHA-512" hashValue="XZw03RosI/l0z9FxmTtF29EdZ7P+4+ybhqoaAAUmURojSR5XbGfjC4f2i8gMqfY+RI9JvfdCA6PSh9TduXfUxA==" saltValue="5TPtLq2WoiRSae/yaDPnTw==" spinCount="100000" sqref="BZ2015:CB2015 BR2015:BU2015" name="Rango2_99_10_21"/>
    <protectedRange algorithmName="SHA-512" hashValue="XZw03RosI/l0z9FxmTtF29EdZ7P+4+ybhqoaAAUmURojSR5XbGfjC4f2i8gMqfY+RI9JvfdCA6PSh9TduXfUxA==" saltValue="5TPtLq2WoiRSae/yaDPnTw==" spinCount="100000" sqref="CE2015:CF2015" name="Rango2_99_11_19"/>
    <protectedRange algorithmName="SHA-512" hashValue="XZw03RosI/l0z9FxmTtF29EdZ7P+4+ybhqoaAAUmURojSR5XbGfjC4f2i8gMqfY+RI9JvfdCA6PSh9TduXfUxA==" saltValue="5TPtLq2WoiRSae/yaDPnTw==" spinCount="100000" sqref="CJ2015:CK2015" name="Rango2_99_12_22"/>
    <protectedRange algorithmName="SHA-512" hashValue="XZw03RosI/l0z9FxmTtF29EdZ7P+4+ybhqoaAAUmURojSR5XbGfjC4f2i8gMqfY+RI9JvfdCA6PSh9TduXfUxA==" saltValue="5TPtLq2WoiRSae/yaDPnTw==" spinCount="100000" sqref="CP2015:CQ2015" name="Rango2_99_14_24"/>
    <protectedRange algorithmName="SHA-512" hashValue="XZw03RosI/l0z9FxmTtF29EdZ7P+4+ybhqoaAAUmURojSR5XbGfjC4f2i8gMqfY+RI9JvfdCA6PSh9TduXfUxA==" saltValue="5TPtLq2WoiRSae/yaDPnTw==" spinCount="100000" sqref="CS2015:CT2015" name="Rango2_99_15_23"/>
    <protectedRange algorithmName="SHA-512" hashValue="XZw03RosI/l0z9FxmTtF29EdZ7P+4+ybhqoaAAUmURojSR5XbGfjC4f2i8gMqfY+RI9JvfdCA6PSh9TduXfUxA==" saltValue="5TPtLq2WoiRSae/yaDPnTw==" spinCount="100000" sqref="DA2015:DN2015" name="Rango2_99_17_25"/>
    <protectedRange algorithmName="SHA-512" hashValue="XZw03RosI/l0z9FxmTtF29EdZ7P+4+ybhqoaAAUmURojSR5XbGfjC4f2i8gMqfY+RI9JvfdCA6PSh9TduXfUxA==" saltValue="5TPtLq2WoiRSae/yaDPnTw==" spinCount="100000" sqref="O2016" name="Rango2_99_2_24"/>
    <protectedRange algorithmName="SHA-512" hashValue="fPHvtIAf3pQeZUoAI9C2/vdXMHBpqqEq+67P5Ypyu4+9IWqs3yc9TZcMWQ0THLxUwqseQPyVvakuYFtCwJHsxA==" saltValue="QHIogSs2PrwAfdqa9PAOFQ==" spinCount="100000" sqref="AC2016" name="Rango2_88_5_5_1_20"/>
    <protectedRange algorithmName="SHA-512" hashValue="LEEeiU6pKqm7TAP46VGlz0q+evvFwpT/0iLpRuWuQ7MacbP0OGL1/FSmrIEOg2rb6M+Jla2bPbVWiGag27j87w==" saltValue="HEVt+pS5OloNDlqSnzGLLw==" spinCount="100000" sqref="AI2016" name="Rango2_8_7_1_23"/>
    <protectedRange algorithmName="SHA-512" hashValue="q2z5hEFmXS0v2chiPTC/VCoDWNlnhp+Xe6Ybfxe48vIsnB/KTJQxJv+pFUnCXfZ9T6vyJopuqFFNROfQTW/JUw==" saltValue="IctfdGJb5tOTpq+KPi9vww==" spinCount="100000" sqref="AE2016:AF2016" name="Rango2_88_39_1_22"/>
    <protectedRange algorithmName="SHA-512" hashValue="NUll9P9xh7KbSfMYpMxsRZLfDw/y/AzW2LSWlpXVscBDqiAxmzo71xjs+a2lh+jRa7pceOC849slke4+ZKx8LA==" saltValue="8qbkKpQ+CiQuLnqgShNvXA==" spinCount="100000" sqref="T2016" name="Rango2_88_6_1_21"/>
    <protectedRange algorithmName="SHA-512" hashValue="XZw03RosI/l0z9FxmTtF29EdZ7P+4+ybhqoaAAUmURojSR5XbGfjC4f2i8gMqfY+RI9JvfdCA6PSh9TduXfUxA==" saltValue="5TPtLq2WoiRSae/yaDPnTw==" spinCount="100000" sqref="R2016:S2016 U2016:X2016 Z2016:AA2016" name="Rango2_99_4_25"/>
    <protectedRange algorithmName="SHA-512" hashValue="XZw03RosI/l0z9FxmTtF29EdZ7P+4+ybhqoaAAUmURojSR5XbGfjC4f2i8gMqfY+RI9JvfdCA6PSh9TduXfUxA==" saltValue="5TPtLq2WoiRSae/yaDPnTw==" spinCount="100000" sqref="Y2016" name="Rango2_99_2_3_1"/>
    <protectedRange algorithmName="SHA-512" hashValue="fMbmUM1DQ7FuAPRNvFL5mPdHUYjQnlLFhkuaxvHguaqR7aWyDxcmJs0jLYQfQKY+oyhsMb4Lew4VL6i7um3/ew==" saltValue="ydaTm0CeH8+/cYqoL/AMaQ==" spinCount="100000" sqref="AU2016 AW2016:AZ2016" name="Rango2_88_91_1_24"/>
    <protectedRange algorithmName="SHA-512" hashValue="CHipOQaT63FWw628cQcXXJRZlrbNZ7OgmnEbDx38UmmH7z19GRYEzXFiVOzHAy1OAaAbST7g2bHZHDKQp2qm3w==" saltValue="iRVuL+373yLHv0ZHzS9qog==" spinCount="100000" sqref="AL2016" name="Rango2_88_7_5_2_19"/>
    <protectedRange algorithmName="SHA-512" hashValue="NkG6oHuDGvGBEiLAAq8MEJHEfLQUMyjihfH+DBXhT+eQW0r1yri7tOJEFRM9nbOejjjXiviq9RFo7KB7wF+xJA==" saltValue="bpjB0AAANu2X/PeR3eiFkA==" spinCount="100000" sqref="AM2016:AS2016" name="Rango2_88_65_1_21"/>
    <protectedRange algorithmName="SHA-512" hashValue="RQ91b7oAw60DVtcgB2vRpial2kSdzJx5guGCTYUwXYkKrtrUHfiYnLf9R+SNpYXlJDYpyEJLhcWwP0EqNN86dQ==" saltValue="W3RbH3zrcY9sy39xNwXNxg==" spinCount="100000" sqref="BV2016:BY2016" name="Rango2_88_99_2_21"/>
    <protectedRange algorithmName="SHA-512" hashValue="XZw03RosI/l0z9FxmTtF29EdZ7P+4+ybhqoaAAUmURojSR5XbGfjC4f2i8gMqfY+RI9JvfdCA6PSh9TduXfUxA==" saltValue="5TPtLq2WoiRSae/yaDPnTw==" spinCount="100000" sqref="BZ2016:CB2016 BR2016:BU2016" name="Rango2_99_10_22"/>
    <protectedRange algorithmName="SHA-512" hashValue="XZw03RosI/l0z9FxmTtF29EdZ7P+4+ybhqoaAAUmURojSR5XbGfjC4f2i8gMqfY+RI9JvfdCA6PSh9TduXfUxA==" saltValue="5TPtLq2WoiRSae/yaDPnTw==" spinCount="100000" sqref="CE2016:CF2016" name="Rango2_99_11_20"/>
    <protectedRange algorithmName="SHA-512" hashValue="XZw03RosI/l0z9FxmTtF29EdZ7P+4+ybhqoaAAUmURojSR5XbGfjC4f2i8gMqfY+RI9JvfdCA6PSh9TduXfUxA==" saltValue="5TPtLq2WoiRSae/yaDPnTw==" spinCount="100000" sqref="CJ2016:CK2016" name="Rango2_99_12_23"/>
    <protectedRange algorithmName="SHA-512" hashValue="XZw03RosI/l0z9FxmTtF29EdZ7P+4+ybhqoaAAUmURojSR5XbGfjC4f2i8gMqfY+RI9JvfdCA6PSh9TduXfUxA==" saltValue="5TPtLq2WoiRSae/yaDPnTw==" spinCount="100000" sqref="CP2016:CQ2016" name="Rango2_99_14_25"/>
    <protectedRange algorithmName="SHA-512" hashValue="XZw03RosI/l0z9FxmTtF29EdZ7P+4+ybhqoaAAUmURojSR5XbGfjC4f2i8gMqfY+RI9JvfdCA6PSh9TduXfUxA==" saltValue="5TPtLq2WoiRSae/yaDPnTw==" spinCount="100000" sqref="CS2016:CT2016" name="Rango2_99_15_24"/>
    <protectedRange algorithmName="SHA-512" hashValue="XZw03RosI/l0z9FxmTtF29EdZ7P+4+ybhqoaAAUmURojSR5XbGfjC4f2i8gMqfY+RI9JvfdCA6PSh9TduXfUxA==" saltValue="5TPtLq2WoiRSae/yaDPnTw==" spinCount="100000" sqref="DA2016:DN2016" name="Rango2_99_17_26"/>
    <protectedRange algorithmName="SHA-512" hashValue="XZw03RosI/l0z9FxmTtF29EdZ7P+4+ybhqoaAAUmURojSR5XbGfjC4f2i8gMqfY+RI9JvfdCA6PSh9TduXfUxA==" saltValue="5TPtLq2WoiRSae/yaDPnTw==" spinCount="100000" sqref="O2017" name="Rango2_99_2_25"/>
    <protectedRange algorithmName="SHA-512" hashValue="fPHvtIAf3pQeZUoAI9C2/vdXMHBpqqEq+67P5Ypyu4+9IWqs3yc9TZcMWQ0THLxUwqseQPyVvakuYFtCwJHsxA==" saltValue="QHIogSs2PrwAfdqa9PAOFQ==" spinCount="100000" sqref="AC2017" name="Rango2_88_5_5_1_21"/>
    <protectedRange algorithmName="SHA-512" hashValue="LEEeiU6pKqm7TAP46VGlz0q+evvFwpT/0iLpRuWuQ7MacbP0OGL1/FSmrIEOg2rb6M+Jla2bPbVWiGag27j87w==" saltValue="HEVt+pS5OloNDlqSnzGLLw==" spinCount="100000" sqref="AI2017" name="Rango2_8_7_1_24"/>
    <protectedRange algorithmName="SHA-512" hashValue="q2z5hEFmXS0v2chiPTC/VCoDWNlnhp+Xe6Ybfxe48vIsnB/KTJQxJv+pFUnCXfZ9T6vyJopuqFFNROfQTW/JUw==" saltValue="IctfdGJb5tOTpq+KPi9vww==" spinCount="100000" sqref="AE2017:AF2017" name="Rango2_88_39_1_23"/>
    <protectedRange algorithmName="SHA-512" hashValue="NUll9P9xh7KbSfMYpMxsRZLfDw/y/AzW2LSWlpXVscBDqiAxmzo71xjs+a2lh+jRa7pceOC849slke4+ZKx8LA==" saltValue="8qbkKpQ+CiQuLnqgShNvXA==" spinCount="100000" sqref="T2017" name="Rango2_88_6_1_22"/>
    <protectedRange algorithmName="SHA-512" hashValue="XZw03RosI/l0z9FxmTtF29EdZ7P+4+ybhqoaAAUmURojSR5XbGfjC4f2i8gMqfY+RI9JvfdCA6PSh9TduXfUxA==" saltValue="5TPtLq2WoiRSae/yaDPnTw==" spinCount="100000" sqref="R2017:S2017 U2017:X2017 Z2017:AA2017" name="Rango2_99_4_26"/>
    <protectedRange algorithmName="SHA-512" hashValue="XZw03RosI/l0z9FxmTtF29EdZ7P+4+ybhqoaAAUmURojSR5XbGfjC4f2i8gMqfY+RI9JvfdCA6PSh9TduXfUxA==" saltValue="5TPtLq2WoiRSae/yaDPnTw==" spinCount="100000" sqref="Y2017" name="Rango2_99_5_8"/>
    <protectedRange algorithmName="SHA-512" hashValue="fMbmUM1DQ7FuAPRNvFL5mPdHUYjQnlLFhkuaxvHguaqR7aWyDxcmJs0jLYQfQKY+oyhsMb4Lew4VL6i7um3/ew==" saltValue="ydaTm0CeH8+/cYqoL/AMaQ==" spinCount="100000" sqref="AU2017 AW2017:AZ2017" name="Rango2_88_91_1_25"/>
    <protectedRange algorithmName="SHA-512" hashValue="CHipOQaT63FWw628cQcXXJRZlrbNZ7OgmnEbDx38UmmH7z19GRYEzXFiVOzHAy1OAaAbST7g2bHZHDKQp2qm3w==" saltValue="iRVuL+373yLHv0ZHzS9qog==" spinCount="100000" sqref="AL2017" name="Rango2_88_7_5_2_20"/>
    <protectedRange algorithmName="SHA-512" hashValue="NkG6oHuDGvGBEiLAAq8MEJHEfLQUMyjihfH+DBXhT+eQW0r1yri7tOJEFRM9nbOejjjXiviq9RFo7KB7wF+xJA==" saltValue="bpjB0AAANu2X/PeR3eiFkA==" spinCount="100000" sqref="AM2017:AS2017" name="Rango2_88_65_1_22"/>
    <protectedRange algorithmName="SHA-512" hashValue="RQ91b7oAw60DVtcgB2vRpial2kSdzJx5guGCTYUwXYkKrtrUHfiYnLf9R+SNpYXlJDYpyEJLhcWwP0EqNN86dQ==" saltValue="W3RbH3zrcY9sy39xNwXNxg==" spinCount="100000" sqref="BV2017:BY2017" name="Rango2_88_99_2_22"/>
    <protectedRange algorithmName="SHA-512" hashValue="XZw03RosI/l0z9FxmTtF29EdZ7P+4+ybhqoaAAUmURojSR5XbGfjC4f2i8gMqfY+RI9JvfdCA6PSh9TduXfUxA==" saltValue="5TPtLq2WoiRSae/yaDPnTw==" spinCount="100000" sqref="BZ2017:CB2017 BR2017:BU2017" name="Rango2_99_10_23"/>
    <protectedRange algorithmName="SHA-512" hashValue="XZw03RosI/l0z9FxmTtF29EdZ7P+4+ybhqoaAAUmURojSR5XbGfjC4f2i8gMqfY+RI9JvfdCA6PSh9TduXfUxA==" saltValue="5TPtLq2WoiRSae/yaDPnTw==" spinCount="100000" sqref="CE2017:CF2017" name="Rango2_99_11_21"/>
    <protectedRange algorithmName="SHA-512" hashValue="XZw03RosI/l0z9FxmTtF29EdZ7P+4+ybhqoaAAUmURojSR5XbGfjC4f2i8gMqfY+RI9JvfdCA6PSh9TduXfUxA==" saltValue="5TPtLq2WoiRSae/yaDPnTw==" spinCount="100000" sqref="CJ2017:CK2017" name="Rango2_99_12_24"/>
    <protectedRange algorithmName="SHA-512" hashValue="XZw03RosI/l0z9FxmTtF29EdZ7P+4+ybhqoaAAUmURojSR5XbGfjC4f2i8gMqfY+RI9JvfdCA6PSh9TduXfUxA==" saltValue="5TPtLq2WoiRSae/yaDPnTw==" spinCount="100000" sqref="CP2017:CQ2017" name="Rango2_99_14_26"/>
    <protectedRange algorithmName="SHA-512" hashValue="XZw03RosI/l0z9FxmTtF29EdZ7P+4+ybhqoaAAUmURojSR5XbGfjC4f2i8gMqfY+RI9JvfdCA6PSh9TduXfUxA==" saltValue="5TPtLq2WoiRSae/yaDPnTw==" spinCount="100000" sqref="CS2017:CT2017" name="Rango2_99_15_25"/>
    <protectedRange algorithmName="SHA-512" hashValue="XZw03RosI/l0z9FxmTtF29EdZ7P+4+ybhqoaAAUmURojSR5XbGfjC4f2i8gMqfY+RI9JvfdCA6PSh9TduXfUxA==" saltValue="5TPtLq2WoiRSae/yaDPnTw==" spinCount="100000" sqref="DA2017:DN2017" name="Rango2_99_17_27"/>
    <protectedRange algorithmName="SHA-512" hashValue="XZw03RosI/l0z9FxmTtF29EdZ7P+4+ybhqoaAAUmURojSR5XbGfjC4f2i8gMqfY+RI9JvfdCA6PSh9TduXfUxA==" saltValue="5TPtLq2WoiRSae/yaDPnTw==" spinCount="100000" sqref="O2018" name="Rango2_99_2_26"/>
    <protectedRange algorithmName="SHA-512" hashValue="fPHvtIAf3pQeZUoAI9C2/vdXMHBpqqEq+67P5Ypyu4+9IWqs3yc9TZcMWQ0THLxUwqseQPyVvakuYFtCwJHsxA==" saltValue="QHIogSs2PrwAfdqa9PAOFQ==" spinCount="100000" sqref="AC2018" name="Rango2_88_5_5_1_22"/>
    <protectedRange algorithmName="SHA-512" hashValue="LEEeiU6pKqm7TAP46VGlz0q+evvFwpT/0iLpRuWuQ7MacbP0OGL1/FSmrIEOg2rb6M+Jla2bPbVWiGag27j87w==" saltValue="HEVt+pS5OloNDlqSnzGLLw==" spinCount="100000" sqref="AI2018" name="Rango2_8_7_1_25"/>
    <protectedRange algorithmName="SHA-512" hashValue="q2z5hEFmXS0v2chiPTC/VCoDWNlnhp+Xe6Ybfxe48vIsnB/KTJQxJv+pFUnCXfZ9T6vyJopuqFFNROfQTW/JUw==" saltValue="IctfdGJb5tOTpq+KPi9vww==" spinCount="100000" sqref="AE2018:AF2018" name="Rango2_88_39_1_24"/>
    <protectedRange algorithmName="SHA-512" hashValue="NUll9P9xh7KbSfMYpMxsRZLfDw/y/AzW2LSWlpXVscBDqiAxmzo71xjs+a2lh+jRa7pceOC849slke4+ZKx8LA==" saltValue="8qbkKpQ+CiQuLnqgShNvXA==" spinCount="100000" sqref="T2018" name="Rango2_88_6_1_23"/>
    <protectedRange algorithmName="SHA-512" hashValue="XZw03RosI/l0z9FxmTtF29EdZ7P+4+ybhqoaAAUmURojSR5XbGfjC4f2i8gMqfY+RI9JvfdCA6PSh9TduXfUxA==" saltValue="5TPtLq2WoiRSae/yaDPnTw==" spinCount="100000" sqref="R2018:S2018 U2018:AA2018" name="Rango2_99_4_27"/>
    <protectedRange algorithmName="SHA-512" hashValue="fMbmUM1DQ7FuAPRNvFL5mPdHUYjQnlLFhkuaxvHguaqR7aWyDxcmJs0jLYQfQKY+oyhsMb4Lew4VL6i7um3/ew==" saltValue="ydaTm0CeH8+/cYqoL/AMaQ==" spinCount="100000" sqref="AU2018 AW2018:AZ2018" name="Rango2_88_91_1_26"/>
    <protectedRange algorithmName="SHA-512" hashValue="CHipOQaT63FWw628cQcXXJRZlrbNZ7OgmnEbDx38UmmH7z19GRYEzXFiVOzHAy1OAaAbST7g2bHZHDKQp2qm3w==" saltValue="iRVuL+373yLHv0ZHzS9qog==" spinCount="100000" sqref="AL2018" name="Rango2_88_7_5_2_21"/>
    <protectedRange algorithmName="SHA-512" hashValue="NkG6oHuDGvGBEiLAAq8MEJHEfLQUMyjihfH+DBXhT+eQW0r1yri7tOJEFRM9nbOejjjXiviq9RFo7KB7wF+xJA==" saltValue="bpjB0AAANu2X/PeR3eiFkA==" spinCount="100000" sqref="AM2018:AS2018" name="Rango2_88_65_1_23"/>
    <protectedRange algorithmName="SHA-512" hashValue="RQ91b7oAw60DVtcgB2vRpial2kSdzJx5guGCTYUwXYkKrtrUHfiYnLf9R+SNpYXlJDYpyEJLhcWwP0EqNN86dQ==" saltValue="W3RbH3zrcY9sy39xNwXNxg==" spinCount="100000" sqref="BV2018:BY2018" name="Rango2_88_99_2_23"/>
    <protectedRange algorithmName="SHA-512" hashValue="XZw03RosI/l0z9FxmTtF29EdZ7P+4+ybhqoaAAUmURojSR5XbGfjC4f2i8gMqfY+RI9JvfdCA6PSh9TduXfUxA==" saltValue="5TPtLq2WoiRSae/yaDPnTw==" spinCount="100000" sqref="BZ2018:CB2018 BR2018:BU2018" name="Rango2_99_10_24"/>
    <protectedRange algorithmName="SHA-512" hashValue="XZw03RosI/l0z9FxmTtF29EdZ7P+4+ybhqoaAAUmURojSR5XbGfjC4f2i8gMqfY+RI9JvfdCA6PSh9TduXfUxA==" saltValue="5TPtLq2WoiRSae/yaDPnTw==" spinCount="100000" sqref="CE2018:CF2018" name="Rango2_99_11_22"/>
    <protectedRange algorithmName="SHA-512" hashValue="XZw03RosI/l0z9FxmTtF29EdZ7P+4+ybhqoaAAUmURojSR5XbGfjC4f2i8gMqfY+RI9JvfdCA6PSh9TduXfUxA==" saltValue="5TPtLq2WoiRSae/yaDPnTw==" spinCount="100000" sqref="CJ2018:CK2018" name="Rango2_99_12_25"/>
    <protectedRange algorithmName="SHA-512" hashValue="XZw03RosI/l0z9FxmTtF29EdZ7P+4+ybhqoaAAUmURojSR5XbGfjC4f2i8gMqfY+RI9JvfdCA6PSh9TduXfUxA==" saltValue="5TPtLq2WoiRSae/yaDPnTw==" spinCount="100000" sqref="CP2018:CQ2018" name="Rango2_99_14_27"/>
    <protectedRange algorithmName="SHA-512" hashValue="XZw03RosI/l0z9FxmTtF29EdZ7P+4+ybhqoaAAUmURojSR5XbGfjC4f2i8gMqfY+RI9JvfdCA6PSh9TduXfUxA==" saltValue="5TPtLq2WoiRSae/yaDPnTw==" spinCount="100000" sqref="CS2018:CT2018" name="Rango2_99_15_26"/>
    <protectedRange algorithmName="SHA-512" hashValue="XZw03RosI/l0z9FxmTtF29EdZ7P+4+ybhqoaAAUmURojSR5XbGfjC4f2i8gMqfY+RI9JvfdCA6PSh9TduXfUxA==" saltValue="5TPtLq2WoiRSae/yaDPnTw==" spinCount="100000" sqref="DA2018:DN2018" name="Rango2_99_17_28"/>
    <protectedRange algorithmName="SHA-512" hashValue="XZw03RosI/l0z9FxmTtF29EdZ7P+4+ybhqoaAAUmURojSR5XbGfjC4f2i8gMqfY+RI9JvfdCA6PSh9TduXfUxA==" saltValue="5TPtLq2WoiRSae/yaDPnTw==" spinCount="100000" sqref="O2019" name="Rango2_99_2_27"/>
    <protectedRange algorithmName="SHA-512" hashValue="fPHvtIAf3pQeZUoAI9C2/vdXMHBpqqEq+67P5Ypyu4+9IWqs3yc9TZcMWQ0THLxUwqseQPyVvakuYFtCwJHsxA==" saltValue="QHIogSs2PrwAfdqa9PAOFQ==" spinCount="100000" sqref="AC2019" name="Rango2_88_5_5_1_23"/>
    <protectedRange algorithmName="SHA-512" hashValue="LEEeiU6pKqm7TAP46VGlz0q+evvFwpT/0iLpRuWuQ7MacbP0OGL1/FSmrIEOg2rb6M+Jla2bPbVWiGag27j87w==" saltValue="HEVt+pS5OloNDlqSnzGLLw==" spinCount="100000" sqref="AI2019" name="Rango2_8_7_1_26"/>
    <protectedRange algorithmName="SHA-512" hashValue="q2z5hEFmXS0v2chiPTC/VCoDWNlnhp+Xe6Ybfxe48vIsnB/KTJQxJv+pFUnCXfZ9T6vyJopuqFFNROfQTW/JUw==" saltValue="IctfdGJb5tOTpq+KPi9vww==" spinCount="100000" sqref="AE2019:AF2019" name="Rango2_88_39_1_25"/>
    <protectedRange algorithmName="SHA-512" hashValue="NUll9P9xh7KbSfMYpMxsRZLfDw/y/AzW2LSWlpXVscBDqiAxmzo71xjs+a2lh+jRa7pceOC849slke4+ZKx8LA==" saltValue="8qbkKpQ+CiQuLnqgShNvXA==" spinCount="100000" sqref="T2019" name="Rango2_88_6_1_24"/>
    <protectedRange algorithmName="SHA-512" hashValue="XZw03RosI/l0z9FxmTtF29EdZ7P+4+ybhqoaAAUmURojSR5XbGfjC4f2i8gMqfY+RI9JvfdCA6PSh9TduXfUxA==" saltValue="5TPtLq2WoiRSae/yaDPnTw==" spinCount="100000" sqref="R2019:S2019 U2019:X2019 Z2019:AA2019" name="Rango2_99_4_28"/>
    <protectedRange algorithmName="SHA-512" hashValue="XZw03RosI/l0z9FxmTtF29EdZ7P+4+ybhqoaAAUmURojSR5XbGfjC4f2i8gMqfY+RI9JvfdCA6PSh9TduXfUxA==" saltValue="5TPtLq2WoiRSae/yaDPnTw==" spinCount="100000" sqref="Y2019" name="Rango2_99_3_1_1"/>
    <protectedRange algorithmName="SHA-512" hashValue="fMbmUM1DQ7FuAPRNvFL5mPdHUYjQnlLFhkuaxvHguaqR7aWyDxcmJs0jLYQfQKY+oyhsMb4Lew4VL6i7um3/ew==" saltValue="ydaTm0CeH8+/cYqoL/AMaQ==" spinCount="100000" sqref="AU2019 AW2019:AZ2019" name="Rango2_88_91_1_27"/>
    <protectedRange algorithmName="SHA-512" hashValue="CHipOQaT63FWw628cQcXXJRZlrbNZ7OgmnEbDx38UmmH7z19GRYEzXFiVOzHAy1OAaAbST7g2bHZHDKQp2qm3w==" saltValue="iRVuL+373yLHv0ZHzS9qog==" spinCount="100000" sqref="AL2019" name="Rango2_88_7_5_2_22"/>
    <protectedRange algorithmName="SHA-512" hashValue="NkG6oHuDGvGBEiLAAq8MEJHEfLQUMyjihfH+DBXhT+eQW0r1yri7tOJEFRM9nbOejjjXiviq9RFo7KB7wF+xJA==" saltValue="bpjB0AAANu2X/PeR3eiFkA==" spinCount="100000" sqref="AM2019:AS2019" name="Rango2_88_65_1_24"/>
    <protectedRange algorithmName="SHA-512" hashValue="RQ91b7oAw60DVtcgB2vRpial2kSdzJx5guGCTYUwXYkKrtrUHfiYnLf9R+SNpYXlJDYpyEJLhcWwP0EqNN86dQ==" saltValue="W3RbH3zrcY9sy39xNwXNxg==" spinCount="100000" sqref="BV2019:BY2019" name="Rango2_88_99_2_24"/>
    <protectedRange algorithmName="SHA-512" hashValue="XZw03RosI/l0z9FxmTtF29EdZ7P+4+ybhqoaAAUmURojSR5XbGfjC4f2i8gMqfY+RI9JvfdCA6PSh9TduXfUxA==" saltValue="5TPtLq2WoiRSae/yaDPnTw==" spinCount="100000" sqref="BZ2019:CB2019 BR2019:BU2019" name="Rango2_99_10_25"/>
    <protectedRange algorithmName="SHA-512" hashValue="XZw03RosI/l0z9FxmTtF29EdZ7P+4+ybhqoaAAUmURojSR5XbGfjC4f2i8gMqfY+RI9JvfdCA6PSh9TduXfUxA==" saltValue="5TPtLq2WoiRSae/yaDPnTw==" spinCount="100000" sqref="CE2019:CF2019" name="Rango2_99_11_23"/>
    <protectedRange algorithmName="SHA-512" hashValue="XZw03RosI/l0z9FxmTtF29EdZ7P+4+ybhqoaAAUmURojSR5XbGfjC4f2i8gMqfY+RI9JvfdCA6PSh9TduXfUxA==" saltValue="5TPtLq2WoiRSae/yaDPnTw==" spinCount="100000" sqref="CJ2019:CK2019" name="Rango2_99_12_26"/>
    <protectedRange algorithmName="SHA-512" hashValue="XZw03RosI/l0z9FxmTtF29EdZ7P+4+ybhqoaAAUmURojSR5XbGfjC4f2i8gMqfY+RI9JvfdCA6PSh9TduXfUxA==" saltValue="5TPtLq2WoiRSae/yaDPnTw==" spinCount="100000" sqref="CP2019:CQ2019" name="Rango2_99_14_28"/>
    <protectedRange algorithmName="SHA-512" hashValue="XZw03RosI/l0z9FxmTtF29EdZ7P+4+ybhqoaAAUmURojSR5XbGfjC4f2i8gMqfY+RI9JvfdCA6PSh9TduXfUxA==" saltValue="5TPtLq2WoiRSae/yaDPnTw==" spinCount="100000" sqref="CS2019:CT2019" name="Rango2_99_15_27"/>
    <protectedRange algorithmName="SHA-512" hashValue="XZw03RosI/l0z9FxmTtF29EdZ7P+4+ybhqoaAAUmURojSR5XbGfjC4f2i8gMqfY+RI9JvfdCA6PSh9TduXfUxA==" saltValue="5TPtLq2WoiRSae/yaDPnTw==" spinCount="100000" sqref="DA2019:DN2019" name="Rango2_99_17_29"/>
    <protectedRange algorithmName="SHA-512" hashValue="XZw03RosI/l0z9FxmTtF29EdZ7P+4+ybhqoaAAUmURojSR5XbGfjC4f2i8gMqfY+RI9JvfdCA6PSh9TduXfUxA==" saltValue="5TPtLq2WoiRSae/yaDPnTw==" spinCount="100000" sqref="O2020:O2021" name="Rango2_99_2_28"/>
    <protectedRange algorithmName="SHA-512" hashValue="fPHvtIAf3pQeZUoAI9C2/vdXMHBpqqEq+67P5Ypyu4+9IWqs3yc9TZcMWQ0THLxUwqseQPyVvakuYFtCwJHsxA==" saltValue="QHIogSs2PrwAfdqa9PAOFQ==" spinCount="100000" sqref="AC2020:AC2021" name="Rango2_88_5_5_1_24"/>
    <protectedRange algorithmName="SHA-512" hashValue="LEEeiU6pKqm7TAP46VGlz0q+evvFwpT/0iLpRuWuQ7MacbP0OGL1/FSmrIEOg2rb6M+Jla2bPbVWiGag27j87w==" saltValue="HEVt+pS5OloNDlqSnzGLLw==" spinCount="100000" sqref="AI2020:AI2021" name="Rango2_8_7_1_27"/>
    <protectedRange algorithmName="SHA-512" hashValue="q2z5hEFmXS0v2chiPTC/VCoDWNlnhp+Xe6Ybfxe48vIsnB/KTJQxJv+pFUnCXfZ9T6vyJopuqFFNROfQTW/JUw==" saltValue="IctfdGJb5tOTpq+KPi9vww==" spinCount="100000" sqref="AE2020:AF2021" name="Rango2_88_39_1_26"/>
    <protectedRange algorithmName="SHA-512" hashValue="NUll9P9xh7KbSfMYpMxsRZLfDw/y/AzW2LSWlpXVscBDqiAxmzo71xjs+a2lh+jRa7pceOC849slke4+ZKx8LA==" saltValue="8qbkKpQ+CiQuLnqgShNvXA==" spinCount="100000" sqref="T2020:T2021" name="Rango2_88_6_1_25"/>
    <protectedRange algorithmName="SHA-512" hashValue="XZw03RosI/l0z9FxmTtF29EdZ7P+4+ybhqoaAAUmURojSR5XbGfjC4f2i8gMqfY+RI9JvfdCA6PSh9TduXfUxA==" saltValue="5TPtLq2WoiRSae/yaDPnTw==" spinCount="100000" sqref="R2020:S2021 U2020:X2020 Z2020:AA2020 U2021:AA2021" name="Rango2_99_4_29"/>
    <protectedRange algorithmName="SHA-512" hashValue="XZw03RosI/l0z9FxmTtF29EdZ7P+4+ybhqoaAAUmURojSR5XbGfjC4f2i8gMqfY+RI9JvfdCA6PSh9TduXfUxA==" saltValue="5TPtLq2WoiRSae/yaDPnTw==" spinCount="100000" sqref="Y2020" name="Rango2_99_8_8"/>
    <protectedRange algorithmName="SHA-512" hashValue="fMbmUM1DQ7FuAPRNvFL5mPdHUYjQnlLFhkuaxvHguaqR7aWyDxcmJs0jLYQfQKY+oyhsMb4Lew4VL6i7um3/ew==" saltValue="ydaTm0CeH8+/cYqoL/AMaQ==" spinCount="100000" sqref="AU2020:AU2021 AW2020:AZ2021" name="Rango2_88_91_1_28"/>
    <protectedRange algorithmName="SHA-512" hashValue="CHipOQaT63FWw628cQcXXJRZlrbNZ7OgmnEbDx38UmmH7z19GRYEzXFiVOzHAy1OAaAbST7g2bHZHDKQp2qm3w==" saltValue="iRVuL+373yLHv0ZHzS9qog==" spinCount="100000" sqref="AL2020:AL2021" name="Rango2_88_7_5_2_23"/>
    <protectedRange algorithmName="SHA-512" hashValue="NkG6oHuDGvGBEiLAAq8MEJHEfLQUMyjihfH+DBXhT+eQW0r1yri7tOJEFRM9nbOejjjXiviq9RFo7KB7wF+xJA==" saltValue="bpjB0AAANu2X/PeR3eiFkA==" spinCount="100000" sqref="AM2020:AS2021" name="Rango2_88_65_1_25"/>
    <protectedRange algorithmName="SHA-512" hashValue="RQ91b7oAw60DVtcgB2vRpial2kSdzJx5guGCTYUwXYkKrtrUHfiYnLf9R+SNpYXlJDYpyEJLhcWwP0EqNN86dQ==" saltValue="W3RbH3zrcY9sy39xNwXNxg==" spinCount="100000" sqref="BV2020:BY2021" name="Rango2_88_99_2_25"/>
    <protectedRange algorithmName="SHA-512" hashValue="XZw03RosI/l0z9FxmTtF29EdZ7P+4+ybhqoaAAUmURojSR5XbGfjC4f2i8gMqfY+RI9JvfdCA6PSh9TduXfUxA==" saltValue="5TPtLq2WoiRSae/yaDPnTw==" spinCount="100000" sqref="BZ2020:CB2021 BR2020:BU2021" name="Rango2_99_10_26"/>
    <protectedRange algorithmName="SHA-512" hashValue="XZw03RosI/l0z9FxmTtF29EdZ7P+4+ybhqoaAAUmURojSR5XbGfjC4f2i8gMqfY+RI9JvfdCA6PSh9TduXfUxA==" saltValue="5TPtLq2WoiRSae/yaDPnTw==" spinCount="100000" sqref="CE2020:CF2021" name="Rango2_99_11_24"/>
    <protectedRange algorithmName="SHA-512" hashValue="XZw03RosI/l0z9FxmTtF29EdZ7P+4+ybhqoaAAUmURojSR5XbGfjC4f2i8gMqfY+RI9JvfdCA6PSh9TduXfUxA==" saltValue="5TPtLq2WoiRSae/yaDPnTw==" spinCount="100000" sqref="CJ2020:CK2021" name="Rango2_99_12_27"/>
    <protectedRange algorithmName="SHA-512" hashValue="XZw03RosI/l0z9FxmTtF29EdZ7P+4+ybhqoaAAUmURojSR5XbGfjC4f2i8gMqfY+RI9JvfdCA6PSh9TduXfUxA==" saltValue="5TPtLq2WoiRSae/yaDPnTw==" spinCount="100000" sqref="CP2020:CQ2021" name="Rango2_99_14_29"/>
    <protectedRange algorithmName="SHA-512" hashValue="XZw03RosI/l0z9FxmTtF29EdZ7P+4+ybhqoaAAUmURojSR5XbGfjC4f2i8gMqfY+RI9JvfdCA6PSh9TduXfUxA==" saltValue="5TPtLq2WoiRSae/yaDPnTw==" spinCount="100000" sqref="CS2020:CT2021" name="Rango2_99_15_28"/>
    <protectedRange algorithmName="SHA-512" hashValue="XZw03RosI/l0z9FxmTtF29EdZ7P+4+ybhqoaAAUmURojSR5XbGfjC4f2i8gMqfY+RI9JvfdCA6PSh9TduXfUxA==" saltValue="5TPtLq2WoiRSae/yaDPnTw==" spinCount="100000" sqref="DA2020:DN2021" name="Rango2_99_17_30"/>
    <protectedRange algorithmName="SHA-512" hashValue="XZw03RosI/l0z9FxmTtF29EdZ7P+4+ybhqoaAAUmURojSR5XbGfjC4f2i8gMqfY+RI9JvfdCA6PSh9TduXfUxA==" saltValue="5TPtLq2WoiRSae/yaDPnTw==" spinCount="100000" sqref="O2022:O2030" name="Rango2_99_2_29"/>
    <protectedRange algorithmName="SHA-512" hashValue="fPHvtIAf3pQeZUoAI9C2/vdXMHBpqqEq+67P5Ypyu4+9IWqs3yc9TZcMWQ0THLxUwqseQPyVvakuYFtCwJHsxA==" saltValue="QHIogSs2PrwAfdqa9PAOFQ==" spinCount="100000" sqref="AC2022:AC2030" name="Rango2_88_5_5_1_25"/>
    <protectedRange algorithmName="SHA-512" hashValue="LEEeiU6pKqm7TAP46VGlz0q+evvFwpT/0iLpRuWuQ7MacbP0OGL1/FSmrIEOg2rb6M+Jla2bPbVWiGag27j87w==" saltValue="HEVt+pS5OloNDlqSnzGLLw==" spinCount="100000" sqref="AI2022:AI2030" name="Rango2_8_7_1_28"/>
    <protectedRange algorithmName="SHA-512" hashValue="q2z5hEFmXS0v2chiPTC/VCoDWNlnhp+Xe6Ybfxe48vIsnB/KTJQxJv+pFUnCXfZ9T6vyJopuqFFNROfQTW/JUw==" saltValue="IctfdGJb5tOTpq+KPi9vww==" spinCount="100000" sqref="AE2022:AF2030" name="Rango2_88_39_1_27"/>
    <protectedRange algorithmName="SHA-512" hashValue="NUll9P9xh7KbSfMYpMxsRZLfDw/y/AzW2LSWlpXVscBDqiAxmzo71xjs+a2lh+jRa7pceOC849slke4+ZKx8LA==" saltValue="8qbkKpQ+CiQuLnqgShNvXA==" spinCount="100000" sqref="T2022:T2030" name="Rango2_88_6_1_26"/>
    <protectedRange algorithmName="SHA-512" hashValue="XZw03RosI/l0z9FxmTtF29EdZ7P+4+ybhqoaAAUmURojSR5XbGfjC4f2i8gMqfY+RI9JvfdCA6PSh9TduXfUxA==" saltValue="5TPtLq2WoiRSae/yaDPnTw==" spinCount="100000" sqref="R2022:S2030 U2022:AA2030" name="Rango2_99_4_30"/>
    <protectedRange algorithmName="SHA-512" hashValue="fMbmUM1DQ7FuAPRNvFL5mPdHUYjQnlLFhkuaxvHguaqR7aWyDxcmJs0jLYQfQKY+oyhsMb4Lew4VL6i7um3/ew==" saltValue="ydaTm0CeH8+/cYqoL/AMaQ==" spinCount="100000" sqref="AU2022:AU2030 AW2022:AZ2030" name="Rango2_88_91_1_29"/>
    <protectedRange algorithmName="SHA-512" hashValue="CHipOQaT63FWw628cQcXXJRZlrbNZ7OgmnEbDx38UmmH7z19GRYEzXFiVOzHAy1OAaAbST7g2bHZHDKQp2qm3w==" saltValue="iRVuL+373yLHv0ZHzS9qog==" spinCount="100000" sqref="AL2022:AL2030" name="Rango2_88_7_5_2_24"/>
    <protectedRange algorithmName="SHA-512" hashValue="NkG6oHuDGvGBEiLAAq8MEJHEfLQUMyjihfH+DBXhT+eQW0r1yri7tOJEFRM9nbOejjjXiviq9RFo7KB7wF+xJA==" saltValue="bpjB0AAANu2X/PeR3eiFkA==" spinCount="100000" sqref="AM2022:AS2030" name="Rango2_88_65_1_26"/>
    <protectedRange algorithmName="SHA-512" hashValue="RQ91b7oAw60DVtcgB2vRpial2kSdzJx5guGCTYUwXYkKrtrUHfiYnLf9R+SNpYXlJDYpyEJLhcWwP0EqNN86dQ==" saltValue="W3RbH3zrcY9sy39xNwXNxg==" spinCount="100000" sqref="BV2022:BY2030" name="Rango2_88_99_2_26"/>
    <protectedRange algorithmName="SHA-512" hashValue="XZw03RosI/l0z9FxmTtF29EdZ7P+4+ybhqoaAAUmURojSR5XbGfjC4f2i8gMqfY+RI9JvfdCA6PSh9TduXfUxA==" saltValue="5TPtLq2WoiRSae/yaDPnTw==" spinCount="100000" sqref="BZ2022:CB2030 BR2022:BU2030" name="Rango2_99_10_27"/>
    <protectedRange algorithmName="SHA-512" hashValue="XZw03RosI/l0z9FxmTtF29EdZ7P+4+ybhqoaAAUmURojSR5XbGfjC4f2i8gMqfY+RI9JvfdCA6PSh9TduXfUxA==" saltValue="5TPtLq2WoiRSae/yaDPnTw==" spinCount="100000" sqref="CE2022:CF2030" name="Rango2_99_11_25"/>
    <protectedRange algorithmName="SHA-512" hashValue="XZw03RosI/l0z9FxmTtF29EdZ7P+4+ybhqoaAAUmURojSR5XbGfjC4f2i8gMqfY+RI9JvfdCA6PSh9TduXfUxA==" saltValue="5TPtLq2WoiRSae/yaDPnTw==" spinCount="100000" sqref="CJ2022:CK2030" name="Rango2_99_12_28"/>
    <protectedRange algorithmName="SHA-512" hashValue="XZw03RosI/l0z9FxmTtF29EdZ7P+4+ybhqoaAAUmURojSR5XbGfjC4f2i8gMqfY+RI9JvfdCA6PSh9TduXfUxA==" saltValue="5TPtLq2WoiRSae/yaDPnTw==" spinCount="100000" sqref="CP2022:CQ2030" name="Rango2_99_14_30"/>
    <protectedRange algorithmName="SHA-512" hashValue="XZw03RosI/l0z9FxmTtF29EdZ7P+4+ybhqoaAAUmURojSR5XbGfjC4f2i8gMqfY+RI9JvfdCA6PSh9TduXfUxA==" saltValue="5TPtLq2WoiRSae/yaDPnTw==" spinCount="100000" sqref="CS2022:CT2030" name="Rango2_99_15_29"/>
    <protectedRange algorithmName="SHA-512" hashValue="XZw03RosI/l0z9FxmTtF29EdZ7P+4+ybhqoaAAUmURojSR5XbGfjC4f2i8gMqfY+RI9JvfdCA6PSh9TduXfUxA==" saltValue="5TPtLq2WoiRSae/yaDPnTw==" spinCount="100000" sqref="DA2022:DN2030" name="Rango2_99_17_31"/>
    <protectedRange algorithmName="SHA-512" hashValue="XZw03RosI/l0z9FxmTtF29EdZ7P+4+ybhqoaAAUmURojSR5XbGfjC4f2i8gMqfY+RI9JvfdCA6PSh9TduXfUxA==" saltValue="5TPtLq2WoiRSae/yaDPnTw==" spinCount="100000" sqref="O2031:O2032" name="Rango2_99_2_30"/>
    <protectedRange algorithmName="SHA-512" hashValue="fPHvtIAf3pQeZUoAI9C2/vdXMHBpqqEq+67P5Ypyu4+9IWqs3yc9TZcMWQ0THLxUwqseQPyVvakuYFtCwJHsxA==" saltValue="QHIogSs2PrwAfdqa9PAOFQ==" spinCount="100000" sqref="AC2031:AC2032" name="Rango2_88_5_5_1_26"/>
    <protectedRange algorithmName="SHA-512" hashValue="LEEeiU6pKqm7TAP46VGlz0q+evvFwpT/0iLpRuWuQ7MacbP0OGL1/FSmrIEOg2rb6M+Jla2bPbVWiGag27j87w==" saltValue="HEVt+pS5OloNDlqSnzGLLw==" spinCount="100000" sqref="AI2031:AI2032" name="Rango2_8_7_1_29"/>
    <protectedRange algorithmName="SHA-512" hashValue="q2z5hEFmXS0v2chiPTC/VCoDWNlnhp+Xe6Ybfxe48vIsnB/KTJQxJv+pFUnCXfZ9T6vyJopuqFFNROfQTW/JUw==" saltValue="IctfdGJb5tOTpq+KPi9vww==" spinCount="100000" sqref="AE2031:AF2032" name="Rango2_88_39_1_28"/>
    <protectedRange algorithmName="SHA-512" hashValue="NUll9P9xh7KbSfMYpMxsRZLfDw/y/AzW2LSWlpXVscBDqiAxmzo71xjs+a2lh+jRa7pceOC849slke4+ZKx8LA==" saltValue="8qbkKpQ+CiQuLnqgShNvXA==" spinCount="100000" sqref="T2031:T2032" name="Rango2_88_6_1_27"/>
    <protectedRange algorithmName="SHA-512" hashValue="XZw03RosI/l0z9FxmTtF29EdZ7P+4+ybhqoaAAUmURojSR5XbGfjC4f2i8gMqfY+RI9JvfdCA6PSh9TduXfUxA==" saltValue="5TPtLq2WoiRSae/yaDPnTw==" spinCount="100000" sqref="R2031:S2032 U2031:AA2032" name="Rango2_99_4_31"/>
    <protectedRange algorithmName="SHA-512" hashValue="fMbmUM1DQ7FuAPRNvFL5mPdHUYjQnlLFhkuaxvHguaqR7aWyDxcmJs0jLYQfQKY+oyhsMb4Lew4VL6i7um3/ew==" saltValue="ydaTm0CeH8+/cYqoL/AMaQ==" spinCount="100000" sqref="AU2031:AU2032 AW2031:AZ2032" name="Rango2_88_91_1_30"/>
    <protectedRange algorithmName="SHA-512" hashValue="CHipOQaT63FWw628cQcXXJRZlrbNZ7OgmnEbDx38UmmH7z19GRYEzXFiVOzHAy1OAaAbST7g2bHZHDKQp2qm3w==" saltValue="iRVuL+373yLHv0ZHzS9qog==" spinCount="100000" sqref="AL2031:AL2032" name="Rango2_88_7_5_2_25"/>
    <protectedRange algorithmName="SHA-512" hashValue="NkG6oHuDGvGBEiLAAq8MEJHEfLQUMyjihfH+DBXhT+eQW0r1yri7tOJEFRM9nbOejjjXiviq9RFo7KB7wF+xJA==" saltValue="bpjB0AAANu2X/PeR3eiFkA==" spinCount="100000" sqref="AM2031:AS2032" name="Rango2_88_65_1_27"/>
    <protectedRange algorithmName="SHA-512" hashValue="RQ91b7oAw60DVtcgB2vRpial2kSdzJx5guGCTYUwXYkKrtrUHfiYnLf9R+SNpYXlJDYpyEJLhcWwP0EqNN86dQ==" saltValue="W3RbH3zrcY9sy39xNwXNxg==" spinCount="100000" sqref="BV2031:BY2032" name="Rango2_88_99_2_27"/>
    <protectedRange algorithmName="SHA-512" hashValue="XZw03RosI/l0z9FxmTtF29EdZ7P+4+ybhqoaAAUmURojSR5XbGfjC4f2i8gMqfY+RI9JvfdCA6PSh9TduXfUxA==" saltValue="5TPtLq2WoiRSae/yaDPnTw==" spinCount="100000" sqref="BZ2031:CB2032 BR2031:BU2032" name="Rango2_99_10_28"/>
    <protectedRange algorithmName="SHA-512" hashValue="XZw03RosI/l0z9FxmTtF29EdZ7P+4+ybhqoaAAUmURojSR5XbGfjC4f2i8gMqfY+RI9JvfdCA6PSh9TduXfUxA==" saltValue="5TPtLq2WoiRSae/yaDPnTw==" spinCount="100000" sqref="CE2031:CF2032" name="Rango2_99_11_26"/>
    <protectedRange algorithmName="SHA-512" hashValue="XZw03RosI/l0z9FxmTtF29EdZ7P+4+ybhqoaAAUmURojSR5XbGfjC4f2i8gMqfY+RI9JvfdCA6PSh9TduXfUxA==" saltValue="5TPtLq2WoiRSae/yaDPnTw==" spinCount="100000" sqref="CJ2031:CK2032" name="Rango2_99_12_29"/>
    <protectedRange algorithmName="SHA-512" hashValue="XZw03RosI/l0z9FxmTtF29EdZ7P+4+ybhqoaAAUmURojSR5XbGfjC4f2i8gMqfY+RI9JvfdCA6PSh9TduXfUxA==" saltValue="5TPtLq2WoiRSae/yaDPnTw==" spinCount="100000" sqref="CP2031:CQ2032" name="Rango2_99_14_31"/>
    <protectedRange algorithmName="SHA-512" hashValue="XZw03RosI/l0z9FxmTtF29EdZ7P+4+ybhqoaAAUmURojSR5XbGfjC4f2i8gMqfY+RI9JvfdCA6PSh9TduXfUxA==" saltValue="5TPtLq2WoiRSae/yaDPnTw==" spinCount="100000" sqref="CS2031:CT2032" name="Rango2_99_15_30"/>
    <protectedRange algorithmName="SHA-512" hashValue="XZw03RosI/l0z9FxmTtF29EdZ7P+4+ybhqoaAAUmURojSR5XbGfjC4f2i8gMqfY+RI9JvfdCA6PSh9TduXfUxA==" saltValue="5TPtLq2WoiRSae/yaDPnTw==" spinCount="100000" sqref="DA2031:DN2032" name="Rango2_99_17_32"/>
    <protectedRange algorithmName="SHA-512" hashValue="XZw03RosI/l0z9FxmTtF29EdZ7P+4+ybhqoaAAUmURojSR5XbGfjC4f2i8gMqfY+RI9JvfdCA6PSh9TduXfUxA==" saltValue="5TPtLq2WoiRSae/yaDPnTw==" spinCount="100000" sqref="O2033" name="Rango2_99_2_31"/>
    <protectedRange algorithmName="SHA-512" hashValue="fPHvtIAf3pQeZUoAI9C2/vdXMHBpqqEq+67P5Ypyu4+9IWqs3yc9TZcMWQ0THLxUwqseQPyVvakuYFtCwJHsxA==" saltValue="QHIogSs2PrwAfdqa9PAOFQ==" spinCount="100000" sqref="AC2033" name="Rango2_88_5_5_1_27"/>
    <protectedRange algorithmName="SHA-512" hashValue="LEEeiU6pKqm7TAP46VGlz0q+evvFwpT/0iLpRuWuQ7MacbP0OGL1/FSmrIEOg2rb6M+Jla2bPbVWiGag27j87w==" saltValue="HEVt+pS5OloNDlqSnzGLLw==" spinCount="100000" sqref="AI2033" name="Rango2_8_7_1_30"/>
    <protectedRange algorithmName="SHA-512" hashValue="q2z5hEFmXS0v2chiPTC/VCoDWNlnhp+Xe6Ybfxe48vIsnB/KTJQxJv+pFUnCXfZ9T6vyJopuqFFNROfQTW/JUw==" saltValue="IctfdGJb5tOTpq+KPi9vww==" spinCount="100000" sqref="AE2033:AF2033" name="Rango2_88_39_1_29"/>
    <protectedRange algorithmName="SHA-512" hashValue="NUll9P9xh7KbSfMYpMxsRZLfDw/y/AzW2LSWlpXVscBDqiAxmzo71xjs+a2lh+jRa7pceOC849slke4+ZKx8LA==" saltValue="8qbkKpQ+CiQuLnqgShNvXA==" spinCount="100000" sqref="T2033" name="Rango2_88_6_1_28"/>
    <protectedRange algorithmName="SHA-512" hashValue="KHhv3JU/LRdRrRTxxkgFceEHPZ5UzadmpZRZR3zmQRnPvkUJZuanRafIJ+qde0IWwLZSvFIQDyUAHq6v6k7XIg==" saltValue="2GKG1kCzVNNcn+vbOPuhJA==" spinCount="100000" sqref="Q2033" name="Rango2_2_5_1_29"/>
    <protectedRange algorithmName="SHA-512" hashValue="XZw03RosI/l0z9FxmTtF29EdZ7P+4+ybhqoaAAUmURojSR5XbGfjC4f2i8gMqfY+RI9JvfdCA6PSh9TduXfUxA==" saltValue="5TPtLq2WoiRSae/yaDPnTw==" spinCount="100000" sqref="R2033:S2033 U2033:AA2033" name="Rango2_99_4_32"/>
    <protectedRange algorithmName="SHA-512" hashValue="fMbmUM1DQ7FuAPRNvFL5mPdHUYjQnlLFhkuaxvHguaqR7aWyDxcmJs0jLYQfQKY+oyhsMb4Lew4VL6i7um3/ew==" saltValue="ydaTm0CeH8+/cYqoL/AMaQ==" spinCount="100000" sqref="AU2033 AW2033:AZ2033" name="Rango2_88_91_1_31"/>
    <protectedRange algorithmName="SHA-512" hashValue="CHipOQaT63FWw628cQcXXJRZlrbNZ7OgmnEbDx38UmmH7z19GRYEzXFiVOzHAy1OAaAbST7g2bHZHDKQp2qm3w==" saltValue="iRVuL+373yLHv0ZHzS9qog==" spinCount="100000" sqref="AL2033" name="Rango2_88_7_5_2_26"/>
    <protectedRange algorithmName="SHA-512" hashValue="NkG6oHuDGvGBEiLAAq8MEJHEfLQUMyjihfH+DBXhT+eQW0r1yri7tOJEFRM9nbOejjjXiviq9RFo7KB7wF+xJA==" saltValue="bpjB0AAANu2X/PeR3eiFkA==" spinCount="100000" sqref="AM2033:AS2033" name="Rango2_88_65_1_28"/>
    <protectedRange algorithmName="SHA-512" hashValue="RQ91b7oAw60DVtcgB2vRpial2kSdzJx5guGCTYUwXYkKrtrUHfiYnLf9R+SNpYXlJDYpyEJLhcWwP0EqNN86dQ==" saltValue="W3RbH3zrcY9sy39xNwXNxg==" spinCount="100000" sqref="BV2033:BY2033" name="Rango2_88_99_2_28"/>
    <protectedRange algorithmName="SHA-512" hashValue="XZw03RosI/l0z9FxmTtF29EdZ7P+4+ybhqoaAAUmURojSR5XbGfjC4f2i8gMqfY+RI9JvfdCA6PSh9TduXfUxA==" saltValue="5TPtLq2WoiRSae/yaDPnTw==" spinCount="100000" sqref="BZ2033:CB2033 BR2033:BU2033" name="Rango2_99_10_29"/>
    <protectedRange algorithmName="SHA-512" hashValue="XZw03RosI/l0z9FxmTtF29EdZ7P+4+ybhqoaAAUmURojSR5XbGfjC4f2i8gMqfY+RI9JvfdCA6PSh9TduXfUxA==" saltValue="5TPtLq2WoiRSae/yaDPnTw==" spinCount="100000" sqref="CE2033:CF2033" name="Rango2_99_11_27"/>
    <protectedRange algorithmName="SHA-512" hashValue="XZw03RosI/l0z9FxmTtF29EdZ7P+4+ybhqoaAAUmURojSR5XbGfjC4f2i8gMqfY+RI9JvfdCA6PSh9TduXfUxA==" saltValue="5TPtLq2WoiRSae/yaDPnTw==" spinCount="100000" sqref="CJ2033:CK2033" name="Rango2_99_12_30"/>
    <protectedRange algorithmName="SHA-512" hashValue="XZw03RosI/l0z9FxmTtF29EdZ7P+4+ybhqoaAAUmURojSR5XbGfjC4f2i8gMqfY+RI9JvfdCA6PSh9TduXfUxA==" saltValue="5TPtLq2WoiRSae/yaDPnTw==" spinCount="100000" sqref="CP2033:CQ2033" name="Rango2_99_14_32"/>
    <protectedRange algorithmName="SHA-512" hashValue="XZw03RosI/l0z9FxmTtF29EdZ7P+4+ybhqoaAAUmURojSR5XbGfjC4f2i8gMqfY+RI9JvfdCA6PSh9TduXfUxA==" saltValue="5TPtLq2WoiRSae/yaDPnTw==" spinCount="100000" sqref="CS2033:CT2033" name="Rango2_99_15_31"/>
    <protectedRange algorithmName="SHA-512" hashValue="XZw03RosI/l0z9FxmTtF29EdZ7P+4+ybhqoaAAUmURojSR5XbGfjC4f2i8gMqfY+RI9JvfdCA6PSh9TduXfUxA==" saltValue="5TPtLq2WoiRSae/yaDPnTw==" spinCount="100000" sqref="DA2033:DN2033" name="Rango2_99_17_33"/>
    <protectedRange algorithmName="SHA-512" hashValue="XZw03RosI/l0z9FxmTtF29EdZ7P+4+ybhqoaAAUmURojSR5XbGfjC4f2i8gMqfY+RI9JvfdCA6PSh9TduXfUxA==" saltValue="5TPtLq2WoiRSae/yaDPnTw==" spinCount="100000" sqref="O2034:O2035" name="Rango2_99_2_32"/>
    <protectedRange algorithmName="SHA-512" hashValue="fPHvtIAf3pQeZUoAI9C2/vdXMHBpqqEq+67P5Ypyu4+9IWqs3yc9TZcMWQ0THLxUwqseQPyVvakuYFtCwJHsxA==" saltValue="QHIogSs2PrwAfdqa9PAOFQ==" spinCount="100000" sqref="AC2034:AC2035" name="Rango2_88_5_5_1_28"/>
    <protectedRange algorithmName="SHA-512" hashValue="LEEeiU6pKqm7TAP46VGlz0q+evvFwpT/0iLpRuWuQ7MacbP0OGL1/FSmrIEOg2rb6M+Jla2bPbVWiGag27j87w==" saltValue="HEVt+pS5OloNDlqSnzGLLw==" spinCount="100000" sqref="AI2034:AI2035" name="Rango2_8_7_1_31"/>
    <protectedRange algorithmName="SHA-512" hashValue="q2z5hEFmXS0v2chiPTC/VCoDWNlnhp+Xe6Ybfxe48vIsnB/KTJQxJv+pFUnCXfZ9T6vyJopuqFFNROfQTW/JUw==" saltValue="IctfdGJb5tOTpq+KPi9vww==" spinCount="100000" sqref="AE2034:AF2035" name="Rango2_88_39_1_30"/>
    <protectedRange algorithmName="SHA-512" hashValue="NUll9P9xh7KbSfMYpMxsRZLfDw/y/AzW2LSWlpXVscBDqiAxmzo71xjs+a2lh+jRa7pceOC849slke4+ZKx8LA==" saltValue="8qbkKpQ+CiQuLnqgShNvXA==" spinCount="100000" sqref="T2034:T2035" name="Rango2_88_6_1_29"/>
    <protectedRange algorithmName="SHA-512" hashValue="KHhv3JU/LRdRrRTxxkgFceEHPZ5UzadmpZRZR3zmQRnPvkUJZuanRafIJ+qde0IWwLZSvFIQDyUAHq6v6k7XIg==" saltValue="2GKG1kCzVNNcn+vbOPuhJA==" spinCount="100000" sqref="Q2034" name="Rango2_2_5_1_30"/>
    <protectedRange algorithmName="SHA-512" hashValue="XZw03RosI/l0z9FxmTtF29EdZ7P+4+ybhqoaAAUmURojSR5XbGfjC4f2i8gMqfY+RI9JvfdCA6PSh9TduXfUxA==" saltValue="5TPtLq2WoiRSae/yaDPnTw==" spinCount="100000" sqref="R2034:S2035 U2034:AA2035" name="Rango2_99_4_33"/>
    <protectedRange algorithmName="SHA-512" hashValue="fMbmUM1DQ7FuAPRNvFL5mPdHUYjQnlLFhkuaxvHguaqR7aWyDxcmJs0jLYQfQKY+oyhsMb4Lew4VL6i7um3/ew==" saltValue="ydaTm0CeH8+/cYqoL/AMaQ==" spinCount="100000" sqref="AU2034:AU2035 AW2034:AZ2035" name="Rango2_88_91_1_32"/>
    <protectedRange algorithmName="SHA-512" hashValue="CHipOQaT63FWw628cQcXXJRZlrbNZ7OgmnEbDx38UmmH7z19GRYEzXFiVOzHAy1OAaAbST7g2bHZHDKQp2qm3w==" saltValue="iRVuL+373yLHv0ZHzS9qog==" spinCount="100000" sqref="AL2034:AL2035" name="Rango2_88_7_5_2_27"/>
    <protectedRange algorithmName="SHA-512" hashValue="NkG6oHuDGvGBEiLAAq8MEJHEfLQUMyjihfH+DBXhT+eQW0r1yri7tOJEFRM9nbOejjjXiviq9RFo7KB7wF+xJA==" saltValue="bpjB0AAANu2X/PeR3eiFkA==" spinCount="100000" sqref="AM2034:AS2035" name="Rango2_88_65_1_29"/>
    <protectedRange algorithmName="SHA-512" hashValue="RQ91b7oAw60DVtcgB2vRpial2kSdzJx5guGCTYUwXYkKrtrUHfiYnLf9R+SNpYXlJDYpyEJLhcWwP0EqNN86dQ==" saltValue="W3RbH3zrcY9sy39xNwXNxg==" spinCount="100000" sqref="BV2034:BY2035" name="Rango2_88_99_2_29"/>
    <protectedRange algorithmName="SHA-512" hashValue="XZw03RosI/l0z9FxmTtF29EdZ7P+4+ybhqoaAAUmURojSR5XbGfjC4f2i8gMqfY+RI9JvfdCA6PSh9TduXfUxA==" saltValue="5TPtLq2WoiRSae/yaDPnTw==" spinCount="100000" sqref="BZ2034:CB2035 BR2034:BU2035" name="Rango2_99_10_30"/>
    <protectedRange algorithmName="SHA-512" hashValue="XZw03RosI/l0z9FxmTtF29EdZ7P+4+ybhqoaAAUmURojSR5XbGfjC4f2i8gMqfY+RI9JvfdCA6PSh9TduXfUxA==" saltValue="5TPtLq2WoiRSae/yaDPnTw==" spinCount="100000" sqref="CE2034:CF2035" name="Rango2_99_11_28"/>
    <protectedRange algorithmName="SHA-512" hashValue="XZw03RosI/l0z9FxmTtF29EdZ7P+4+ybhqoaAAUmURojSR5XbGfjC4f2i8gMqfY+RI9JvfdCA6PSh9TduXfUxA==" saltValue="5TPtLq2WoiRSae/yaDPnTw==" spinCount="100000" sqref="CJ2034:CK2035" name="Rango2_99_12_31"/>
    <protectedRange algorithmName="SHA-512" hashValue="XZw03RosI/l0z9FxmTtF29EdZ7P+4+ybhqoaAAUmURojSR5XbGfjC4f2i8gMqfY+RI9JvfdCA6PSh9TduXfUxA==" saltValue="5TPtLq2WoiRSae/yaDPnTw==" spinCount="100000" sqref="CP2034:CQ2035" name="Rango2_99_14_33"/>
    <protectedRange algorithmName="SHA-512" hashValue="XZw03RosI/l0z9FxmTtF29EdZ7P+4+ybhqoaAAUmURojSR5XbGfjC4f2i8gMqfY+RI9JvfdCA6PSh9TduXfUxA==" saltValue="5TPtLq2WoiRSae/yaDPnTw==" spinCount="100000" sqref="CS2034:CT2035" name="Rango2_99_15_32"/>
    <protectedRange algorithmName="SHA-512" hashValue="XZw03RosI/l0z9FxmTtF29EdZ7P+4+ybhqoaAAUmURojSR5XbGfjC4f2i8gMqfY+RI9JvfdCA6PSh9TduXfUxA==" saltValue="5TPtLq2WoiRSae/yaDPnTw==" spinCount="100000" sqref="DA2034:DN2035" name="Rango2_99_17_34"/>
    <protectedRange algorithmName="SHA-512" hashValue="XZw03RosI/l0z9FxmTtF29EdZ7P+4+ybhqoaAAUmURojSR5XbGfjC4f2i8gMqfY+RI9JvfdCA6PSh9TduXfUxA==" saltValue="5TPtLq2WoiRSae/yaDPnTw==" spinCount="100000" sqref="O2036:O2037" name="Rango2_99_2_33"/>
    <protectedRange algorithmName="SHA-512" hashValue="fPHvtIAf3pQeZUoAI9C2/vdXMHBpqqEq+67P5Ypyu4+9IWqs3yc9TZcMWQ0THLxUwqseQPyVvakuYFtCwJHsxA==" saltValue="QHIogSs2PrwAfdqa9PAOFQ==" spinCount="100000" sqref="AC2036:AC2037" name="Rango2_88_5_5_1_29"/>
    <protectedRange algorithmName="SHA-512" hashValue="LEEeiU6pKqm7TAP46VGlz0q+evvFwpT/0iLpRuWuQ7MacbP0OGL1/FSmrIEOg2rb6M+Jla2bPbVWiGag27j87w==" saltValue="HEVt+pS5OloNDlqSnzGLLw==" spinCount="100000" sqref="AI2036:AI2037" name="Rango2_8_7_1_32"/>
    <protectedRange algorithmName="SHA-512" hashValue="q2z5hEFmXS0v2chiPTC/VCoDWNlnhp+Xe6Ybfxe48vIsnB/KTJQxJv+pFUnCXfZ9T6vyJopuqFFNROfQTW/JUw==" saltValue="IctfdGJb5tOTpq+KPi9vww==" spinCount="100000" sqref="AE2036:AF2037" name="Rango2_88_39_1_31"/>
    <protectedRange algorithmName="SHA-512" hashValue="NUll9P9xh7KbSfMYpMxsRZLfDw/y/AzW2LSWlpXVscBDqiAxmzo71xjs+a2lh+jRa7pceOC849slke4+ZKx8LA==" saltValue="8qbkKpQ+CiQuLnqgShNvXA==" spinCount="100000" sqref="T2036:T2037" name="Rango2_88_6_1_30"/>
    <protectedRange algorithmName="SHA-512" hashValue="XZw03RosI/l0z9FxmTtF29EdZ7P+4+ybhqoaAAUmURojSR5XbGfjC4f2i8gMqfY+RI9JvfdCA6PSh9TduXfUxA==" saltValue="5TPtLq2WoiRSae/yaDPnTw==" spinCount="100000" sqref="R2036:S2037 U2036:AA2037" name="Rango2_99_4_34"/>
    <protectedRange algorithmName="SHA-512" hashValue="fMbmUM1DQ7FuAPRNvFL5mPdHUYjQnlLFhkuaxvHguaqR7aWyDxcmJs0jLYQfQKY+oyhsMb4Lew4VL6i7um3/ew==" saltValue="ydaTm0CeH8+/cYqoL/AMaQ==" spinCount="100000" sqref="AU2036:AU2037 AW2036:AZ2037" name="Rango2_88_91_1_33"/>
    <protectedRange algorithmName="SHA-512" hashValue="CHipOQaT63FWw628cQcXXJRZlrbNZ7OgmnEbDx38UmmH7z19GRYEzXFiVOzHAy1OAaAbST7g2bHZHDKQp2qm3w==" saltValue="iRVuL+373yLHv0ZHzS9qog==" spinCount="100000" sqref="AL2036:AL2037" name="Rango2_88_7_5_2_28"/>
    <protectedRange algorithmName="SHA-512" hashValue="NkG6oHuDGvGBEiLAAq8MEJHEfLQUMyjihfH+DBXhT+eQW0r1yri7tOJEFRM9nbOejjjXiviq9RFo7KB7wF+xJA==" saltValue="bpjB0AAANu2X/PeR3eiFkA==" spinCount="100000" sqref="AM2036:AS2037" name="Rango2_88_65_1_30"/>
    <protectedRange algorithmName="SHA-512" hashValue="RQ91b7oAw60DVtcgB2vRpial2kSdzJx5guGCTYUwXYkKrtrUHfiYnLf9R+SNpYXlJDYpyEJLhcWwP0EqNN86dQ==" saltValue="W3RbH3zrcY9sy39xNwXNxg==" spinCount="100000" sqref="BV2036:BY2037" name="Rango2_88_99_2_30"/>
    <protectedRange algorithmName="SHA-512" hashValue="XZw03RosI/l0z9FxmTtF29EdZ7P+4+ybhqoaAAUmURojSR5XbGfjC4f2i8gMqfY+RI9JvfdCA6PSh9TduXfUxA==" saltValue="5TPtLq2WoiRSae/yaDPnTw==" spinCount="100000" sqref="BZ2036:CB2037 BR2036:BU2037" name="Rango2_99_10_31"/>
    <protectedRange algorithmName="SHA-512" hashValue="XZw03RosI/l0z9FxmTtF29EdZ7P+4+ybhqoaAAUmURojSR5XbGfjC4f2i8gMqfY+RI9JvfdCA6PSh9TduXfUxA==" saltValue="5TPtLq2WoiRSae/yaDPnTw==" spinCount="100000" sqref="CE2036:CF2037" name="Rango2_99_11_29"/>
    <protectedRange algorithmName="SHA-512" hashValue="XZw03RosI/l0z9FxmTtF29EdZ7P+4+ybhqoaAAUmURojSR5XbGfjC4f2i8gMqfY+RI9JvfdCA6PSh9TduXfUxA==" saltValue="5TPtLq2WoiRSae/yaDPnTw==" spinCount="100000" sqref="CJ2036:CK2037" name="Rango2_99_12_32"/>
    <protectedRange algorithmName="SHA-512" hashValue="XZw03RosI/l0z9FxmTtF29EdZ7P+4+ybhqoaAAUmURojSR5XbGfjC4f2i8gMqfY+RI9JvfdCA6PSh9TduXfUxA==" saltValue="5TPtLq2WoiRSae/yaDPnTw==" spinCount="100000" sqref="CP2036:CQ2037" name="Rango2_99_14_34"/>
    <protectedRange algorithmName="SHA-512" hashValue="XZw03RosI/l0z9FxmTtF29EdZ7P+4+ybhqoaAAUmURojSR5XbGfjC4f2i8gMqfY+RI9JvfdCA6PSh9TduXfUxA==" saltValue="5TPtLq2WoiRSae/yaDPnTw==" spinCount="100000" sqref="CS2036:CT2037" name="Rango2_99_15_33"/>
    <protectedRange algorithmName="SHA-512" hashValue="XZw03RosI/l0z9FxmTtF29EdZ7P+4+ybhqoaAAUmURojSR5XbGfjC4f2i8gMqfY+RI9JvfdCA6PSh9TduXfUxA==" saltValue="5TPtLq2WoiRSae/yaDPnTw==" spinCount="100000" sqref="DA2036:DN2037" name="Rango2_99_17_35"/>
    <protectedRange algorithmName="SHA-512" hashValue="XZw03RosI/l0z9FxmTtF29EdZ7P+4+ybhqoaAAUmURojSR5XbGfjC4f2i8gMqfY+RI9JvfdCA6PSh9TduXfUxA==" saltValue="5TPtLq2WoiRSae/yaDPnTw==" spinCount="100000" sqref="O2038" name="Rango2_99_2_34"/>
    <protectedRange algorithmName="SHA-512" hashValue="fPHvtIAf3pQeZUoAI9C2/vdXMHBpqqEq+67P5Ypyu4+9IWqs3yc9TZcMWQ0THLxUwqseQPyVvakuYFtCwJHsxA==" saltValue="QHIogSs2PrwAfdqa9PAOFQ==" spinCount="100000" sqref="AC2038" name="Rango2_88_5_5_1_30"/>
    <protectedRange algorithmName="SHA-512" hashValue="LEEeiU6pKqm7TAP46VGlz0q+evvFwpT/0iLpRuWuQ7MacbP0OGL1/FSmrIEOg2rb6M+Jla2bPbVWiGag27j87w==" saltValue="HEVt+pS5OloNDlqSnzGLLw==" spinCount="100000" sqref="AI2038" name="Rango2_8_7_1_33"/>
    <protectedRange algorithmName="SHA-512" hashValue="q2z5hEFmXS0v2chiPTC/VCoDWNlnhp+Xe6Ybfxe48vIsnB/KTJQxJv+pFUnCXfZ9T6vyJopuqFFNROfQTW/JUw==" saltValue="IctfdGJb5tOTpq+KPi9vww==" spinCount="100000" sqref="AE2038:AF2038" name="Rango2_88_39_1_32"/>
    <protectedRange algorithmName="SHA-512" hashValue="NUll9P9xh7KbSfMYpMxsRZLfDw/y/AzW2LSWlpXVscBDqiAxmzo71xjs+a2lh+jRa7pceOC849slke4+ZKx8LA==" saltValue="8qbkKpQ+CiQuLnqgShNvXA==" spinCount="100000" sqref="T2038" name="Rango2_88_6_1_31"/>
    <protectedRange algorithmName="SHA-512" hashValue="XZw03RosI/l0z9FxmTtF29EdZ7P+4+ybhqoaAAUmURojSR5XbGfjC4f2i8gMqfY+RI9JvfdCA6PSh9TduXfUxA==" saltValue="5TPtLq2WoiRSae/yaDPnTw==" spinCount="100000" sqref="R2038:S2038 U2038:AA2038" name="Rango2_99_4_35"/>
    <protectedRange algorithmName="SHA-512" hashValue="fMbmUM1DQ7FuAPRNvFL5mPdHUYjQnlLFhkuaxvHguaqR7aWyDxcmJs0jLYQfQKY+oyhsMb4Lew4VL6i7um3/ew==" saltValue="ydaTm0CeH8+/cYqoL/AMaQ==" spinCount="100000" sqref="AU2038 AW2038:AZ2038" name="Rango2_88_91_1_34"/>
    <protectedRange algorithmName="SHA-512" hashValue="CHipOQaT63FWw628cQcXXJRZlrbNZ7OgmnEbDx38UmmH7z19GRYEzXFiVOzHAy1OAaAbST7g2bHZHDKQp2qm3w==" saltValue="iRVuL+373yLHv0ZHzS9qog==" spinCount="100000" sqref="AL2038" name="Rango2_88_7_5_2_29"/>
    <protectedRange algorithmName="SHA-512" hashValue="NkG6oHuDGvGBEiLAAq8MEJHEfLQUMyjihfH+DBXhT+eQW0r1yri7tOJEFRM9nbOejjjXiviq9RFo7KB7wF+xJA==" saltValue="bpjB0AAANu2X/PeR3eiFkA==" spinCount="100000" sqref="AM2038:AS2038" name="Rango2_88_65_1_31"/>
    <protectedRange algorithmName="SHA-512" hashValue="RQ91b7oAw60DVtcgB2vRpial2kSdzJx5guGCTYUwXYkKrtrUHfiYnLf9R+SNpYXlJDYpyEJLhcWwP0EqNN86dQ==" saltValue="W3RbH3zrcY9sy39xNwXNxg==" spinCount="100000" sqref="BV2038:BY2038" name="Rango2_88_99_2_31"/>
    <protectedRange algorithmName="SHA-512" hashValue="XZw03RosI/l0z9FxmTtF29EdZ7P+4+ybhqoaAAUmURojSR5XbGfjC4f2i8gMqfY+RI9JvfdCA6PSh9TduXfUxA==" saltValue="5TPtLq2WoiRSae/yaDPnTw==" spinCount="100000" sqref="BZ2038:CB2038 BR2038:BU2038" name="Rango2_99_10_32"/>
    <protectedRange algorithmName="SHA-512" hashValue="XZw03RosI/l0z9FxmTtF29EdZ7P+4+ybhqoaAAUmURojSR5XbGfjC4f2i8gMqfY+RI9JvfdCA6PSh9TduXfUxA==" saltValue="5TPtLq2WoiRSae/yaDPnTw==" spinCount="100000" sqref="CE2038:CF2038" name="Rango2_99_11_30"/>
    <protectedRange algorithmName="SHA-512" hashValue="XZw03RosI/l0z9FxmTtF29EdZ7P+4+ybhqoaAAUmURojSR5XbGfjC4f2i8gMqfY+RI9JvfdCA6PSh9TduXfUxA==" saltValue="5TPtLq2WoiRSae/yaDPnTw==" spinCount="100000" sqref="CJ2038:CK2038" name="Rango2_99_12_33"/>
    <protectedRange algorithmName="SHA-512" hashValue="XZw03RosI/l0z9FxmTtF29EdZ7P+4+ybhqoaAAUmURojSR5XbGfjC4f2i8gMqfY+RI9JvfdCA6PSh9TduXfUxA==" saltValue="5TPtLq2WoiRSae/yaDPnTw==" spinCount="100000" sqref="CP2038:CQ2038" name="Rango2_99_14_35"/>
    <protectedRange algorithmName="SHA-512" hashValue="XZw03RosI/l0z9FxmTtF29EdZ7P+4+ybhqoaAAUmURojSR5XbGfjC4f2i8gMqfY+RI9JvfdCA6PSh9TduXfUxA==" saltValue="5TPtLq2WoiRSae/yaDPnTw==" spinCount="100000" sqref="CS2038:CT2038" name="Rango2_99_15_34"/>
    <protectedRange algorithmName="SHA-512" hashValue="XZw03RosI/l0z9FxmTtF29EdZ7P+4+ybhqoaAAUmURojSR5XbGfjC4f2i8gMqfY+RI9JvfdCA6PSh9TduXfUxA==" saltValue="5TPtLq2WoiRSae/yaDPnTw==" spinCount="100000" sqref="DA2038:DN2038" name="Rango2_99_17_36"/>
    <protectedRange algorithmName="SHA-512" hashValue="XZw03RosI/l0z9FxmTtF29EdZ7P+4+ybhqoaAAUmURojSR5XbGfjC4f2i8gMqfY+RI9JvfdCA6PSh9TduXfUxA==" saltValue="5TPtLq2WoiRSae/yaDPnTw==" spinCount="100000" sqref="O2039" name="Rango2_99_2_35"/>
    <protectedRange algorithmName="SHA-512" hashValue="fPHvtIAf3pQeZUoAI9C2/vdXMHBpqqEq+67P5Ypyu4+9IWqs3yc9TZcMWQ0THLxUwqseQPyVvakuYFtCwJHsxA==" saltValue="QHIogSs2PrwAfdqa9PAOFQ==" spinCount="100000" sqref="AC2039" name="Rango2_88_5_5_1_31"/>
    <protectedRange algorithmName="SHA-512" hashValue="LEEeiU6pKqm7TAP46VGlz0q+evvFwpT/0iLpRuWuQ7MacbP0OGL1/FSmrIEOg2rb6M+Jla2bPbVWiGag27j87w==" saltValue="HEVt+pS5OloNDlqSnzGLLw==" spinCount="100000" sqref="AI2039" name="Rango2_8_7_1_34"/>
    <protectedRange algorithmName="SHA-512" hashValue="q2z5hEFmXS0v2chiPTC/VCoDWNlnhp+Xe6Ybfxe48vIsnB/KTJQxJv+pFUnCXfZ9T6vyJopuqFFNROfQTW/JUw==" saltValue="IctfdGJb5tOTpq+KPi9vww==" spinCount="100000" sqref="AE2039:AF2039" name="Rango2_88_39_1_33"/>
    <protectedRange algorithmName="SHA-512" hashValue="NUll9P9xh7KbSfMYpMxsRZLfDw/y/AzW2LSWlpXVscBDqiAxmzo71xjs+a2lh+jRa7pceOC849slke4+ZKx8LA==" saltValue="8qbkKpQ+CiQuLnqgShNvXA==" spinCount="100000" sqref="T2039" name="Rango2_88_6_1_32"/>
    <protectedRange algorithmName="SHA-512" hashValue="XZw03RosI/l0z9FxmTtF29EdZ7P+4+ybhqoaAAUmURojSR5XbGfjC4f2i8gMqfY+RI9JvfdCA6PSh9TduXfUxA==" saltValue="5TPtLq2WoiRSae/yaDPnTw==" spinCount="100000" sqref="R2039:S2039 U2039:AA2039" name="Rango2_99_4_36"/>
    <protectedRange algorithmName="SHA-512" hashValue="fMbmUM1DQ7FuAPRNvFL5mPdHUYjQnlLFhkuaxvHguaqR7aWyDxcmJs0jLYQfQKY+oyhsMb4Lew4VL6i7um3/ew==" saltValue="ydaTm0CeH8+/cYqoL/AMaQ==" spinCount="100000" sqref="AU2039 AW2039:AZ2039" name="Rango2_88_91_1_35"/>
    <protectedRange algorithmName="SHA-512" hashValue="CHipOQaT63FWw628cQcXXJRZlrbNZ7OgmnEbDx38UmmH7z19GRYEzXFiVOzHAy1OAaAbST7g2bHZHDKQp2qm3w==" saltValue="iRVuL+373yLHv0ZHzS9qog==" spinCount="100000" sqref="AL2039" name="Rango2_88_7_5_2_30"/>
    <protectedRange algorithmName="SHA-512" hashValue="NkG6oHuDGvGBEiLAAq8MEJHEfLQUMyjihfH+DBXhT+eQW0r1yri7tOJEFRM9nbOejjjXiviq9RFo7KB7wF+xJA==" saltValue="bpjB0AAANu2X/PeR3eiFkA==" spinCount="100000" sqref="AM2039:AS2039" name="Rango2_88_65_1_32"/>
    <protectedRange algorithmName="SHA-512" hashValue="RQ91b7oAw60DVtcgB2vRpial2kSdzJx5guGCTYUwXYkKrtrUHfiYnLf9R+SNpYXlJDYpyEJLhcWwP0EqNN86dQ==" saltValue="W3RbH3zrcY9sy39xNwXNxg==" spinCount="100000" sqref="BV2039:BY2039" name="Rango2_88_99_2_32"/>
    <protectedRange algorithmName="SHA-512" hashValue="XZw03RosI/l0z9FxmTtF29EdZ7P+4+ybhqoaAAUmURojSR5XbGfjC4f2i8gMqfY+RI9JvfdCA6PSh9TduXfUxA==" saltValue="5TPtLq2WoiRSae/yaDPnTw==" spinCount="100000" sqref="BZ2039:CB2039 BR2039:BU2039" name="Rango2_99_10_33"/>
    <protectedRange algorithmName="SHA-512" hashValue="XZw03RosI/l0z9FxmTtF29EdZ7P+4+ybhqoaAAUmURojSR5XbGfjC4f2i8gMqfY+RI9JvfdCA6PSh9TduXfUxA==" saltValue="5TPtLq2WoiRSae/yaDPnTw==" spinCount="100000" sqref="CE2039:CF2039" name="Rango2_99_11_31"/>
    <protectedRange algorithmName="SHA-512" hashValue="XZw03RosI/l0z9FxmTtF29EdZ7P+4+ybhqoaAAUmURojSR5XbGfjC4f2i8gMqfY+RI9JvfdCA6PSh9TduXfUxA==" saltValue="5TPtLq2WoiRSae/yaDPnTw==" spinCount="100000" sqref="CJ2039:CK2039" name="Rango2_99_12_34"/>
    <protectedRange algorithmName="SHA-512" hashValue="XZw03RosI/l0z9FxmTtF29EdZ7P+4+ybhqoaAAUmURojSR5XbGfjC4f2i8gMqfY+RI9JvfdCA6PSh9TduXfUxA==" saltValue="5TPtLq2WoiRSae/yaDPnTw==" spinCount="100000" sqref="CP2039:CQ2039" name="Rango2_99_14_36"/>
    <protectedRange algorithmName="SHA-512" hashValue="XZw03RosI/l0z9FxmTtF29EdZ7P+4+ybhqoaAAUmURojSR5XbGfjC4f2i8gMqfY+RI9JvfdCA6PSh9TduXfUxA==" saltValue="5TPtLq2WoiRSae/yaDPnTw==" spinCount="100000" sqref="CS2039:CT2039" name="Rango2_99_15_35"/>
    <protectedRange algorithmName="SHA-512" hashValue="XZw03RosI/l0z9FxmTtF29EdZ7P+4+ybhqoaAAUmURojSR5XbGfjC4f2i8gMqfY+RI9JvfdCA6PSh9TduXfUxA==" saltValue="5TPtLq2WoiRSae/yaDPnTw==" spinCount="100000" sqref="DA2039:DN2039" name="Rango2_99_17_37"/>
    <protectedRange algorithmName="SHA-512" hashValue="XZw03RosI/l0z9FxmTtF29EdZ7P+4+ybhqoaAAUmURojSR5XbGfjC4f2i8gMqfY+RI9JvfdCA6PSh9TduXfUxA==" saltValue="5TPtLq2WoiRSae/yaDPnTw==" spinCount="100000" sqref="O2040" name="Rango2_99_2_36"/>
    <protectedRange algorithmName="SHA-512" hashValue="fPHvtIAf3pQeZUoAI9C2/vdXMHBpqqEq+67P5Ypyu4+9IWqs3yc9TZcMWQ0THLxUwqseQPyVvakuYFtCwJHsxA==" saltValue="QHIogSs2PrwAfdqa9PAOFQ==" spinCount="100000" sqref="AC2040" name="Rango2_88_5_5_1_32"/>
    <protectedRange algorithmName="SHA-512" hashValue="LEEeiU6pKqm7TAP46VGlz0q+evvFwpT/0iLpRuWuQ7MacbP0OGL1/FSmrIEOg2rb6M+Jla2bPbVWiGag27j87w==" saltValue="HEVt+pS5OloNDlqSnzGLLw==" spinCount="100000" sqref="AI2040" name="Rango2_8_7_1_35"/>
    <protectedRange algorithmName="SHA-512" hashValue="q2z5hEFmXS0v2chiPTC/VCoDWNlnhp+Xe6Ybfxe48vIsnB/KTJQxJv+pFUnCXfZ9T6vyJopuqFFNROfQTW/JUw==" saltValue="IctfdGJb5tOTpq+KPi9vww==" spinCount="100000" sqref="AE2040:AF2040" name="Rango2_88_39_1_34"/>
    <protectedRange algorithmName="SHA-512" hashValue="NUll9P9xh7KbSfMYpMxsRZLfDw/y/AzW2LSWlpXVscBDqiAxmzo71xjs+a2lh+jRa7pceOC849slke4+ZKx8LA==" saltValue="8qbkKpQ+CiQuLnqgShNvXA==" spinCount="100000" sqref="T2040" name="Rango2_88_6_1_33"/>
    <protectedRange algorithmName="SHA-512" hashValue="XZw03RosI/l0z9FxmTtF29EdZ7P+4+ybhqoaAAUmURojSR5XbGfjC4f2i8gMqfY+RI9JvfdCA6PSh9TduXfUxA==" saltValue="5TPtLq2WoiRSae/yaDPnTw==" spinCount="100000" sqref="R2040:S2040 U2040:AA2040" name="Rango2_99_4_37"/>
    <protectedRange algorithmName="SHA-512" hashValue="fMbmUM1DQ7FuAPRNvFL5mPdHUYjQnlLFhkuaxvHguaqR7aWyDxcmJs0jLYQfQKY+oyhsMb4Lew4VL6i7um3/ew==" saltValue="ydaTm0CeH8+/cYqoL/AMaQ==" spinCount="100000" sqref="AU2040 AW2040:AZ2040" name="Rango2_88_91_1_36"/>
    <protectedRange algorithmName="SHA-512" hashValue="CHipOQaT63FWw628cQcXXJRZlrbNZ7OgmnEbDx38UmmH7z19GRYEzXFiVOzHAy1OAaAbST7g2bHZHDKQp2qm3w==" saltValue="iRVuL+373yLHv0ZHzS9qog==" spinCount="100000" sqref="AL2040" name="Rango2_88_7_5_2_31"/>
    <protectedRange algorithmName="SHA-512" hashValue="NkG6oHuDGvGBEiLAAq8MEJHEfLQUMyjihfH+DBXhT+eQW0r1yri7tOJEFRM9nbOejjjXiviq9RFo7KB7wF+xJA==" saltValue="bpjB0AAANu2X/PeR3eiFkA==" spinCount="100000" sqref="AM2040:AS2040" name="Rango2_88_65_1_33"/>
    <protectedRange algorithmName="SHA-512" hashValue="RQ91b7oAw60DVtcgB2vRpial2kSdzJx5guGCTYUwXYkKrtrUHfiYnLf9R+SNpYXlJDYpyEJLhcWwP0EqNN86dQ==" saltValue="W3RbH3zrcY9sy39xNwXNxg==" spinCount="100000" sqref="BV2040:BY2040" name="Rango2_88_99_2_33"/>
    <protectedRange algorithmName="SHA-512" hashValue="XZw03RosI/l0z9FxmTtF29EdZ7P+4+ybhqoaAAUmURojSR5XbGfjC4f2i8gMqfY+RI9JvfdCA6PSh9TduXfUxA==" saltValue="5TPtLq2WoiRSae/yaDPnTw==" spinCount="100000" sqref="BZ2040:CB2040 BR2040:BU2040" name="Rango2_99_10_34"/>
    <protectedRange algorithmName="SHA-512" hashValue="XZw03RosI/l0z9FxmTtF29EdZ7P+4+ybhqoaAAUmURojSR5XbGfjC4f2i8gMqfY+RI9JvfdCA6PSh9TduXfUxA==" saltValue="5TPtLq2WoiRSae/yaDPnTw==" spinCount="100000" sqref="CE2040:CF2040" name="Rango2_99_11_32"/>
    <protectedRange algorithmName="SHA-512" hashValue="XZw03RosI/l0z9FxmTtF29EdZ7P+4+ybhqoaAAUmURojSR5XbGfjC4f2i8gMqfY+RI9JvfdCA6PSh9TduXfUxA==" saltValue="5TPtLq2WoiRSae/yaDPnTw==" spinCount="100000" sqref="CJ2040:CK2040" name="Rango2_99_12_35"/>
    <protectedRange algorithmName="SHA-512" hashValue="XZw03RosI/l0z9FxmTtF29EdZ7P+4+ybhqoaAAUmURojSR5XbGfjC4f2i8gMqfY+RI9JvfdCA6PSh9TduXfUxA==" saltValue="5TPtLq2WoiRSae/yaDPnTw==" spinCount="100000" sqref="CP2040:CQ2040" name="Rango2_99_14_37"/>
    <protectedRange algorithmName="SHA-512" hashValue="XZw03RosI/l0z9FxmTtF29EdZ7P+4+ybhqoaAAUmURojSR5XbGfjC4f2i8gMqfY+RI9JvfdCA6PSh9TduXfUxA==" saltValue="5TPtLq2WoiRSae/yaDPnTw==" spinCount="100000" sqref="CS2040:CT2040" name="Rango2_99_15_36"/>
    <protectedRange algorithmName="SHA-512" hashValue="XZw03RosI/l0z9FxmTtF29EdZ7P+4+ybhqoaAAUmURojSR5XbGfjC4f2i8gMqfY+RI9JvfdCA6PSh9TduXfUxA==" saltValue="5TPtLq2WoiRSae/yaDPnTw==" spinCount="100000" sqref="DA2040:DG2040 DI2040:DN2040" name="Rango2_99_17_38"/>
    <protectedRange algorithmName="SHA-512" hashValue="XZw03RosI/l0z9FxmTtF29EdZ7P+4+ybhqoaAAUmURojSR5XbGfjC4f2i8gMqfY+RI9JvfdCA6PSh9TduXfUxA==" saltValue="5TPtLq2WoiRSae/yaDPnTw==" spinCount="100000" sqref="O2041" name="Rango2_99_2_37"/>
    <protectedRange algorithmName="SHA-512" hashValue="fPHvtIAf3pQeZUoAI9C2/vdXMHBpqqEq+67P5Ypyu4+9IWqs3yc9TZcMWQ0THLxUwqseQPyVvakuYFtCwJHsxA==" saltValue="QHIogSs2PrwAfdqa9PAOFQ==" spinCount="100000" sqref="AC2041" name="Rango2_88_5_5_1_33"/>
    <protectedRange algorithmName="SHA-512" hashValue="LEEeiU6pKqm7TAP46VGlz0q+evvFwpT/0iLpRuWuQ7MacbP0OGL1/FSmrIEOg2rb6M+Jla2bPbVWiGag27j87w==" saltValue="HEVt+pS5OloNDlqSnzGLLw==" spinCount="100000" sqref="AI2041" name="Rango2_8_7_1_36"/>
    <protectedRange algorithmName="SHA-512" hashValue="q2z5hEFmXS0v2chiPTC/VCoDWNlnhp+Xe6Ybfxe48vIsnB/KTJQxJv+pFUnCXfZ9T6vyJopuqFFNROfQTW/JUw==" saltValue="IctfdGJb5tOTpq+KPi9vww==" spinCount="100000" sqref="AE2041:AF2041" name="Rango2_88_39_1_35"/>
    <protectedRange algorithmName="SHA-512" hashValue="NUll9P9xh7KbSfMYpMxsRZLfDw/y/AzW2LSWlpXVscBDqiAxmzo71xjs+a2lh+jRa7pceOC849slke4+ZKx8LA==" saltValue="8qbkKpQ+CiQuLnqgShNvXA==" spinCount="100000" sqref="T2041" name="Rango2_88_6_1_34"/>
    <protectedRange algorithmName="SHA-512" hashValue="XZw03RosI/l0z9FxmTtF29EdZ7P+4+ybhqoaAAUmURojSR5XbGfjC4f2i8gMqfY+RI9JvfdCA6PSh9TduXfUxA==" saltValue="5TPtLq2WoiRSae/yaDPnTw==" spinCount="100000" sqref="R2041:S2041 U2041:AA2041" name="Rango2_99_4_38"/>
    <protectedRange algorithmName="SHA-512" hashValue="fMbmUM1DQ7FuAPRNvFL5mPdHUYjQnlLFhkuaxvHguaqR7aWyDxcmJs0jLYQfQKY+oyhsMb4Lew4VL6i7um3/ew==" saltValue="ydaTm0CeH8+/cYqoL/AMaQ==" spinCount="100000" sqref="AU2041 AW2041:AZ2041" name="Rango2_88_91_1_37"/>
    <protectedRange algorithmName="SHA-512" hashValue="CHipOQaT63FWw628cQcXXJRZlrbNZ7OgmnEbDx38UmmH7z19GRYEzXFiVOzHAy1OAaAbST7g2bHZHDKQp2qm3w==" saltValue="iRVuL+373yLHv0ZHzS9qog==" spinCount="100000" sqref="AL2041" name="Rango2_88_7_5_2_32"/>
    <protectedRange algorithmName="SHA-512" hashValue="NkG6oHuDGvGBEiLAAq8MEJHEfLQUMyjihfH+DBXhT+eQW0r1yri7tOJEFRM9nbOejjjXiviq9RFo7KB7wF+xJA==" saltValue="bpjB0AAANu2X/PeR3eiFkA==" spinCount="100000" sqref="AM2041:AS2041" name="Rango2_88_65_1_34"/>
    <protectedRange algorithmName="SHA-512" hashValue="RQ91b7oAw60DVtcgB2vRpial2kSdzJx5guGCTYUwXYkKrtrUHfiYnLf9R+SNpYXlJDYpyEJLhcWwP0EqNN86dQ==" saltValue="W3RbH3zrcY9sy39xNwXNxg==" spinCount="100000" sqref="BV2041:BY2041" name="Rango2_88_99_2_34"/>
    <protectedRange algorithmName="SHA-512" hashValue="XZw03RosI/l0z9FxmTtF29EdZ7P+4+ybhqoaAAUmURojSR5XbGfjC4f2i8gMqfY+RI9JvfdCA6PSh9TduXfUxA==" saltValue="5TPtLq2WoiRSae/yaDPnTw==" spinCount="100000" sqref="BZ2041:CB2041 BR2041:BU2041" name="Rango2_99_10_35"/>
    <protectedRange algorithmName="SHA-512" hashValue="XZw03RosI/l0z9FxmTtF29EdZ7P+4+ybhqoaAAUmURojSR5XbGfjC4f2i8gMqfY+RI9JvfdCA6PSh9TduXfUxA==" saltValue="5TPtLq2WoiRSae/yaDPnTw==" spinCount="100000" sqref="CE2041:CF2041" name="Rango2_99_11_33"/>
    <protectedRange algorithmName="SHA-512" hashValue="XZw03RosI/l0z9FxmTtF29EdZ7P+4+ybhqoaAAUmURojSR5XbGfjC4f2i8gMqfY+RI9JvfdCA6PSh9TduXfUxA==" saltValue="5TPtLq2WoiRSae/yaDPnTw==" spinCount="100000" sqref="CJ2041:CK2041" name="Rango2_99_12_36"/>
    <protectedRange algorithmName="SHA-512" hashValue="XZw03RosI/l0z9FxmTtF29EdZ7P+4+ybhqoaAAUmURojSR5XbGfjC4f2i8gMqfY+RI9JvfdCA6PSh9TduXfUxA==" saltValue="5TPtLq2WoiRSae/yaDPnTw==" spinCount="100000" sqref="CP2041:CQ2041" name="Rango2_99_14_38"/>
    <protectedRange algorithmName="SHA-512" hashValue="XZw03RosI/l0z9FxmTtF29EdZ7P+4+ybhqoaAAUmURojSR5XbGfjC4f2i8gMqfY+RI9JvfdCA6PSh9TduXfUxA==" saltValue="5TPtLq2WoiRSae/yaDPnTw==" spinCount="100000" sqref="CS2041:CT2041" name="Rango2_99_15_37"/>
    <protectedRange algorithmName="SHA-512" hashValue="XZw03RosI/l0z9FxmTtF29EdZ7P+4+ybhqoaAAUmURojSR5XbGfjC4f2i8gMqfY+RI9JvfdCA6PSh9TduXfUxA==" saltValue="5TPtLq2WoiRSae/yaDPnTw==" spinCount="100000" sqref="DA2041:DN2041" name="Rango2_99_17_39"/>
    <protectedRange algorithmName="SHA-512" hashValue="XZw03RosI/l0z9FxmTtF29EdZ7P+4+ybhqoaAAUmURojSR5XbGfjC4f2i8gMqfY+RI9JvfdCA6PSh9TduXfUxA==" saltValue="5TPtLq2WoiRSae/yaDPnTw==" spinCount="100000" sqref="O2042:O2043" name="Rango2_99_2_38"/>
    <protectedRange algorithmName="SHA-512" hashValue="fPHvtIAf3pQeZUoAI9C2/vdXMHBpqqEq+67P5Ypyu4+9IWqs3yc9TZcMWQ0THLxUwqseQPyVvakuYFtCwJHsxA==" saltValue="QHIogSs2PrwAfdqa9PAOFQ==" spinCount="100000" sqref="AC2042:AC2043" name="Rango2_88_5_5_1_34"/>
    <protectedRange algorithmName="SHA-512" hashValue="LEEeiU6pKqm7TAP46VGlz0q+evvFwpT/0iLpRuWuQ7MacbP0OGL1/FSmrIEOg2rb6M+Jla2bPbVWiGag27j87w==" saltValue="HEVt+pS5OloNDlqSnzGLLw==" spinCount="100000" sqref="AI2042:AI2043" name="Rango2_8_7_1_37"/>
    <protectedRange algorithmName="SHA-512" hashValue="q2z5hEFmXS0v2chiPTC/VCoDWNlnhp+Xe6Ybfxe48vIsnB/KTJQxJv+pFUnCXfZ9T6vyJopuqFFNROfQTW/JUw==" saltValue="IctfdGJb5tOTpq+KPi9vww==" spinCount="100000" sqref="AE2042:AF2043" name="Rango2_88_39_1_36"/>
    <protectedRange algorithmName="SHA-512" hashValue="NUll9P9xh7KbSfMYpMxsRZLfDw/y/AzW2LSWlpXVscBDqiAxmzo71xjs+a2lh+jRa7pceOC849slke4+ZKx8LA==" saltValue="8qbkKpQ+CiQuLnqgShNvXA==" spinCount="100000" sqref="T2042:T2043" name="Rango2_88_6_1_35"/>
    <protectedRange algorithmName="SHA-512" hashValue="XZw03RosI/l0z9FxmTtF29EdZ7P+4+ybhqoaAAUmURojSR5XbGfjC4f2i8gMqfY+RI9JvfdCA6PSh9TduXfUxA==" saltValue="5TPtLq2WoiRSae/yaDPnTw==" spinCount="100000" sqref="R2042:S2043 U2042:AA2043" name="Rango2_99_4_39"/>
    <protectedRange algorithmName="SHA-512" hashValue="fMbmUM1DQ7FuAPRNvFL5mPdHUYjQnlLFhkuaxvHguaqR7aWyDxcmJs0jLYQfQKY+oyhsMb4Lew4VL6i7um3/ew==" saltValue="ydaTm0CeH8+/cYqoL/AMaQ==" spinCount="100000" sqref="AU2042:AU2043 AW2042:AZ2043" name="Rango2_88_91_1_38"/>
    <protectedRange algorithmName="SHA-512" hashValue="CHipOQaT63FWw628cQcXXJRZlrbNZ7OgmnEbDx38UmmH7z19GRYEzXFiVOzHAy1OAaAbST7g2bHZHDKQp2qm3w==" saltValue="iRVuL+373yLHv0ZHzS9qog==" spinCount="100000" sqref="AL2042:AL2043" name="Rango2_88_7_5_2_33"/>
    <protectedRange algorithmName="SHA-512" hashValue="NkG6oHuDGvGBEiLAAq8MEJHEfLQUMyjihfH+DBXhT+eQW0r1yri7tOJEFRM9nbOejjjXiviq9RFo7KB7wF+xJA==" saltValue="bpjB0AAANu2X/PeR3eiFkA==" spinCount="100000" sqref="AM2042:AS2043" name="Rango2_88_65_1_35"/>
    <protectedRange algorithmName="SHA-512" hashValue="RQ91b7oAw60DVtcgB2vRpial2kSdzJx5guGCTYUwXYkKrtrUHfiYnLf9R+SNpYXlJDYpyEJLhcWwP0EqNN86dQ==" saltValue="W3RbH3zrcY9sy39xNwXNxg==" spinCount="100000" sqref="BV2042:BY2043" name="Rango2_88_99_2_35"/>
    <protectedRange algorithmName="SHA-512" hashValue="XZw03RosI/l0z9FxmTtF29EdZ7P+4+ybhqoaAAUmURojSR5XbGfjC4f2i8gMqfY+RI9JvfdCA6PSh9TduXfUxA==" saltValue="5TPtLq2WoiRSae/yaDPnTw==" spinCount="100000" sqref="BZ2042:CB2043 BR2042:BU2043" name="Rango2_99_10_36"/>
    <protectedRange algorithmName="SHA-512" hashValue="XZw03RosI/l0z9FxmTtF29EdZ7P+4+ybhqoaAAUmURojSR5XbGfjC4f2i8gMqfY+RI9JvfdCA6PSh9TduXfUxA==" saltValue="5TPtLq2WoiRSae/yaDPnTw==" spinCount="100000" sqref="CE2042:CF2043" name="Rango2_99_11_34"/>
    <protectedRange algorithmName="SHA-512" hashValue="XZw03RosI/l0z9FxmTtF29EdZ7P+4+ybhqoaAAUmURojSR5XbGfjC4f2i8gMqfY+RI9JvfdCA6PSh9TduXfUxA==" saltValue="5TPtLq2WoiRSae/yaDPnTw==" spinCount="100000" sqref="CJ2042:CK2043" name="Rango2_99_12_37"/>
    <protectedRange algorithmName="SHA-512" hashValue="XZw03RosI/l0z9FxmTtF29EdZ7P+4+ybhqoaAAUmURojSR5XbGfjC4f2i8gMqfY+RI9JvfdCA6PSh9TduXfUxA==" saltValue="5TPtLq2WoiRSae/yaDPnTw==" spinCount="100000" sqref="CP2042:CQ2043" name="Rango2_99_14_39"/>
    <protectedRange algorithmName="SHA-512" hashValue="XZw03RosI/l0z9FxmTtF29EdZ7P+4+ybhqoaAAUmURojSR5XbGfjC4f2i8gMqfY+RI9JvfdCA6PSh9TduXfUxA==" saltValue="5TPtLq2WoiRSae/yaDPnTw==" spinCount="100000" sqref="CS2042:CT2043" name="Rango2_99_15_38"/>
    <protectedRange algorithmName="SHA-512" hashValue="XZw03RosI/l0z9FxmTtF29EdZ7P+4+ybhqoaAAUmURojSR5XbGfjC4f2i8gMqfY+RI9JvfdCA6PSh9TduXfUxA==" saltValue="5TPtLq2WoiRSae/yaDPnTw==" spinCount="100000" sqref="DA2042:DN2043" name="Rango2_99_17_40"/>
    <protectedRange algorithmName="SHA-512" hashValue="XZw03RosI/l0z9FxmTtF29EdZ7P+4+ybhqoaAAUmURojSR5XbGfjC4f2i8gMqfY+RI9JvfdCA6PSh9TduXfUxA==" saltValue="5TPtLq2WoiRSae/yaDPnTw==" spinCount="100000" sqref="O2044:O2045" name="Rango2_99_2_39"/>
    <protectedRange algorithmName="SHA-512" hashValue="fPHvtIAf3pQeZUoAI9C2/vdXMHBpqqEq+67P5Ypyu4+9IWqs3yc9TZcMWQ0THLxUwqseQPyVvakuYFtCwJHsxA==" saltValue="QHIogSs2PrwAfdqa9PAOFQ==" spinCount="100000" sqref="AC2044:AC2045" name="Rango2_88_5_5_1_35"/>
    <protectedRange algorithmName="SHA-512" hashValue="LEEeiU6pKqm7TAP46VGlz0q+evvFwpT/0iLpRuWuQ7MacbP0OGL1/FSmrIEOg2rb6M+Jla2bPbVWiGag27j87w==" saltValue="HEVt+pS5OloNDlqSnzGLLw==" spinCount="100000" sqref="AI2044:AI2045" name="Rango2_8_7_1_38"/>
    <protectedRange algorithmName="SHA-512" hashValue="q2z5hEFmXS0v2chiPTC/VCoDWNlnhp+Xe6Ybfxe48vIsnB/KTJQxJv+pFUnCXfZ9T6vyJopuqFFNROfQTW/JUw==" saltValue="IctfdGJb5tOTpq+KPi9vww==" spinCount="100000" sqref="AE2044:AF2045" name="Rango2_88_39_1_37"/>
    <protectedRange algorithmName="SHA-512" hashValue="NUll9P9xh7KbSfMYpMxsRZLfDw/y/AzW2LSWlpXVscBDqiAxmzo71xjs+a2lh+jRa7pceOC849slke4+ZKx8LA==" saltValue="8qbkKpQ+CiQuLnqgShNvXA==" spinCount="100000" sqref="T2044:T2045" name="Rango2_88_6_1_36"/>
    <protectedRange algorithmName="SHA-512" hashValue="XZw03RosI/l0z9FxmTtF29EdZ7P+4+ybhqoaAAUmURojSR5XbGfjC4f2i8gMqfY+RI9JvfdCA6PSh9TduXfUxA==" saltValue="5TPtLq2WoiRSae/yaDPnTw==" spinCount="100000" sqref="R2044:S2045 U2044:AA2045" name="Rango2_99_4_40"/>
    <protectedRange algorithmName="SHA-512" hashValue="fMbmUM1DQ7FuAPRNvFL5mPdHUYjQnlLFhkuaxvHguaqR7aWyDxcmJs0jLYQfQKY+oyhsMb4Lew4VL6i7um3/ew==" saltValue="ydaTm0CeH8+/cYqoL/AMaQ==" spinCount="100000" sqref="AU2044:AU2045 AW2044:AZ2045" name="Rango2_88_91_1_39"/>
    <protectedRange algorithmName="SHA-512" hashValue="CHipOQaT63FWw628cQcXXJRZlrbNZ7OgmnEbDx38UmmH7z19GRYEzXFiVOzHAy1OAaAbST7g2bHZHDKQp2qm3w==" saltValue="iRVuL+373yLHv0ZHzS9qog==" spinCount="100000" sqref="AL2044:AL2045" name="Rango2_88_7_5_2_34"/>
    <protectedRange algorithmName="SHA-512" hashValue="NkG6oHuDGvGBEiLAAq8MEJHEfLQUMyjihfH+DBXhT+eQW0r1yri7tOJEFRM9nbOejjjXiviq9RFo7KB7wF+xJA==" saltValue="bpjB0AAANu2X/PeR3eiFkA==" spinCount="100000" sqref="AM2044:AS2045" name="Rango2_88_65_1_36"/>
    <protectedRange algorithmName="SHA-512" hashValue="RQ91b7oAw60DVtcgB2vRpial2kSdzJx5guGCTYUwXYkKrtrUHfiYnLf9R+SNpYXlJDYpyEJLhcWwP0EqNN86dQ==" saltValue="W3RbH3zrcY9sy39xNwXNxg==" spinCount="100000" sqref="BV2044:BY2045" name="Rango2_88_99_2_36"/>
    <protectedRange algorithmName="SHA-512" hashValue="XZw03RosI/l0z9FxmTtF29EdZ7P+4+ybhqoaAAUmURojSR5XbGfjC4f2i8gMqfY+RI9JvfdCA6PSh9TduXfUxA==" saltValue="5TPtLq2WoiRSae/yaDPnTw==" spinCount="100000" sqref="BZ2044:CB2045 BR2044:BU2045" name="Rango2_99_10_37"/>
    <protectedRange algorithmName="SHA-512" hashValue="XZw03RosI/l0z9FxmTtF29EdZ7P+4+ybhqoaAAUmURojSR5XbGfjC4f2i8gMqfY+RI9JvfdCA6PSh9TduXfUxA==" saltValue="5TPtLq2WoiRSae/yaDPnTw==" spinCount="100000" sqref="CE2044:CF2045" name="Rango2_99_11_35"/>
    <protectedRange algorithmName="SHA-512" hashValue="XZw03RosI/l0z9FxmTtF29EdZ7P+4+ybhqoaAAUmURojSR5XbGfjC4f2i8gMqfY+RI9JvfdCA6PSh9TduXfUxA==" saltValue="5TPtLq2WoiRSae/yaDPnTw==" spinCount="100000" sqref="CJ2044:CK2045" name="Rango2_99_12_38"/>
    <protectedRange algorithmName="SHA-512" hashValue="XZw03RosI/l0z9FxmTtF29EdZ7P+4+ybhqoaAAUmURojSR5XbGfjC4f2i8gMqfY+RI9JvfdCA6PSh9TduXfUxA==" saltValue="5TPtLq2WoiRSae/yaDPnTw==" spinCount="100000" sqref="CP2044:CQ2045" name="Rango2_99_14_40"/>
    <protectedRange algorithmName="SHA-512" hashValue="XZw03RosI/l0z9FxmTtF29EdZ7P+4+ybhqoaAAUmURojSR5XbGfjC4f2i8gMqfY+RI9JvfdCA6PSh9TduXfUxA==" saltValue="5TPtLq2WoiRSae/yaDPnTw==" spinCount="100000" sqref="CS2044:CT2045" name="Rango2_99_15_39"/>
    <protectedRange algorithmName="SHA-512" hashValue="XZw03RosI/l0z9FxmTtF29EdZ7P+4+ybhqoaAAUmURojSR5XbGfjC4f2i8gMqfY+RI9JvfdCA6PSh9TduXfUxA==" saltValue="5TPtLq2WoiRSae/yaDPnTw==" spinCount="100000" sqref="DA2044:DN2045" name="Rango2_99_17_41"/>
    <protectedRange algorithmName="SHA-512" hashValue="XZw03RosI/l0z9FxmTtF29EdZ7P+4+ybhqoaAAUmURojSR5XbGfjC4f2i8gMqfY+RI9JvfdCA6PSh9TduXfUxA==" saltValue="5TPtLq2WoiRSae/yaDPnTw==" spinCount="100000" sqref="O2046:O2047" name="Rango2_99_2_40"/>
    <protectedRange algorithmName="SHA-512" hashValue="fPHvtIAf3pQeZUoAI9C2/vdXMHBpqqEq+67P5Ypyu4+9IWqs3yc9TZcMWQ0THLxUwqseQPyVvakuYFtCwJHsxA==" saltValue="QHIogSs2PrwAfdqa9PAOFQ==" spinCount="100000" sqref="AC2046:AC2047" name="Rango2_88_5_5_1_36"/>
    <protectedRange algorithmName="SHA-512" hashValue="LEEeiU6pKqm7TAP46VGlz0q+evvFwpT/0iLpRuWuQ7MacbP0OGL1/FSmrIEOg2rb6M+Jla2bPbVWiGag27j87w==" saltValue="HEVt+pS5OloNDlqSnzGLLw==" spinCount="100000" sqref="AI2046:AI2047" name="Rango2_8_7_1_39"/>
    <protectedRange algorithmName="SHA-512" hashValue="q2z5hEFmXS0v2chiPTC/VCoDWNlnhp+Xe6Ybfxe48vIsnB/KTJQxJv+pFUnCXfZ9T6vyJopuqFFNROfQTW/JUw==" saltValue="IctfdGJb5tOTpq+KPi9vww==" spinCount="100000" sqref="AE2046:AF2047" name="Rango2_88_39_1_38"/>
    <protectedRange algorithmName="SHA-512" hashValue="NUll9P9xh7KbSfMYpMxsRZLfDw/y/AzW2LSWlpXVscBDqiAxmzo71xjs+a2lh+jRa7pceOC849slke4+ZKx8LA==" saltValue="8qbkKpQ+CiQuLnqgShNvXA==" spinCount="100000" sqref="T2046:T2047" name="Rango2_88_6_1_37"/>
    <protectedRange algorithmName="SHA-512" hashValue="XZw03RosI/l0z9FxmTtF29EdZ7P+4+ybhqoaAAUmURojSR5XbGfjC4f2i8gMqfY+RI9JvfdCA6PSh9TduXfUxA==" saltValue="5TPtLq2WoiRSae/yaDPnTw==" spinCount="100000" sqref="R2046:S2047 U2046:AA2047" name="Rango2_99_4_41"/>
    <protectedRange algorithmName="SHA-512" hashValue="fMbmUM1DQ7FuAPRNvFL5mPdHUYjQnlLFhkuaxvHguaqR7aWyDxcmJs0jLYQfQKY+oyhsMb4Lew4VL6i7um3/ew==" saltValue="ydaTm0CeH8+/cYqoL/AMaQ==" spinCount="100000" sqref="AU2046:AU2047 AW2046:AZ2047" name="Rango2_88_91_1_40"/>
    <protectedRange algorithmName="SHA-512" hashValue="CHipOQaT63FWw628cQcXXJRZlrbNZ7OgmnEbDx38UmmH7z19GRYEzXFiVOzHAy1OAaAbST7g2bHZHDKQp2qm3w==" saltValue="iRVuL+373yLHv0ZHzS9qog==" spinCount="100000" sqref="AL2046:AL2047" name="Rango2_88_7_5_2_35"/>
    <protectedRange algorithmName="SHA-512" hashValue="NkG6oHuDGvGBEiLAAq8MEJHEfLQUMyjihfH+DBXhT+eQW0r1yri7tOJEFRM9nbOejjjXiviq9RFo7KB7wF+xJA==" saltValue="bpjB0AAANu2X/PeR3eiFkA==" spinCount="100000" sqref="AM2046:AS2047" name="Rango2_88_65_1_37"/>
    <protectedRange algorithmName="SHA-512" hashValue="RQ91b7oAw60DVtcgB2vRpial2kSdzJx5guGCTYUwXYkKrtrUHfiYnLf9R+SNpYXlJDYpyEJLhcWwP0EqNN86dQ==" saltValue="W3RbH3zrcY9sy39xNwXNxg==" spinCount="100000" sqref="BV2046:BY2047" name="Rango2_88_99_2_37"/>
    <protectedRange algorithmName="SHA-512" hashValue="XZw03RosI/l0z9FxmTtF29EdZ7P+4+ybhqoaAAUmURojSR5XbGfjC4f2i8gMqfY+RI9JvfdCA6PSh9TduXfUxA==" saltValue="5TPtLq2WoiRSae/yaDPnTw==" spinCount="100000" sqref="BZ2046:CB2047 BR2046:BU2047" name="Rango2_99_10_38"/>
    <protectedRange algorithmName="SHA-512" hashValue="XZw03RosI/l0z9FxmTtF29EdZ7P+4+ybhqoaAAUmURojSR5XbGfjC4f2i8gMqfY+RI9JvfdCA6PSh9TduXfUxA==" saltValue="5TPtLq2WoiRSae/yaDPnTw==" spinCount="100000" sqref="CE2046:CF2047" name="Rango2_99_11_36"/>
    <protectedRange algorithmName="SHA-512" hashValue="XZw03RosI/l0z9FxmTtF29EdZ7P+4+ybhqoaAAUmURojSR5XbGfjC4f2i8gMqfY+RI9JvfdCA6PSh9TduXfUxA==" saltValue="5TPtLq2WoiRSae/yaDPnTw==" spinCount="100000" sqref="CJ2046:CK2047" name="Rango2_99_12_39"/>
    <protectedRange algorithmName="SHA-512" hashValue="XZw03RosI/l0z9FxmTtF29EdZ7P+4+ybhqoaAAUmURojSR5XbGfjC4f2i8gMqfY+RI9JvfdCA6PSh9TduXfUxA==" saltValue="5TPtLq2WoiRSae/yaDPnTw==" spinCount="100000" sqref="CP2046:CQ2047" name="Rango2_99_14_41"/>
    <protectedRange algorithmName="SHA-512" hashValue="XZw03RosI/l0z9FxmTtF29EdZ7P+4+ybhqoaAAUmURojSR5XbGfjC4f2i8gMqfY+RI9JvfdCA6PSh9TduXfUxA==" saltValue="5TPtLq2WoiRSae/yaDPnTw==" spinCount="100000" sqref="CS2046:CT2047" name="Rango2_99_15_40"/>
    <protectedRange algorithmName="SHA-512" hashValue="XZw03RosI/l0z9FxmTtF29EdZ7P+4+ybhqoaAAUmURojSR5XbGfjC4f2i8gMqfY+RI9JvfdCA6PSh9TduXfUxA==" saltValue="5TPtLq2WoiRSae/yaDPnTw==" spinCount="100000" sqref="DA2046:DN2047" name="Rango2_99_17_42"/>
    <protectedRange algorithmName="SHA-512" hashValue="XZw03RosI/l0z9FxmTtF29EdZ7P+4+ybhqoaAAUmURojSR5XbGfjC4f2i8gMqfY+RI9JvfdCA6PSh9TduXfUxA==" saltValue="5TPtLq2WoiRSae/yaDPnTw==" spinCount="100000" sqref="O2048" name="Rango2_99_2_41"/>
    <protectedRange algorithmName="SHA-512" hashValue="fPHvtIAf3pQeZUoAI9C2/vdXMHBpqqEq+67P5Ypyu4+9IWqs3yc9TZcMWQ0THLxUwqseQPyVvakuYFtCwJHsxA==" saltValue="QHIogSs2PrwAfdqa9PAOFQ==" spinCount="100000" sqref="AC2048" name="Rango2_88_5_5_1_37"/>
    <protectedRange algorithmName="SHA-512" hashValue="LEEeiU6pKqm7TAP46VGlz0q+evvFwpT/0iLpRuWuQ7MacbP0OGL1/FSmrIEOg2rb6M+Jla2bPbVWiGag27j87w==" saltValue="HEVt+pS5OloNDlqSnzGLLw==" spinCount="100000" sqref="AI2048" name="Rango2_8_7_1_40"/>
    <protectedRange algorithmName="SHA-512" hashValue="q2z5hEFmXS0v2chiPTC/VCoDWNlnhp+Xe6Ybfxe48vIsnB/KTJQxJv+pFUnCXfZ9T6vyJopuqFFNROfQTW/JUw==" saltValue="IctfdGJb5tOTpq+KPi9vww==" spinCount="100000" sqref="AE2048:AF2048" name="Rango2_88_39_1_39"/>
    <protectedRange algorithmName="SHA-512" hashValue="NUll9P9xh7KbSfMYpMxsRZLfDw/y/AzW2LSWlpXVscBDqiAxmzo71xjs+a2lh+jRa7pceOC849slke4+ZKx8LA==" saltValue="8qbkKpQ+CiQuLnqgShNvXA==" spinCount="100000" sqref="T2048" name="Rango2_88_6_1_38"/>
    <protectedRange algorithmName="SHA-512" hashValue="XZw03RosI/l0z9FxmTtF29EdZ7P+4+ybhqoaAAUmURojSR5XbGfjC4f2i8gMqfY+RI9JvfdCA6PSh9TduXfUxA==" saltValue="5TPtLq2WoiRSae/yaDPnTw==" spinCount="100000" sqref="R2048:S2048 U2048:AA2048" name="Rango2_99_4_42"/>
    <protectedRange algorithmName="SHA-512" hashValue="fMbmUM1DQ7FuAPRNvFL5mPdHUYjQnlLFhkuaxvHguaqR7aWyDxcmJs0jLYQfQKY+oyhsMb4Lew4VL6i7um3/ew==" saltValue="ydaTm0CeH8+/cYqoL/AMaQ==" spinCount="100000" sqref="AU2048 AW2048:AZ2048" name="Rango2_88_91_1_41"/>
    <protectedRange algorithmName="SHA-512" hashValue="CHipOQaT63FWw628cQcXXJRZlrbNZ7OgmnEbDx38UmmH7z19GRYEzXFiVOzHAy1OAaAbST7g2bHZHDKQp2qm3w==" saltValue="iRVuL+373yLHv0ZHzS9qog==" spinCount="100000" sqref="AL2048" name="Rango2_88_7_5_2_36"/>
    <protectedRange algorithmName="SHA-512" hashValue="NkG6oHuDGvGBEiLAAq8MEJHEfLQUMyjihfH+DBXhT+eQW0r1yri7tOJEFRM9nbOejjjXiviq9RFo7KB7wF+xJA==" saltValue="bpjB0AAANu2X/PeR3eiFkA==" spinCount="100000" sqref="AM2048:AS2048" name="Rango2_88_65_1_38"/>
    <protectedRange algorithmName="SHA-512" hashValue="RQ91b7oAw60DVtcgB2vRpial2kSdzJx5guGCTYUwXYkKrtrUHfiYnLf9R+SNpYXlJDYpyEJLhcWwP0EqNN86dQ==" saltValue="W3RbH3zrcY9sy39xNwXNxg==" spinCount="100000" sqref="BV2048:BY2048" name="Rango2_88_99_2_38"/>
    <protectedRange algorithmName="SHA-512" hashValue="XZw03RosI/l0z9FxmTtF29EdZ7P+4+ybhqoaAAUmURojSR5XbGfjC4f2i8gMqfY+RI9JvfdCA6PSh9TduXfUxA==" saltValue="5TPtLq2WoiRSae/yaDPnTw==" spinCount="100000" sqref="BZ2048:CB2048 BR2048:BU2048" name="Rango2_99_10_39"/>
    <protectedRange algorithmName="SHA-512" hashValue="XZw03RosI/l0z9FxmTtF29EdZ7P+4+ybhqoaAAUmURojSR5XbGfjC4f2i8gMqfY+RI9JvfdCA6PSh9TduXfUxA==" saltValue="5TPtLq2WoiRSae/yaDPnTw==" spinCount="100000" sqref="CE2048:CF2048" name="Rango2_99_11_37"/>
    <protectedRange algorithmName="SHA-512" hashValue="XZw03RosI/l0z9FxmTtF29EdZ7P+4+ybhqoaAAUmURojSR5XbGfjC4f2i8gMqfY+RI9JvfdCA6PSh9TduXfUxA==" saltValue="5TPtLq2WoiRSae/yaDPnTw==" spinCount="100000" sqref="CJ2048:CK2048" name="Rango2_99_12_40"/>
    <protectedRange algorithmName="SHA-512" hashValue="XZw03RosI/l0z9FxmTtF29EdZ7P+4+ybhqoaAAUmURojSR5XbGfjC4f2i8gMqfY+RI9JvfdCA6PSh9TduXfUxA==" saltValue="5TPtLq2WoiRSae/yaDPnTw==" spinCount="100000" sqref="CP2048:CQ2048" name="Rango2_99_14_42"/>
    <protectedRange algorithmName="SHA-512" hashValue="XZw03RosI/l0z9FxmTtF29EdZ7P+4+ybhqoaAAUmURojSR5XbGfjC4f2i8gMqfY+RI9JvfdCA6PSh9TduXfUxA==" saltValue="5TPtLq2WoiRSae/yaDPnTw==" spinCount="100000" sqref="CS2048:CT2048" name="Rango2_99_15_41"/>
    <protectedRange algorithmName="SHA-512" hashValue="XZw03RosI/l0z9FxmTtF29EdZ7P+4+ybhqoaAAUmURojSR5XbGfjC4f2i8gMqfY+RI9JvfdCA6PSh9TduXfUxA==" saltValue="5TPtLq2WoiRSae/yaDPnTw==" spinCount="100000" sqref="DA2048:DN2048" name="Rango2_99_17_43"/>
    <protectedRange algorithmName="SHA-512" hashValue="XZw03RosI/l0z9FxmTtF29EdZ7P+4+ybhqoaAAUmURojSR5XbGfjC4f2i8gMqfY+RI9JvfdCA6PSh9TduXfUxA==" saltValue="5TPtLq2WoiRSae/yaDPnTw==" spinCount="100000" sqref="O2049:O2054" name="Rango2_99_2_42"/>
    <protectedRange algorithmName="SHA-512" hashValue="fPHvtIAf3pQeZUoAI9C2/vdXMHBpqqEq+67P5Ypyu4+9IWqs3yc9TZcMWQ0THLxUwqseQPyVvakuYFtCwJHsxA==" saltValue="QHIogSs2PrwAfdqa9PAOFQ==" spinCount="100000" sqref="AC2049:AC2054" name="Rango2_88_5_5_1_38"/>
    <protectedRange algorithmName="SHA-512" hashValue="LEEeiU6pKqm7TAP46VGlz0q+evvFwpT/0iLpRuWuQ7MacbP0OGL1/FSmrIEOg2rb6M+Jla2bPbVWiGag27j87w==" saltValue="HEVt+pS5OloNDlqSnzGLLw==" spinCount="100000" sqref="AI2049:AI2054" name="Rango2_8_7_1_41"/>
    <protectedRange algorithmName="SHA-512" hashValue="q2z5hEFmXS0v2chiPTC/VCoDWNlnhp+Xe6Ybfxe48vIsnB/KTJQxJv+pFUnCXfZ9T6vyJopuqFFNROfQTW/JUw==" saltValue="IctfdGJb5tOTpq+KPi9vww==" spinCount="100000" sqref="AE2049:AF2054" name="Rango2_88_39_1_40"/>
    <protectedRange algorithmName="SHA-512" hashValue="NUll9P9xh7KbSfMYpMxsRZLfDw/y/AzW2LSWlpXVscBDqiAxmzo71xjs+a2lh+jRa7pceOC849slke4+ZKx8LA==" saltValue="8qbkKpQ+CiQuLnqgShNvXA==" spinCount="100000" sqref="T2049:T2054" name="Rango2_88_6_1_39"/>
    <protectedRange algorithmName="SHA-512" hashValue="XZw03RosI/l0z9FxmTtF29EdZ7P+4+ybhqoaAAUmURojSR5XbGfjC4f2i8gMqfY+RI9JvfdCA6PSh9TduXfUxA==" saltValue="5TPtLq2WoiRSae/yaDPnTw==" spinCount="100000" sqref="R2049:S2054 U2049:AA2054" name="Rango2_99_4_43"/>
    <protectedRange algorithmName="SHA-512" hashValue="fMbmUM1DQ7FuAPRNvFL5mPdHUYjQnlLFhkuaxvHguaqR7aWyDxcmJs0jLYQfQKY+oyhsMb4Lew4VL6i7um3/ew==" saltValue="ydaTm0CeH8+/cYqoL/AMaQ==" spinCount="100000" sqref="AU2049:AU2054 AW2049:AZ2054" name="Rango2_88_91_1_42"/>
    <protectedRange algorithmName="SHA-512" hashValue="CHipOQaT63FWw628cQcXXJRZlrbNZ7OgmnEbDx38UmmH7z19GRYEzXFiVOzHAy1OAaAbST7g2bHZHDKQp2qm3w==" saltValue="iRVuL+373yLHv0ZHzS9qog==" spinCount="100000" sqref="AL2049:AL2054" name="Rango2_88_7_5_2_37"/>
    <protectedRange algorithmName="SHA-512" hashValue="NkG6oHuDGvGBEiLAAq8MEJHEfLQUMyjihfH+DBXhT+eQW0r1yri7tOJEFRM9nbOejjjXiviq9RFo7KB7wF+xJA==" saltValue="bpjB0AAANu2X/PeR3eiFkA==" spinCount="100000" sqref="AM2049:AS2054" name="Rango2_88_65_1_39"/>
    <protectedRange algorithmName="SHA-512" hashValue="RQ91b7oAw60DVtcgB2vRpial2kSdzJx5guGCTYUwXYkKrtrUHfiYnLf9R+SNpYXlJDYpyEJLhcWwP0EqNN86dQ==" saltValue="W3RbH3zrcY9sy39xNwXNxg==" spinCount="100000" sqref="BV2049:BY2054" name="Rango2_88_99_2_39"/>
    <protectedRange algorithmName="SHA-512" hashValue="XZw03RosI/l0z9FxmTtF29EdZ7P+4+ybhqoaAAUmURojSR5XbGfjC4f2i8gMqfY+RI9JvfdCA6PSh9TduXfUxA==" saltValue="5TPtLq2WoiRSae/yaDPnTw==" spinCount="100000" sqref="BZ2049:CB2054 BR2049:BU2054" name="Rango2_99_10_40"/>
    <protectedRange algorithmName="SHA-512" hashValue="XZw03RosI/l0z9FxmTtF29EdZ7P+4+ybhqoaAAUmURojSR5XbGfjC4f2i8gMqfY+RI9JvfdCA6PSh9TduXfUxA==" saltValue="5TPtLq2WoiRSae/yaDPnTw==" spinCount="100000" sqref="CE2049:CF2054" name="Rango2_99_11_38"/>
    <protectedRange algorithmName="SHA-512" hashValue="XZw03RosI/l0z9FxmTtF29EdZ7P+4+ybhqoaAAUmURojSR5XbGfjC4f2i8gMqfY+RI9JvfdCA6PSh9TduXfUxA==" saltValue="5TPtLq2WoiRSae/yaDPnTw==" spinCount="100000" sqref="CJ2049:CK2054" name="Rango2_99_12_41"/>
    <protectedRange algorithmName="SHA-512" hashValue="XZw03RosI/l0z9FxmTtF29EdZ7P+4+ybhqoaAAUmURojSR5XbGfjC4f2i8gMqfY+RI9JvfdCA6PSh9TduXfUxA==" saltValue="5TPtLq2WoiRSae/yaDPnTw==" spinCount="100000" sqref="CP2049:CQ2054" name="Rango2_99_14_43"/>
    <protectedRange algorithmName="SHA-512" hashValue="XZw03RosI/l0z9FxmTtF29EdZ7P+4+ybhqoaAAUmURojSR5XbGfjC4f2i8gMqfY+RI9JvfdCA6PSh9TduXfUxA==" saltValue="5TPtLq2WoiRSae/yaDPnTw==" spinCount="100000" sqref="CS2049:CT2054" name="Rango2_99_15_42"/>
    <protectedRange algorithmName="SHA-512" hashValue="XZw03RosI/l0z9FxmTtF29EdZ7P+4+ybhqoaAAUmURojSR5XbGfjC4f2i8gMqfY+RI9JvfdCA6PSh9TduXfUxA==" saltValue="5TPtLq2WoiRSae/yaDPnTw==" spinCount="100000" sqref="DA2049:DN2054" name="Rango2_99_17_44"/>
    <protectedRange algorithmName="SHA-512" hashValue="XZw03RosI/l0z9FxmTtF29EdZ7P+4+ybhqoaAAUmURojSR5XbGfjC4f2i8gMqfY+RI9JvfdCA6PSh9TduXfUxA==" saltValue="5TPtLq2WoiRSae/yaDPnTw==" spinCount="100000" sqref="O2055:O2096" name="Rango2_99_2_43"/>
    <protectedRange algorithmName="SHA-512" hashValue="fPHvtIAf3pQeZUoAI9C2/vdXMHBpqqEq+67P5Ypyu4+9IWqs3yc9TZcMWQ0THLxUwqseQPyVvakuYFtCwJHsxA==" saltValue="QHIogSs2PrwAfdqa9PAOFQ==" spinCount="100000" sqref="AC2055:AC2096" name="Rango2_88_5_5_1_39"/>
    <protectedRange algorithmName="SHA-512" hashValue="LEEeiU6pKqm7TAP46VGlz0q+evvFwpT/0iLpRuWuQ7MacbP0OGL1/FSmrIEOg2rb6M+Jla2bPbVWiGag27j87w==" saltValue="HEVt+pS5OloNDlqSnzGLLw==" spinCount="100000" sqref="AI2055:AI2096" name="Rango2_8_7_1_42"/>
    <protectedRange algorithmName="SHA-512" hashValue="q2z5hEFmXS0v2chiPTC/VCoDWNlnhp+Xe6Ybfxe48vIsnB/KTJQxJv+pFUnCXfZ9T6vyJopuqFFNROfQTW/JUw==" saltValue="IctfdGJb5tOTpq+KPi9vww==" spinCount="100000" sqref="AE2055:AF2096" name="Rango2_88_39_1_41"/>
    <protectedRange algorithmName="SHA-512" hashValue="NUll9P9xh7KbSfMYpMxsRZLfDw/y/AzW2LSWlpXVscBDqiAxmzo71xjs+a2lh+jRa7pceOC849slke4+ZKx8LA==" saltValue="8qbkKpQ+CiQuLnqgShNvXA==" spinCount="100000" sqref="T2055:T2096" name="Rango2_88_6_1_40"/>
    <protectedRange algorithmName="SHA-512" hashValue="KHhv3JU/LRdRrRTxxkgFceEHPZ5UzadmpZRZR3zmQRnPvkUJZuanRafIJ+qde0IWwLZSvFIQDyUAHq6v6k7XIg==" saltValue="2GKG1kCzVNNcn+vbOPuhJA==" spinCount="100000" sqref="Q2065 Q2081 Q2083" name="Rango2_2_5_1_41"/>
    <protectedRange algorithmName="SHA-512" hashValue="XZw03RosI/l0z9FxmTtF29EdZ7P+4+ybhqoaAAUmURojSR5XbGfjC4f2i8gMqfY+RI9JvfdCA6PSh9TduXfUxA==" saltValue="5TPtLq2WoiRSae/yaDPnTw==" spinCount="100000" sqref="R2055:S2096 U2055:AA2096" name="Rango2_99_4_44"/>
    <protectedRange algorithmName="SHA-512" hashValue="fMbmUM1DQ7FuAPRNvFL5mPdHUYjQnlLFhkuaxvHguaqR7aWyDxcmJs0jLYQfQKY+oyhsMb4Lew4VL6i7um3/ew==" saltValue="ydaTm0CeH8+/cYqoL/AMaQ==" spinCount="100000" sqref="AU2055:AU2096 AW2055:AZ2096" name="Rango2_88_91_1_43"/>
    <protectedRange algorithmName="SHA-512" hashValue="CHipOQaT63FWw628cQcXXJRZlrbNZ7OgmnEbDx38UmmH7z19GRYEzXFiVOzHAy1OAaAbST7g2bHZHDKQp2qm3w==" saltValue="iRVuL+373yLHv0ZHzS9qog==" spinCount="100000" sqref="AL2055:AL2096" name="Rango2_88_7_5_2_38"/>
    <protectedRange algorithmName="SHA-512" hashValue="NkG6oHuDGvGBEiLAAq8MEJHEfLQUMyjihfH+DBXhT+eQW0r1yri7tOJEFRM9nbOejjjXiviq9RFo7KB7wF+xJA==" saltValue="bpjB0AAANu2X/PeR3eiFkA==" spinCount="100000" sqref="AM2055:AS2096" name="Rango2_88_65_1_40"/>
    <protectedRange algorithmName="SHA-512" hashValue="RQ91b7oAw60DVtcgB2vRpial2kSdzJx5guGCTYUwXYkKrtrUHfiYnLf9R+SNpYXlJDYpyEJLhcWwP0EqNN86dQ==" saltValue="W3RbH3zrcY9sy39xNwXNxg==" spinCount="100000" sqref="BV2055:BY2096" name="Rango2_88_99_2_40"/>
    <protectedRange algorithmName="SHA-512" hashValue="XZw03RosI/l0z9FxmTtF29EdZ7P+4+ybhqoaAAUmURojSR5XbGfjC4f2i8gMqfY+RI9JvfdCA6PSh9TduXfUxA==" saltValue="5TPtLq2WoiRSae/yaDPnTw==" spinCount="100000" sqref="BZ2055:CB2096 BR2055:BU2096" name="Rango2_99_10_41"/>
    <protectedRange algorithmName="SHA-512" hashValue="XZw03RosI/l0z9FxmTtF29EdZ7P+4+ybhqoaAAUmURojSR5XbGfjC4f2i8gMqfY+RI9JvfdCA6PSh9TduXfUxA==" saltValue="5TPtLq2WoiRSae/yaDPnTw==" spinCount="100000" sqref="CE2055:CF2096" name="Rango2_99_11_39"/>
    <protectedRange algorithmName="SHA-512" hashValue="XZw03RosI/l0z9FxmTtF29EdZ7P+4+ybhqoaAAUmURojSR5XbGfjC4f2i8gMqfY+RI9JvfdCA6PSh9TduXfUxA==" saltValue="5TPtLq2WoiRSae/yaDPnTw==" spinCount="100000" sqref="CJ2055:CK2096" name="Rango2_99_12_42"/>
    <protectedRange algorithmName="SHA-512" hashValue="XZw03RosI/l0z9FxmTtF29EdZ7P+4+ybhqoaAAUmURojSR5XbGfjC4f2i8gMqfY+RI9JvfdCA6PSh9TduXfUxA==" saltValue="5TPtLq2WoiRSae/yaDPnTw==" spinCount="100000" sqref="CP2055:CQ2096" name="Rango2_99_14_44"/>
    <protectedRange algorithmName="SHA-512" hashValue="XZw03RosI/l0z9FxmTtF29EdZ7P+4+ybhqoaAAUmURojSR5XbGfjC4f2i8gMqfY+RI9JvfdCA6PSh9TduXfUxA==" saltValue="5TPtLq2WoiRSae/yaDPnTw==" spinCount="100000" sqref="CS2055:CT2096" name="Rango2_99_15_43"/>
    <protectedRange algorithmName="SHA-512" hashValue="XZw03RosI/l0z9FxmTtF29EdZ7P+4+ybhqoaAAUmURojSR5XbGfjC4f2i8gMqfY+RI9JvfdCA6PSh9TduXfUxA==" saltValue="5TPtLq2WoiRSae/yaDPnTw==" spinCount="100000" sqref="DA2055:DN2096" name="Rango2_99_17_45"/>
    <protectedRange algorithmName="SHA-512" hashValue="XZw03RosI/l0z9FxmTtF29EdZ7P+4+ybhqoaAAUmURojSR5XbGfjC4f2i8gMqfY+RI9JvfdCA6PSh9TduXfUxA==" saltValue="5TPtLq2WoiRSae/yaDPnTw==" spinCount="100000" sqref="O2097:O2107" name="Rango2_99_2_44"/>
    <protectedRange algorithmName="SHA-512" hashValue="fPHvtIAf3pQeZUoAI9C2/vdXMHBpqqEq+67P5Ypyu4+9IWqs3yc9TZcMWQ0THLxUwqseQPyVvakuYFtCwJHsxA==" saltValue="QHIogSs2PrwAfdqa9PAOFQ==" spinCount="100000" sqref="AC2097:AC2107" name="Rango2_88_5_5_1_40"/>
    <protectedRange algorithmName="SHA-512" hashValue="LEEeiU6pKqm7TAP46VGlz0q+evvFwpT/0iLpRuWuQ7MacbP0OGL1/FSmrIEOg2rb6M+Jla2bPbVWiGag27j87w==" saltValue="HEVt+pS5OloNDlqSnzGLLw==" spinCount="100000" sqref="AI2097:AI2107" name="Rango2_8_7_1_43"/>
    <protectedRange algorithmName="SHA-512" hashValue="q2z5hEFmXS0v2chiPTC/VCoDWNlnhp+Xe6Ybfxe48vIsnB/KTJQxJv+pFUnCXfZ9T6vyJopuqFFNROfQTW/JUw==" saltValue="IctfdGJb5tOTpq+KPi9vww==" spinCount="100000" sqref="AE2097:AF2107" name="Rango2_88_39_1_42"/>
    <protectedRange algorithmName="SHA-512" hashValue="NUll9P9xh7KbSfMYpMxsRZLfDw/y/AzW2LSWlpXVscBDqiAxmzo71xjs+a2lh+jRa7pceOC849slke4+ZKx8LA==" saltValue="8qbkKpQ+CiQuLnqgShNvXA==" spinCount="100000" sqref="T2097:T2107" name="Rango2_88_6_1_41"/>
    <protectedRange algorithmName="SHA-512" hashValue="KHhv3JU/LRdRrRTxxkgFceEHPZ5UzadmpZRZR3zmQRnPvkUJZuanRafIJ+qde0IWwLZSvFIQDyUAHq6v6k7XIg==" saltValue="2GKG1kCzVNNcn+vbOPuhJA==" spinCount="100000" sqref="Q2101 Q2104" name="Rango2_2_5_1_42"/>
    <protectedRange algorithmName="SHA-512" hashValue="XZw03RosI/l0z9FxmTtF29EdZ7P+4+ybhqoaAAUmURojSR5XbGfjC4f2i8gMqfY+RI9JvfdCA6PSh9TduXfUxA==" saltValue="5TPtLq2WoiRSae/yaDPnTw==" spinCount="100000" sqref="R2097:S2107 U2097:AA2107" name="Rango2_99_4_45"/>
    <protectedRange algorithmName="SHA-512" hashValue="fMbmUM1DQ7FuAPRNvFL5mPdHUYjQnlLFhkuaxvHguaqR7aWyDxcmJs0jLYQfQKY+oyhsMb4Lew4VL6i7um3/ew==" saltValue="ydaTm0CeH8+/cYqoL/AMaQ==" spinCount="100000" sqref="AU2097:AU2107 AW2097:AZ2107" name="Rango2_88_91_1_44"/>
    <protectedRange algorithmName="SHA-512" hashValue="CHipOQaT63FWw628cQcXXJRZlrbNZ7OgmnEbDx38UmmH7z19GRYEzXFiVOzHAy1OAaAbST7g2bHZHDKQp2qm3w==" saltValue="iRVuL+373yLHv0ZHzS9qog==" spinCount="100000" sqref="AL2097:AL2107" name="Rango2_88_7_5_2_39"/>
    <protectedRange algorithmName="SHA-512" hashValue="NkG6oHuDGvGBEiLAAq8MEJHEfLQUMyjihfH+DBXhT+eQW0r1yri7tOJEFRM9nbOejjjXiviq9RFo7KB7wF+xJA==" saltValue="bpjB0AAANu2X/PeR3eiFkA==" spinCount="100000" sqref="AM2097:AS2107" name="Rango2_88_65_1_41"/>
    <protectedRange algorithmName="SHA-512" hashValue="RQ91b7oAw60DVtcgB2vRpial2kSdzJx5guGCTYUwXYkKrtrUHfiYnLf9R+SNpYXlJDYpyEJLhcWwP0EqNN86dQ==" saltValue="W3RbH3zrcY9sy39xNwXNxg==" spinCount="100000" sqref="BV2097:BY2107" name="Rango2_88_99_2_41"/>
    <protectedRange algorithmName="SHA-512" hashValue="XZw03RosI/l0z9FxmTtF29EdZ7P+4+ybhqoaAAUmURojSR5XbGfjC4f2i8gMqfY+RI9JvfdCA6PSh9TduXfUxA==" saltValue="5TPtLq2WoiRSae/yaDPnTw==" spinCount="100000" sqref="BZ2097:CB2107 BR2097:BU2107" name="Rango2_99_10_42"/>
    <protectedRange algorithmName="SHA-512" hashValue="XZw03RosI/l0z9FxmTtF29EdZ7P+4+ybhqoaAAUmURojSR5XbGfjC4f2i8gMqfY+RI9JvfdCA6PSh9TduXfUxA==" saltValue="5TPtLq2WoiRSae/yaDPnTw==" spinCount="100000" sqref="CE2097:CF2107" name="Rango2_99_11_40"/>
    <protectedRange algorithmName="SHA-512" hashValue="XZw03RosI/l0z9FxmTtF29EdZ7P+4+ybhqoaAAUmURojSR5XbGfjC4f2i8gMqfY+RI9JvfdCA6PSh9TduXfUxA==" saltValue="5TPtLq2WoiRSae/yaDPnTw==" spinCount="100000" sqref="CJ2097:CK2107" name="Rango2_99_12_43"/>
    <protectedRange algorithmName="SHA-512" hashValue="XZw03RosI/l0z9FxmTtF29EdZ7P+4+ybhqoaAAUmURojSR5XbGfjC4f2i8gMqfY+RI9JvfdCA6PSh9TduXfUxA==" saltValue="5TPtLq2WoiRSae/yaDPnTw==" spinCount="100000" sqref="CP2097:CQ2107" name="Rango2_99_14_45"/>
    <protectedRange algorithmName="SHA-512" hashValue="XZw03RosI/l0z9FxmTtF29EdZ7P+4+ybhqoaAAUmURojSR5XbGfjC4f2i8gMqfY+RI9JvfdCA6PSh9TduXfUxA==" saltValue="5TPtLq2WoiRSae/yaDPnTw==" spinCount="100000" sqref="CS2097:CT2107" name="Rango2_99_15_44"/>
    <protectedRange algorithmName="SHA-512" hashValue="XZw03RosI/l0z9FxmTtF29EdZ7P+4+ybhqoaAAUmURojSR5XbGfjC4f2i8gMqfY+RI9JvfdCA6PSh9TduXfUxA==" saltValue="5TPtLq2WoiRSae/yaDPnTw==" spinCount="100000" sqref="DA2097:DN2107" name="Rango2_99_17_46"/>
    <protectedRange algorithmName="SHA-512" hashValue="XZw03RosI/l0z9FxmTtF29EdZ7P+4+ybhqoaAAUmURojSR5XbGfjC4f2i8gMqfY+RI9JvfdCA6PSh9TduXfUxA==" saltValue="5TPtLq2WoiRSae/yaDPnTw==" spinCount="100000" sqref="EA1997:EJ1997" name="Rango2_99_18_8"/>
    <protectedRange algorithmName="SHA-512" hashValue="9+DNppQbWrLYYUMoJ+lyQctV2bX3Vq9kZnegLbpjTLP49It2ovUbcartuoQTeXgP+TGpY//7mDH/UQlFCKDGiA==" saltValue="KUnni6YEm00anzSSvyLqQA==" spinCount="100000" sqref="EN1997" name="Rango2_22_3"/>
    <protectedRange algorithmName="SHA-512" hashValue="XZw03RosI/l0z9FxmTtF29EdZ7P+4+ybhqoaAAUmURojSR5XbGfjC4f2i8gMqfY+RI9JvfdCA6PSh9TduXfUxA==" saltValue="5TPtLq2WoiRSae/yaDPnTw==" spinCount="100000" sqref="ER1997:ES1997" name="Rango2_99_20_5"/>
    <protectedRange algorithmName="SHA-512" hashValue="XZw03RosI/l0z9FxmTtF29EdZ7P+4+ybhqoaAAUmURojSR5XbGfjC4f2i8gMqfY+RI9JvfdCA6PSh9TduXfUxA==" saltValue="5TPtLq2WoiRSae/yaDPnTw==" spinCount="100000" sqref="EV1997:EW1997" name="Rango2_99_22_5"/>
    <protectedRange algorithmName="SHA-512" hashValue="9+DNppQbWrLYYUMoJ+lyQctV2bX3Vq9kZnegLbpjTLP49It2ovUbcartuoQTeXgP+TGpY//7mDH/UQlFCKDGiA==" saltValue="KUnni6YEm00anzSSvyLqQA==" spinCount="100000" sqref="FC1997" name="Rango2_26_4"/>
    <protectedRange algorithmName="SHA-512" hashValue="XZw03RosI/l0z9FxmTtF29EdZ7P+4+ybhqoaAAUmURojSR5XbGfjC4f2i8gMqfY+RI9JvfdCA6PSh9TduXfUxA==" saltValue="5TPtLq2WoiRSae/yaDPnTw==" spinCount="100000" sqref="FF1997" name="Rango2_99_23_8"/>
    <protectedRange algorithmName="SHA-512" hashValue="9+DNppQbWrLYYUMoJ+lyQctV2bX3Vq9kZnegLbpjTLP49It2ovUbcartuoQTeXgP+TGpY//7mDH/UQlFCKDGiA==" saltValue="KUnni6YEm00anzSSvyLqQA==" spinCount="100000" sqref="FH1997" name="Rango2_35_5"/>
    <protectedRange algorithmName="SHA-512" hashValue="XZw03RosI/l0z9FxmTtF29EdZ7P+4+ybhqoaAAUmURojSR5XbGfjC4f2i8gMqfY+RI9JvfdCA6PSh9TduXfUxA==" saltValue="5TPtLq2WoiRSae/yaDPnTw==" spinCount="100000" sqref="FQ1997:FR1997" name="Rango2_99_27_7"/>
    <protectedRange algorithmName="SHA-512" hashValue="XZw03RosI/l0z9FxmTtF29EdZ7P+4+ybhqoaAAUmURojSR5XbGfjC4f2i8gMqfY+RI9JvfdCA6PSh9TduXfUxA==" saltValue="5TPtLq2WoiRSae/yaDPnTw==" spinCount="100000" sqref="FU1997" name="Rango2_99_29_3"/>
    <protectedRange algorithmName="SHA-512" hashValue="XZw03RosI/l0z9FxmTtF29EdZ7P+4+ybhqoaAAUmURojSR5XbGfjC4f2i8gMqfY+RI9JvfdCA6PSh9TduXfUxA==" saltValue="5TPtLq2WoiRSae/yaDPnTw==" spinCount="100000" sqref="FW1997:FX1997" name="Rango2_99_31_4"/>
    <protectedRange algorithmName="SHA-512" hashValue="Umj9+5Ys20VQPxBFtc6qE5LtKKSgPKwit+B8dd4XnEUaLfBM2ozpkEC4YxwK0SbBiAHDDex+pY+LomQ0lyuamQ==" saltValue="N2/MCRws+mmA+NXw0axolg==" spinCount="100000" sqref="FY1997" name="Rango2_31_2_2_5"/>
    <protectedRange algorithmName="SHA-512" hashValue="Rgskw+AQdeJ5qbJdarzTa3SCkJfDGziy0Uan5N0F3IWn/H3Z/e+VcB56R7Nes7MPxNHewNP1sSSucVjz3iTLeA==" saltValue="qKZH3DnwaZHBzy3cBZo1qQ==" spinCount="100000" sqref="GF1997" name="Rango2_31_28_1_5"/>
    <protectedRange algorithmName="SHA-512" hashValue="Umj9+5Ys20VQPxBFtc6qE5LtKKSgPKwit+B8dd4XnEUaLfBM2ozpkEC4YxwK0SbBiAHDDex+pY+LomQ0lyuamQ==" saltValue="N2/MCRws+mmA+NXw0axolg==" spinCount="100000" sqref="GE1997" name="Rango2_31_2_5_2"/>
    <protectedRange algorithmName="SHA-512" hashValue="Umj9+5Ys20VQPxBFtc6qE5LtKKSgPKwit+B8dd4XnEUaLfBM2ozpkEC4YxwK0SbBiAHDDex+pY+LomQ0lyuamQ==" saltValue="N2/MCRws+mmA+NXw0axolg==" spinCount="100000" sqref="GJ1997 GH1997 GL1997" name="Rango2_31_2_6_2"/>
    <protectedRange algorithmName="SHA-512" hashValue="XZw03RosI/l0z9FxmTtF29EdZ7P+4+ybhqoaAAUmURojSR5XbGfjC4f2i8gMqfY+RI9JvfdCA6PSh9TduXfUxA==" saltValue="5TPtLq2WoiRSae/yaDPnTw==" spinCount="100000" sqref="GO1997 GM1997 GK1997" name="Rango2_99_36_6"/>
    <protectedRange algorithmName="SHA-512" hashValue="EEHzbvEYwO1eufllBljOz0uf9BJ2ENtvOScQ7IsS321QhYbwKn7qhHKKP8cKj02rTDvVRMWvwQ1ZP0mZWsBprQ==" saltValue="CjXqBRFbKezlWOFV37MnDQ==" spinCount="100000" sqref="GQ1997:GR1997" name="Rango2_30_2_2_6"/>
    <protectedRange algorithmName="SHA-512" hashValue="EEHzbvEYwO1eufllBljOz0uf9BJ2ENtvOScQ7IsS321QhYbwKn7qhHKKP8cKj02rTDvVRMWvwQ1ZP0mZWsBprQ==" saltValue="CjXqBRFbKezlWOFV37MnDQ==" spinCount="100000" sqref="GW1997" name="Rango2_30_2_3_4"/>
    <protectedRange algorithmName="SHA-512" hashValue="XZw03RosI/l0z9FxmTtF29EdZ7P+4+ybhqoaAAUmURojSR5XbGfjC4f2i8gMqfY+RI9JvfdCA6PSh9TduXfUxA==" saltValue="5TPtLq2WoiRSae/yaDPnTw==" spinCount="100000" sqref="GY1997:GZ1997" name="Rango2_99_39_2"/>
    <protectedRange algorithmName="SHA-512" hashValue="XZw03RosI/l0z9FxmTtF29EdZ7P+4+ybhqoaAAUmURojSR5XbGfjC4f2i8gMqfY+RI9JvfdCA6PSh9TduXfUxA==" saltValue="5TPtLq2WoiRSae/yaDPnTw==" spinCount="100000" sqref="HJ1997" name="Rango2_99_40_6"/>
    <protectedRange algorithmName="SHA-512" hashValue="9+DNppQbWrLYYUMoJ+lyQctV2bX3Vq9kZnegLbpjTLP49It2ovUbcartuoQTeXgP+TGpY//7mDH/UQlFCKDGiA==" saltValue="KUnni6YEm00anzSSvyLqQA==" spinCount="100000" sqref="HD1997:HI1997" name="Rango2_39_8"/>
    <protectedRange algorithmName="SHA-512" hashValue="XZw03RosI/l0z9FxmTtF29EdZ7P+4+ybhqoaAAUmURojSR5XbGfjC4f2i8gMqfY+RI9JvfdCA6PSh9TduXfUxA==" saltValue="5TPtLq2WoiRSae/yaDPnTw==" spinCount="100000" sqref="IB1997 HU1997:HZ1997" name="Rango2_99_41_2"/>
    <protectedRange algorithmName="SHA-512" hashValue="9+DNppQbWrLYYUMoJ+lyQctV2bX3Vq9kZnegLbpjTLP49It2ovUbcartuoQTeXgP+TGpY//7mDH/UQlFCKDGiA==" saltValue="KUnni6YEm00anzSSvyLqQA==" spinCount="100000" sqref="HS1997:HT1997" name="Rango2_40_6"/>
    <protectedRange algorithmName="SHA-512" hashValue="XZw03RosI/l0z9FxmTtF29EdZ7P+4+ybhqoaAAUmURojSR5XbGfjC4f2i8gMqfY+RI9JvfdCA6PSh9TduXfUxA==" saltValue="5TPtLq2WoiRSae/yaDPnTw==" spinCount="100000" sqref="IL1997:IM1997" name="Rango2_99_77_1_1"/>
    <protectedRange algorithmName="SHA-512" hashValue="XZw03RosI/l0z9FxmTtF29EdZ7P+4+ybhqoaAAUmURojSR5XbGfjC4f2i8gMqfY+RI9JvfdCA6PSh9TduXfUxA==" saltValue="5TPtLq2WoiRSae/yaDPnTw==" spinCount="100000" sqref="IO1997" name="Rango2_99_77_2"/>
    <protectedRange algorithmName="SHA-512" hashValue="XZw03RosI/l0z9FxmTtF29EdZ7P+4+ybhqoaAAUmURojSR5XbGfjC4f2i8gMqfY+RI9JvfdCA6PSh9TduXfUxA==" saltValue="5TPtLq2WoiRSae/yaDPnTw==" spinCount="100000" sqref="EA1998:EJ1998" name="Rango2_99_18_9"/>
    <protectedRange algorithmName="SHA-512" hashValue="9+DNppQbWrLYYUMoJ+lyQctV2bX3Vq9kZnegLbpjTLP49It2ovUbcartuoQTeXgP+TGpY//7mDH/UQlFCKDGiA==" saltValue="KUnni6YEm00anzSSvyLqQA==" spinCount="100000" sqref="EN1998" name="Rango2_22_4"/>
    <protectedRange algorithmName="SHA-512" hashValue="XZw03RosI/l0z9FxmTtF29EdZ7P+4+ybhqoaAAUmURojSR5XbGfjC4f2i8gMqfY+RI9JvfdCA6PSh9TduXfUxA==" saltValue="5TPtLq2WoiRSae/yaDPnTw==" spinCount="100000" sqref="ER1998:ES1998" name="Rango2_99_20_6"/>
    <protectedRange algorithmName="SHA-512" hashValue="XZw03RosI/l0z9FxmTtF29EdZ7P+4+ybhqoaAAUmURojSR5XbGfjC4f2i8gMqfY+RI9JvfdCA6PSh9TduXfUxA==" saltValue="5TPtLq2WoiRSae/yaDPnTw==" spinCount="100000" sqref="EV1998:EW1998" name="Rango2_99_22_6"/>
    <protectedRange algorithmName="SHA-512" hashValue="9+DNppQbWrLYYUMoJ+lyQctV2bX3Vq9kZnegLbpjTLP49It2ovUbcartuoQTeXgP+TGpY//7mDH/UQlFCKDGiA==" saltValue="KUnni6YEm00anzSSvyLqQA==" spinCount="100000" sqref="FC1998" name="Rango2_26_5"/>
    <protectedRange algorithmName="SHA-512" hashValue="XZw03RosI/l0z9FxmTtF29EdZ7P+4+ybhqoaAAUmURojSR5XbGfjC4f2i8gMqfY+RI9JvfdCA6PSh9TduXfUxA==" saltValue="5TPtLq2WoiRSae/yaDPnTw==" spinCount="100000" sqref="FF1998" name="Rango2_99_23_9"/>
    <protectedRange algorithmName="SHA-512" hashValue="9+DNppQbWrLYYUMoJ+lyQctV2bX3Vq9kZnegLbpjTLP49It2ovUbcartuoQTeXgP+TGpY//7mDH/UQlFCKDGiA==" saltValue="KUnni6YEm00anzSSvyLqQA==" spinCount="100000" sqref="FH1998" name="Rango2_35_6"/>
    <protectedRange algorithmName="SHA-512" hashValue="XZw03RosI/l0z9FxmTtF29EdZ7P+4+ybhqoaAAUmURojSR5XbGfjC4f2i8gMqfY+RI9JvfdCA6PSh9TduXfUxA==" saltValue="5TPtLq2WoiRSae/yaDPnTw==" spinCount="100000" sqref="FQ1998:FR1998" name="Rango2_99_27_8"/>
    <protectedRange algorithmName="SHA-512" hashValue="XZw03RosI/l0z9FxmTtF29EdZ7P+4+ybhqoaAAUmURojSR5XbGfjC4f2i8gMqfY+RI9JvfdCA6PSh9TduXfUxA==" saltValue="5TPtLq2WoiRSae/yaDPnTw==" spinCount="100000" sqref="FU1998" name="Rango2_99_29_5"/>
    <protectedRange algorithmName="SHA-512" hashValue="XZw03RosI/l0z9FxmTtF29EdZ7P+4+ybhqoaAAUmURojSR5XbGfjC4f2i8gMqfY+RI9JvfdCA6PSh9TduXfUxA==" saltValue="5TPtLq2WoiRSae/yaDPnTw==" spinCount="100000" sqref="FW1998:FX1998" name="Rango2_99_31_5"/>
    <protectedRange algorithmName="SHA-512" hashValue="Umj9+5Ys20VQPxBFtc6qE5LtKKSgPKwit+B8dd4XnEUaLfBM2ozpkEC4YxwK0SbBiAHDDex+pY+LomQ0lyuamQ==" saltValue="N2/MCRws+mmA+NXw0axolg==" spinCount="100000" sqref="FY1998" name="Rango2_31_2_2_6"/>
    <protectedRange algorithmName="SHA-512" hashValue="Rgskw+AQdeJ5qbJdarzTa3SCkJfDGziy0Uan5N0F3IWn/H3Z/e+VcB56R7Nes7MPxNHewNP1sSSucVjz3iTLeA==" saltValue="qKZH3DnwaZHBzy3cBZo1qQ==" spinCount="100000" sqref="GF1998" name="Rango2_31_28_1_6"/>
    <protectedRange algorithmName="SHA-512" hashValue="Umj9+5Ys20VQPxBFtc6qE5LtKKSgPKwit+B8dd4XnEUaLfBM2ozpkEC4YxwK0SbBiAHDDex+pY+LomQ0lyuamQ==" saltValue="N2/MCRws+mmA+NXw0axolg==" spinCount="100000" sqref="GE1998" name="Rango2_31_2_5_3"/>
    <protectedRange algorithmName="SHA-512" hashValue="Umj9+5Ys20VQPxBFtc6qE5LtKKSgPKwit+B8dd4XnEUaLfBM2ozpkEC4YxwK0SbBiAHDDex+pY+LomQ0lyuamQ==" saltValue="N2/MCRws+mmA+NXw0axolg==" spinCount="100000" sqref="GJ1998 GH1998 GL1998" name="Rango2_31_2_6_3"/>
    <protectedRange algorithmName="SHA-512" hashValue="XZw03RosI/l0z9FxmTtF29EdZ7P+4+ybhqoaAAUmURojSR5XbGfjC4f2i8gMqfY+RI9JvfdCA6PSh9TduXfUxA==" saltValue="5TPtLq2WoiRSae/yaDPnTw==" spinCount="100000" sqref="GO1998 GM1998 GK1998" name="Rango2_99_36_7"/>
    <protectedRange algorithmName="SHA-512" hashValue="EEHzbvEYwO1eufllBljOz0uf9BJ2ENtvOScQ7IsS321QhYbwKn7qhHKKP8cKj02rTDvVRMWvwQ1ZP0mZWsBprQ==" saltValue="CjXqBRFbKezlWOFV37MnDQ==" spinCount="100000" sqref="GQ1998:GR1998" name="Rango2_30_2_2_7"/>
    <protectedRange algorithmName="SHA-512" hashValue="EEHzbvEYwO1eufllBljOz0uf9BJ2ENtvOScQ7IsS321QhYbwKn7qhHKKP8cKj02rTDvVRMWvwQ1ZP0mZWsBprQ==" saltValue="CjXqBRFbKezlWOFV37MnDQ==" spinCount="100000" sqref="GW1998" name="Rango2_30_2_3_5"/>
    <protectedRange algorithmName="SHA-512" hashValue="XZw03RosI/l0z9FxmTtF29EdZ7P+4+ybhqoaAAUmURojSR5XbGfjC4f2i8gMqfY+RI9JvfdCA6PSh9TduXfUxA==" saltValue="5TPtLq2WoiRSae/yaDPnTw==" spinCount="100000" sqref="GY1998:GZ1998" name="Rango2_99_39_3"/>
    <protectedRange algorithmName="SHA-512" hashValue="XZw03RosI/l0z9FxmTtF29EdZ7P+4+ybhqoaAAUmURojSR5XbGfjC4f2i8gMqfY+RI9JvfdCA6PSh9TduXfUxA==" saltValue="5TPtLq2WoiRSae/yaDPnTw==" spinCount="100000" sqref="HJ1998" name="Rango2_99_40_7"/>
    <protectedRange algorithmName="SHA-512" hashValue="9+DNppQbWrLYYUMoJ+lyQctV2bX3Vq9kZnegLbpjTLP49It2ovUbcartuoQTeXgP+TGpY//7mDH/UQlFCKDGiA==" saltValue="KUnni6YEm00anzSSvyLqQA==" spinCount="100000" sqref="HD1998:HI1998" name="Rango2_39_9"/>
    <protectedRange algorithmName="SHA-512" hashValue="XZw03RosI/l0z9FxmTtF29EdZ7P+4+ybhqoaAAUmURojSR5XbGfjC4f2i8gMqfY+RI9JvfdCA6PSh9TduXfUxA==" saltValue="5TPtLq2WoiRSae/yaDPnTw==" spinCount="100000" sqref="IB1998 HU1998:HZ1998" name="Rango2_99_41_3"/>
    <protectedRange algorithmName="SHA-512" hashValue="9+DNppQbWrLYYUMoJ+lyQctV2bX3Vq9kZnegLbpjTLP49It2ovUbcartuoQTeXgP+TGpY//7mDH/UQlFCKDGiA==" saltValue="KUnni6YEm00anzSSvyLqQA==" spinCount="100000" sqref="HS1998:HT1998" name="Rango2_40_7"/>
    <protectedRange algorithmName="SHA-512" hashValue="XZw03RosI/l0z9FxmTtF29EdZ7P+4+ybhqoaAAUmURojSR5XbGfjC4f2i8gMqfY+RI9JvfdCA6PSh9TduXfUxA==" saltValue="5TPtLq2WoiRSae/yaDPnTw==" spinCount="100000" sqref="IL1998:IM1998" name="Rango2_99_78_1_1"/>
    <protectedRange algorithmName="SHA-512" hashValue="XZw03RosI/l0z9FxmTtF29EdZ7P+4+ybhqoaAAUmURojSR5XbGfjC4f2i8gMqfY+RI9JvfdCA6PSh9TduXfUxA==" saltValue="5TPtLq2WoiRSae/yaDPnTw==" spinCount="100000" sqref="IO1998" name="Rango2_99_78_2_1"/>
    <protectedRange algorithmName="SHA-512" hashValue="XZw03RosI/l0z9FxmTtF29EdZ7P+4+ybhqoaAAUmURojSR5XbGfjC4f2i8gMqfY+RI9JvfdCA6PSh9TduXfUxA==" saltValue="5TPtLq2WoiRSae/yaDPnTw==" spinCount="100000" sqref="EA1999:EJ1999" name="Rango2_99_18_10"/>
    <protectedRange algorithmName="SHA-512" hashValue="9+DNppQbWrLYYUMoJ+lyQctV2bX3Vq9kZnegLbpjTLP49It2ovUbcartuoQTeXgP+TGpY//7mDH/UQlFCKDGiA==" saltValue="KUnni6YEm00anzSSvyLqQA==" spinCount="100000" sqref="EN1999" name="Rango2_22_5"/>
    <protectedRange algorithmName="SHA-512" hashValue="XZw03RosI/l0z9FxmTtF29EdZ7P+4+ybhqoaAAUmURojSR5XbGfjC4f2i8gMqfY+RI9JvfdCA6PSh9TduXfUxA==" saltValue="5TPtLq2WoiRSae/yaDPnTw==" spinCount="100000" sqref="ER1999:ES1999" name="Rango2_99_20_7"/>
    <protectedRange algorithmName="SHA-512" hashValue="XZw03RosI/l0z9FxmTtF29EdZ7P+4+ybhqoaAAUmURojSR5XbGfjC4f2i8gMqfY+RI9JvfdCA6PSh9TduXfUxA==" saltValue="5TPtLq2WoiRSae/yaDPnTw==" spinCount="100000" sqref="EV1999:EW1999" name="Rango2_99_22_7"/>
    <protectedRange algorithmName="SHA-512" hashValue="9+DNppQbWrLYYUMoJ+lyQctV2bX3Vq9kZnegLbpjTLP49It2ovUbcartuoQTeXgP+TGpY//7mDH/UQlFCKDGiA==" saltValue="KUnni6YEm00anzSSvyLqQA==" spinCount="100000" sqref="FC1999" name="Rango2_26_6"/>
    <protectedRange algorithmName="SHA-512" hashValue="XZw03RosI/l0z9FxmTtF29EdZ7P+4+ybhqoaAAUmURojSR5XbGfjC4f2i8gMqfY+RI9JvfdCA6PSh9TduXfUxA==" saltValue="5TPtLq2WoiRSae/yaDPnTw==" spinCount="100000" sqref="FF1999" name="Rango2_99_23_10"/>
    <protectedRange algorithmName="SHA-512" hashValue="9+DNppQbWrLYYUMoJ+lyQctV2bX3Vq9kZnegLbpjTLP49It2ovUbcartuoQTeXgP+TGpY//7mDH/UQlFCKDGiA==" saltValue="KUnni6YEm00anzSSvyLqQA==" spinCount="100000" sqref="FH1999" name="Rango2_35_7"/>
    <protectedRange algorithmName="SHA-512" hashValue="XZw03RosI/l0z9FxmTtF29EdZ7P+4+ybhqoaAAUmURojSR5XbGfjC4f2i8gMqfY+RI9JvfdCA6PSh9TduXfUxA==" saltValue="5TPtLq2WoiRSae/yaDPnTw==" spinCount="100000" sqref="FQ1999:FR1999" name="Rango2_99_27_9"/>
    <protectedRange algorithmName="SHA-512" hashValue="XZw03RosI/l0z9FxmTtF29EdZ7P+4+ybhqoaAAUmURojSR5XbGfjC4f2i8gMqfY+RI9JvfdCA6PSh9TduXfUxA==" saltValue="5TPtLq2WoiRSae/yaDPnTw==" spinCount="100000" sqref="FU1999" name="Rango2_99_29_6"/>
    <protectedRange algorithmName="SHA-512" hashValue="XZw03RosI/l0z9FxmTtF29EdZ7P+4+ybhqoaAAUmURojSR5XbGfjC4f2i8gMqfY+RI9JvfdCA6PSh9TduXfUxA==" saltValue="5TPtLq2WoiRSae/yaDPnTw==" spinCount="100000" sqref="FW1999:FX1999" name="Rango2_99_31_6"/>
    <protectedRange algorithmName="SHA-512" hashValue="Umj9+5Ys20VQPxBFtc6qE5LtKKSgPKwit+B8dd4XnEUaLfBM2ozpkEC4YxwK0SbBiAHDDex+pY+LomQ0lyuamQ==" saltValue="N2/MCRws+mmA+NXw0axolg==" spinCount="100000" sqref="FY1999" name="Rango2_31_2_2_7"/>
    <protectedRange algorithmName="SHA-512" hashValue="Rgskw+AQdeJ5qbJdarzTa3SCkJfDGziy0Uan5N0F3IWn/H3Z/e+VcB56R7Nes7MPxNHewNP1sSSucVjz3iTLeA==" saltValue="qKZH3DnwaZHBzy3cBZo1qQ==" spinCount="100000" sqref="GF1999" name="Rango2_31_28_1_7"/>
    <protectedRange algorithmName="SHA-512" hashValue="Umj9+5Ys20VQPxBFtc6qE5LtKKSgPKwit+B8dd4XnEUaLfBM2ozpkEC4YxwK0SbBiAHDDex+pY+LomQ0lyuamQ==" saltValue="N2/MCRws+mmA+NXw0axolg==" spinCount="100000" sqref="GE1999" name="Rango2_31_2_5_4"/>
    <protectedRange algorithmName="SHA-512" hashValue="Umj9+5Ys20VQPxBFtc6qE5LtKKSgPKwit+B8dd4XnEUaLfBM2ozpkEC4YxwK0SbBiAHDDex+pY+LomQ0lyuamQ==" saltValue="N2/MCRws+mmA+NXw0axolg==" spinCount="100000" sqref="GJ1999 GH1999 GL1999" name="Rango2_31_2_6_4"/>
    <protectedRange algorithmName="SHA-512" hashValue="XZw03RosI/l0z9FxmTtF29EdZ7P+4+ybhqoaAAUmURojSR5XbGfjC4f2i8gMqfY+RI9JvfdCA6PSh9TduXfUxA==" saltValue="5TPtLq2WoiRSae/yaDPnTw==" spinCount="100000" sqref="GO1999 GM1999 GK1999" name="Rango2_99_36_9"/>
    <protectedRange algorithmName="SHA-512" hashValue="EEHzbvEYwO1eufllBljOz0uf9BJ2ENtvOScQ7IsS321QhYbwKn7qhHKKP8cKj02rTDvVRMWvwQ1ZP0mZWsBprQ==" saltValue="CjXqBRFbKezlWOFV37MnDQ==" spinCount="100000" sqref="GQ1999:GR1999" name="Rango2_30_2_2_8"/>
    <protectedRange algorithmName="SHA-512" hashValue="EEHzbvEYwO1eufllBljOz0uf9BJ2ENtvOScQ7IsS321QhYbwKn7qhHKKP8cKj02rTDvVRMWvwQ1ZP0mZWsBprQ==" saltValue="CjXqBRFbKezlWOFV37MnDQ==" spinCount="100000" sqref="GW1999" name="Rango2_30_2_3_6"/>
    <protectedRange algorithmName="SHA-512" hashValue="XZw03RosI/l0z9FxmTtF29EdZ7P+4+ybhqoaAAUmURojSR5XbGfjC4f2i8gMqfY+RI9JvfdCA6PSh9TduXfUxA==" saltValue="5TPtLq2WoiRSae/yaDPnTw==" spinCount="100000" sqref="GY1999:GZ1999" name="Rango2_99_39_4"/>
    <protectedRange algorithmName="SHA-512" hashValue="XZw03RosI/l0z9FxmTtF29EdZ7P+4+ybhqoaAAUmURojSR5XbGfjC4f2i8gMqfY+RI9JvfdCA6PSh9TduXfUxA==" saltValue="5TPtLq2WoiRSae/yaDPnTw==" spinCount="100000" sqref="HJ1999" name="Rango2_99_40_8"/>
    <protectedRange algorithmName="SHA-512" hashValue="9+DNppQbWrLYYUMoJ+lyQctV2bX3Vq9kZnegLbpjTLP49It2ovUbcartuoQTeXgP+TGpY//7mDH/UQlFCKDGiA==" saltValue="KUnni6YEm00anzSSvyLqQA==" spinCount="100000" sqref="HD1999:HI1999" name="Rango2_39_10"/>
    <protectedRange algorithmName="SHA-512" hashValue="XZw03RosI/l0z9FxmTtF29EdZ7P+4+ybhqoaAAUmURojSR5XbGfjC4f2i8gMqfY+RI9JvfdCA6PSh9TduXfUxA==" saltValue="5TPtLq2WoiRSae/yaDPnTw==" spinCount="100000" sqref="IB1999 HU1999:HZ1999" name="Rango2_99_41_4"/>
    <protectedRange algorithmName="SHA-512" hashValue="9+DNppQbWrLYYUMoJ+lyQctV2bX3Vq9kZnegLbpjTLP49It2ovUbcartuoQTeXgP+TGpY//7mDH/UQlFCKDGiA==" saltValue="KUnni6YEm00anzSSvyLqQA==" spinCount="100000" sqref="HS1999:HT1999" name="Rango2_40_8"/>
    <protectedRange algorithmName="SHA-512" hashValue="XZw03RosI/l0z9FxmTtF29EdZ7P+4+ybhqoaAAUmURojSR5XbGfjC4f2i8gMqfY+RI9JvfdCA6PSh9TduXfUxA==" saltValue="5TPtLq2WoiRSae/yaDPnTw==" spinCount="100000" sqref="IL1999:IM1999" name="Rango2_99_78_1_2"/>
    <protectedRange algorithmName="SHA-512" hashValue="XZw03RosI/l0z9FxmTtF29EdZ7P+4+ybhqoaAAUmURojSR5XbGfjC4f2i8gMqfY+RI9JvfdCA6PSh9TduXfUxA==" saltValue="5TPtLq2WoiRSae/yaDPnTw==" spinCount="100000" sqref="IO1999" name="Rango2_99_78_2_2"/>
    <protectedRange algorithmName="SHA-512" hashValue="XZw03RosI/l0z9FxmTtF29EdZ7P+4+ybhqoaAAUmURojSR5XbGfjC4f2i8gMqfY+RI9JvfdCA6PSh9TduXfUxA==" saltValue="5TPtLq2WoiRSae/yaDPnTw==" spinCount="100000" sqref="EA2000:EJ2000" name="Rango2_99_18_11"/>
    <protectedRange algorithmName="SHA-512" hashValue="9+DNppQbWrLYYUMoJ+lyQctV2bX3Vq9kZnegLbpjTLP49It2ovUbcartuoQTeXgP+TGpY//7mDH/UQlFCKDGiA==" saltValue="KUnni6YEm00anzSSvyLqQA==" spinCount="100000" sqref="EN2000" name="Rango2_22_6"/>
    <protectedRange algorithmName="SHA-512" hashValue="XZw03RosI/l0z9FxmTtF29EdZ7P+4+ybhqoaAAUmURojSR5XbGfjC4f2i8gMqfY+RI9JvfdCA6PSh9TduXfUxA==" saltValue="5TPtLq2WoiRSae/yaDPnTw==" spinCount="100000" sqref="ER2000:ES2000" name="Rango2_99_20_8"/>
    <protectedRange algorithmName="SHA-512" hashValue="XZw03RosI/l0z9FxmTtF29EdZ7P+4+ybhqoaAAUmURojSR5XbGfjC4f2i8gMqfY+RI9JvfdCA6PSh9TduXfUxA==" saltValue="5TPtLq2WoiRSae/yaDPnTw==" spinCount="100000" sqref="EV2000:EW2000" name="Rango2_99_22_8"/>
    <protectedRange algorithmName="SHA-512" hashValue="9+DNppQbWrLYYUMoJ+lyQctV2bX3Vq9kZnegLbpjTLP49It2ovUbcartuoQTeXgP+TGpY//7mDH/UQlFCKDGiA==" saltValue="KUnni6YEm00anzSSvyLqQA==" spinCount="100000" sqref="FC2000" name="Rango2_26_7"/>
    <protectedRange algorithmName="SHA-512" hashValue="XZw03RosI/l0z9FxmTtF29EdZ7P+4+ybhqoaAAUmURojSR5XbGfjC4f2i8gMqfY+RI9JvfdCA6PSh9TduXfUxA==" saltValue="5TPtLq2WoiRSae/yaDPnTw==" spinCount="100000" sqref="FF2000" name="Rango2_99_23_11"/>
    <protectedRange algorithmName="SHA-512" hashValue="9+DNppQbWrLYYUMoJ+lyQctV2bX3Vq9kZnegLbpjTLP49It2ovUbcartuoQTeXgP+TGpY//7mDH/UQlFCKDGiA==" saltValue="KUnni6YEm00anzSSvyLqQA==" spinCount="100000" sqref="FH2000" name="Rango2_35_8"/>
    <protectedRange algorithmName="SHA-512" hashValue="XZw03RosI/l0z9FxmTtF29EdZ7P+4+ybhqoaAAUmURojSR5XbGfjC4f2i8gMqfY+RI9JvfdCA6PSh9TduXfUxA==" saltValue="5TPtLq2WoiRSae/yaDPnTw==" spinCount="100000" sqref="FQ2000:FR2000" name="Rango2_99_27_10"/>
    <protectedRange algorithmName="SHA-512" hashValue="XZw03RosI/l0z9FxmTtF29EdZ7P+4+ybhqoaAAUmURojSR5XbGfjC4f2i8gMqfY+RI9JvfdCA6PSh9TduXfUxA==" saltValue="5TPtLq2WoiRSae/yaDPnTw==" spinCount="100000" sqref="FU2000" name="Rango2_99_29_7"/>
    <protectedRange algorithmName="SHA-512" hashValue="XZw03RosI/l0z9FxmTtF29EdZ7P+4+ybhqoaAAUmURojSR5XbGfjC4f2i8gMqfY+RI9JvfdCA6PSh9TduXfUxA==" saltValue="5TPtLq2WoiRSae/yaDPnTw==" spinCount="100000" sqref="FW2000:FX2000" name="Rango2_99_31_7"/>
    <protectedRange algorithmName="SHA-512" hashValue="Umj9+5Ys20VQPxBFtc6qE5LtKKSgPKwit+B8dd4XnEUaLfBM2ozpkEC4YxwK0SbBiAHDDex+pY+LomQ0lyuamQ==" saltValue="N2/MCRws+mmA+NXw0axolg==" spinCount="100000" sqref="FY2000" name="Rango2_31_2_2_8"/>
    <protectedRange algorithmName="SHA-512" hashValue="Umj9+5Ys20VQPxBFtc6qE5LtKKSgPKwit+B8dd4XnEUaLfBM2ozpkEC4YxwK0SbBiAHDDex+pY+LomQ0lyuamQ==" saltValue="N2/MCRws+mmA+NXw0axolg==" spinCount="100000" sqref="GB2000" name="Rango2_31_2_4_6"/>
    <protectedRange algorithmName="SHA-512" hashValue="Rgskw+AQdeJ5qbJdarzTa3SCkJfDGziy0Uan5N0F3IWn/H3Z/e+VcB56R7Nes7MPxNHewNP1sSSucVjz3iTLeA==" saltValue="qKZH3DnwaZHBzy3cBZo1qQ==" spinCount="100000" sqref="GF2000" name="Rango2_31_28_1_8"/>
    <protectedRange algorithmName="SHA-512" hashValue="Umj9+5Ys20VQPxBFtc6qE5LtKKSgPKwit+B8dd4XnEUaLfBM2ozpkEC4YxwK0SbBiAHDDex+pY+LomQ0lyuamQ==" saltValue="N2/MCRws+mmA+NXw0axolg==" spinCount="100000" sqref="GE2000" name="Rango2_31_2_5_5"/>
    <protectedRange algorithmName="SHA-512" hashValue="Umj9+5Ys20VQPxBFtc6qE5LtKKSgPKwit+B8dd4XnEUaLfBM2ozpkEC4YxwK0SbBiAHDDex+pY+LomQ0lyuamQ==" saltValue="N2/MCRws+mmA+NXw0axolg==" spinCount="100000" sqref="GJ2000 GH2000 GL2000" name="Rango2_31_2_6_5"/>
    <protectedRange algorithmName="SHA-512" hashValue="XZw03RosI/l0z9FxmTtF29EdZ7P+4+ybhqoaAAUmURojSR5XbGfjC4f2i8gMqfY+RI9JvfdCA6PSh9TduXfUxA==" saltValue="5TPtLq2WoiRSae/yaDPnTw==" spinCount="100000" sqref="GO2000 GM2000 GK2000" name="Rango2_99_36_10"/>
    <protectedRange algorithmName="SHA-512" hashValue="EEHzbvEYwO1eufllBljOz0uf9BJ2ENtvOScQ7IsS321QhYbwKn7qhHKKP8cKj02rTDvVRMWvwQ1ZP0mZWsBprQ==" saltValue="CjXqBRFbKezlWOFV37MnDQ==" spinCount="100000" sqref="GQ2000:GR2000" name="Rango2_30_2_2_9"/>
    <protectedRange algorithmName="SHA-512" hashValue="EEHzbvEYwO1eufllBljOz0uf9BJ2ENtvOScQ7IsS321QhYbwKn7qhHKKP8cKj02rTDvVRMWvwQ1ZP0mZWsBprQ==" saltValue="CjXqBRFbKezlWOFV37MnDQ==" spinCount="100000" sqref="GW2000" name="Rango2_30_2_3_7"/>
    <protectedRange algorithmName="SHA-512" hashValue="XZw03RosI/l0z9FxmTtF29EdZ7P+4+ybhqoaAAUmURojSR5XbGfjC4f2i8gMqfY+RI9JvfdCA6PSh9TduXfUxA==" saltValue="5TPtLq2WoiRSae/yaDPnTw==" spinCount="100000" sqref="GY2000:GZ2000" name="Rango2_99_39_5"/>
    <protectedRange algorithmName="SHA-512" hashValue="XZw03RosI/l0z9FxmTtF29EdZ7P+4+ybhqoaAAUmURojSR5XbGfjC4f2i8gMqfY+RI9JvfdCA6PSh9TduXfUxA==" saltValue="5TPtLq2WoiRSae/yaDPnTw==" spinCount="100000" sqref="HJ2000" name="Rango2_99_40_9"/>
    <protectedRange algorithmName="SHA-512" hashValue="9+DNppQbWrLYYUMoJ+lyQctV2bX3Vq9kZnegLbpjTLP49It2ovUbcartuoQTeXgP+TGpY//7mDH/UQlFCKDGiA==" saltValue="KUnni6YEm00anzSSvyLqQA==" spinCount="100000" sqref="HD2000:HI2000" name="Rango2_39_11"/>
    <protectedRange algorithmName="SHA-512" hashValue="XZw03RosI/l0z9FxmTtF29EdZ7P+4+ybhqoaAAUmURojSR5XbGfjC4f2i8gMqfY+RI9JvfdCA6PSh9TduXfUxA==" saltValue="5TPtLq2WoiRSae/yaDPnTw==" spinCount="100000" sqref="IB2000 HU2000:HZ2000" name="Rango2_99_41_5"/>
    <protectedRange algorithmName="SHA-512" hashValue="9+DNppQbWrLYYUMoJ+lyQctV2bX3Vq9kZnegLbpjTLP49It2ovUbcartuoQTeXgP+TGpY//7mDH/UQlFCKDGiA==" saltValue="KUnni6YEm00anzSSvyLqQA==" spinCount="100000" sqref="HS2000:HT2000" name="Rango2_40_9"/>
    <protectedRange algorithmName="SHA-512" hashValue="XZw03RosI/l0z9FxmTtF29EdZ7P+4+ybhqoaAAUmURojSR5XbGfjC4f2i8gMqfY+RI9JvfdCA6PSh9TduXfUxA==" saltValue="5TPtLq2WoiRSae/yaDPnTw==" spinCount="100000" sqref="IL2000:IM2000" name="Rango2_99_78_1_3"/>
    <protectedRange algorithmName="SHA-512" hashValue="XZw03RosI/l0z9FxmTtF29EdZ7P+4+ybhqoaAAUmURojSR5XbGfjC4f2i8gMqfY+RI9JvfdCA6PSh9TduXfUxA==" saltValue="5TPtLq2WoiRSae/yaDPnTw==" spinCount="100000" sqref="IO2000" name="Rango2_99_78_2_3"/>
    <protectedRange algorithmName="SHA-512" hashValue="XZw03RosI/l0z9FxmTtF29EdZ7P+4+ybhqoaAAUmURojSR5XbGfjC4f2i8gMqfY+RI9JvfdCA6PSh9TduXfUxA==" saltValue="5TPtLq2WoiRSae/yaDPnTw==" spinCount="100000" sqref="EA2001:EJ2001" name="Rango2_99_18_12"/>
    <protectedRange algorithmName="SHA-512" hashValue="9+DNppQbWrLYYUMoJ+lyQctV2bX3Vq9kZnegLbpjTLP49It2ovUbcartuoQTeXgP+TGpY//7mDH/UQlFCKDGiA==" saltValue="KUnni6YEm00anzSSvyLqQA==" spinCount="100000" sqref="EN2001" name="Rango2_22_7"/>
    <protectedRange algorithmName="SHA-512" hashValue="XZw03RosI/l0z9FxmTtF29EdZ7P+4+ybhqoaAAUmURojSR5XbGfjC4f2i8gMqfY+RI9JvfdCA6PSh9TduXfUxA==" saltValue="5TPtLq2WoiRSae/yaDPnTw==" spinCount="100000" sqref="ER2001:ES2001" name="Rango2_99_20_9"/>
    <protectedRange algorithmName="SHA-512" hashValue="XZw03RosI/l0z9FxmTtF29EdZ7P+4+ybhqoaAAUmURojSR5XbGfjC4f2i8gMqfY+RI9JvfdCA6PSh9TduXfUxA==" saltValue="5TPtLq2WoiRSae/yaDPnTw==" spinCount="100000" sqref="EV2001:EW2001" name="Rango2_99_22_9"/>
    <protectedRange algorithmName="SHA-512" hashValue="9+DNppQbWrLYYUMoJ+lyQctV2bX3Vq9kZnegLbpjTLP49It2ovUbcartuoQTeXgP+TGpY//7mDH/UQlFCKDGiA==" saltValue="KUnni6YEm00anzSSvyLqQA==" spinCount="100000" sqref="FC2001" name="Rango2_26_8"/>
    <protectedRange algorithmName="SHA-512" hashValue="XZw03RosI/l0z9FxmTtF29EdZ7P+4+ybhqoaAAUmURojSR5XbGfjC4f2i8gMqfY+RI9JvfdCA6PSh9TduXfUxA==" saltValue="5TPtLq2WoiRSae/yaDPnTw==" spinCount="100000" sqref="FF2001" name="Rango2_99_23_12"/>
    <protectedRange algorithmName="SHA-512" hashValue="9+DNppQbWrLYYUMoJ+lyQctV2bX3Vq9kZnegLbpjTLP49It2ovUbcartuoQTeXgP+TGpY//7mDH/UQlFCKDGiA==" saltValue="KUnni6YEm00anzSSvyLqQA==" spinCount="100000" sqref="FH2001" name="Rango2_35_9"/>
    <protectedRange algorithmName="SHA-512" hashValue="XZw03RosI/l0z9FxmTtF29EdZ7P+4+ybhqoaAAUmURojSR5XbGfjC4f2i8gMqfY+RI9JvfdCA6PSh9TduXfUxA==" saltValue="5TPtLq2WoiRSae/yaDPnTw==" spinCount="100000" sqref="FQ2001:FR2001" name="Rango2_99_27_11"/>
    <protectedRange algorithmName="SHA-512" hashValue="XZw03RosI/l0z9FxmTtF29EdZ7P+4+ybhqoaAAUmURojSR5XbGfjC4f2i8gMqfY+RI9JvfdCA6PSh9TduXfUxA==" saltValue="5TPtLq2WoiRSae/yaDPnTw==" spinCount="100000" sqref="FU2001" name="Rango2_99_29_8"/>
    <protectedRange algorithmName="SHA-512" hashValue="XZw03RosI/l0z9FxmTtF29EdZ7P+4+ybhqoaAAUmURojSR5XbGfjC4f2i8gMqfY+RI9JvfdCA6PSh9TduXfUxA==" saltValue="5TPtLq2WoiRSae/yaDPnTw==" spinCount="100000" sqref="FW2001:FX2001" name="Rango2_99_31_8"/>
    <protectedRange algorithmName="SHA-512" hashValue="Umj9+5Ys20VQPxBFtc6qE5LtKKSgPKwit+B8dd4XnEUaLfBM2ozpkEC4YxwK0SbBiAHDDex+pY+LomQ0lyuamQ==" saltValue="N2/MCRws+mmA+NXw0axolg==" spinCount="100000" sqref="FY2001" name="Rango2_31_2_2_9"/>
    <protectedRange algorithmName="SHA-512" hashValue="Rgskw+AQdeJ5qbJdarzTa3SCkJfDGziy0Uan5N0F3IWn/H3Z/e+VcB56R7Nes7MPxNHewNP1sSSucVjz3iTLeA==" saltValue="qKZH3DnwaZHBzy3cBZo1qQ==" spinCount="100000" sqref="GF2001" name="Rango2_31_28_1_9"/>
    <protectedRange algorithmName="SHA-512" hashValue="Umj9+5Ys20VQPxBFtc6qE5LtKKSgPKwit+B8dd4XnEUaLfBM2ozpkEC4YxwK0SbBiAHDDex+pY+LomQ0lyuamQ==" saltValue="N2/MCRws+mmA+NXw0axolg==" spinCount="100000" sqref="GE2001" name="Rango2_31_2_5_6"/>
    <protectedRange algorithmName="SHA-512" hashValue="Umj9+5Ys20VQPxBFtc6qE5LtKKSgPKwit+B8dd4XnEUaLfBM2ozpkEC4YxwK0SbBiAHDDex+pY+LomQ0lyuamQ==" saltValue="N2/MCRws+mmA+NXw0axolg==" spinCount="100000" sqref="GJ2001 GH2001 GL2001" name="Rango2_31_2_6_6"/>
    <protectedRange algorithmName="SHA-512" hashValue="XZw03RosI/l0z9FxmTtF29EdZ7P+4+ybhqoaAAUmURojSR5XbGfjC4f2i8gMqfY+RI9JvfdCA6PSh9TduXfUxA==" saltValue="5TPtLq2WoiRSae/yaDPnTw==" spinCount="100000" sqref="GO2001 GM2001 GK2001" name="Rango2_99_36_11"/>
    <protectedRange algorithmName="SHA-512" hashValue="EEHzbvEYwO1eufllBljOz0uf9BJ2ENtvOScQ7IsS321QhYbwKn7qhHKKP8cKj02rTDvVRMWvwQ1ZP0mZWsBprQ==" saltValue="CjXqBRFbKezlWOFV37MnDQ==" spinCount="100000" sqref="GQ2001:GR2001" name="Rango2_30_2_2_10"/>
    <protectedRange algorithmName="SHA-512" hashValue="EEHzbvEYwO1eufllBljOz0uf9BJ2ENtvOScQ7IsS321QhYbwKn7qhHKKP8cKj02rTDvVRMWvwQ1ZP0mZWsBprQ==" saltValue="CjXqBRFbKezlWOFV37MnDQ==" spinCount="100000" sqref="GW2001" name="Rango2_30_2_3_8"/>
    <protectedRange algorithmName="SHA-512" hashValue="XZw03RosI/l0z9FxmTtF29EdZ7P+4+ybhqoaAAUmURojSR5XbGfjC4f2i8gMqfY+RI9JvfdCA6PSh9TduXfUxA==" saltValue="5TPtLq2WoiRSae/yaDPnTw==" spinCount="100000" sqref="GY2001:GZ2001" name="Rango2_99_39_6"/>
    <protectedRange algorithmName="SHA-512" hashValue="XZw03RosI/l0z9FxmTtF29EdZ7P+4+ybhqoaAAUmURojSR5XbGfjC4f2i8gMqfY+RI9JvfdCA6PSh9TduXfUxA==" saltValue="5TPtLq2WoiRSae/yaDPnTw==" spinCount="100000" sqref="HJ2001" name="Rango2_99_40_10"/>
    <protectedRange algorithmName="SHA-512" hashValue="9+DNppQbWrLYYUMoJ+lyQctV2bX3Vq9kZnegLbpjTLP49It2ovUbcartuoQTeXgP+TGpY//7mDH/UQlFCKDGiA==" saltValue="KUnni6YEm00anzSSvyLqQA==" spinCount="100000" sqref="HD2001:HI2001" name="Rango2_39_12"/>
    <protectedRange algorithmName="SHA-512" hashValue="XZw03RosI/l0z9FxmTtF29EdZ7P+4+ybhqoaAAUmURojSR5XbGfjC4f2i8gMqfY+RI9JvfdCA6PSh9TduXfUxA==" saltValue="5TPtLq2WoiRSae/yaDPnTw==" spinCount="100000" sqref="IB2001 HU2001:HZ2001" name="Rango2_99_41_6"/>
    <protectedRange algorithmName="SHA-512" hashValue="9+DNppQbWrLYYUMoJ+lyQctV2bX3Vq9kZnegLbpjTLP49It2ovUbcartuoQTeXgP+TGpY//7mDH/UQlFCKDGiA==" saltValue="KUnni6YEm00anzSSvyLqQA==" spinCount="100000" sqref="HS2001:HT2001" name="Rango2_40_10"/>
    <protectedRange algorithmName="SHA-512" hashValue="XZw03RosI/l0z9FxmTtF29EdZ7P+4+ybhqoaAAUmURojSR5XbGfjC4f2i8gMqfY+RI9JvfdCA6PSh9TduXfUxA==" saltValue="5TPtLq2WoiRSae/yaDPnTw==" spinCount="100000" sqref="IL2001:IM2001" name="Rango2_99_78_1_4"/>
    <protectedRange algorithmName="SHA-512" hashValue="XZw03RosI/l0z9FxmTtF29EdZ7P+4+ybhqoaAAUmURojSR5XbGfjC4f2i8gMqfY+RI9JvfdCA6PSh9TduXfUxA==" saltValue="5TPtLq2WoiRSae/yaDPnTw==" spinCount="100000" sqref="IO2001" name="Rango2_99_78_2_4"/>
    <protectedRange algorithmName="SHA-512" hashValue="XZw03RosI/l0z9FxmTtF29EdZ7P+4+ybhqoaAAUmURojSR5XbGfjC4f2i8gMqfY+RI9JvfdCA6PSh9TduXfUxA==" saltValue="5TPtLq2WoiRSae/yaDPnTw==" spinCount="100000" sqref="EA2002:EJ2002" name="Rango2_99_18_13"/>
    <protectedRange algorithmName="SHA-512" hashValue="9+DNppQbWrLYYUMoJ+lyQctV2bX3Vq9kZnegLbpjTLP49It2ovUbcartuoQTeXgP+TGpY//7mDH/UQlFCKDGiA==" saltValue="KUnni6YEm00anzSSvyLqQA==" spinCount="100000" sqref="EN2002" name="Rango2_22_8"/>
    <protectedRange algorithmName="SHA-512" hashValue="XZw03RosI/l0z9FxmTtF29EdZ7P+4+ybhqoaAAUmURojSR5XbGfjC4f2i8gMqfY+RI9JvfdCA6PSh9TduXfUxA==" saltValue="5TPtLq2WoiRSae/yaDPnTw==" spinCount="100000" sqref="ER2002:ES2002" name="Rango2_99_20_10"/>
    <protectedRange algorithmName="SHA-512" hashValue="XZw03RosI/l0z9FxmTtF29EdZ7P+4+ybhqoaAAUmURojSR5XbGfjC4f2i8gMqfY+RI9JvfdCA6PSh9TduXfUxA==" saltValue="5TPtLq2WoiRSae/yaDPnTw==" spinCount="100000" sqref="EV2002:EW2002" name="Rango2_99_22_10"/>
    <protectedRange algorithmName="SHA-512" hashValue="9+DNppQbWrLYYUMoJ+lyQctV2bX3Vq9kZnegLbpjTLP49It2ovUbcartuoQTeXgP+TGpY//7mDH/UQlFCKDGiA==" saltValue="KUnni6YEm00anzSSvyLqQA==" spinCount="100000" sqref="FC2002" name="Rango2_26_9"/>
    <protectedRange algorithmName="SHA-512" hashValue="XZw03RosI/l0z9FxmTtF29EdZ7P+4+ybhqoaAAUmURojSR5XbGfjC4f2i8gMqfY+RI9JvfdCA6PSh9TduXfUxA==" saltValue="5TPtLq2WoiRSae/yaDPnTw==" spinCount="100000" sqref="FF2002" name="Rango2_99_23_13"/>
    <protectedRange algorithmName="SHA-512" hashValue="9+DNppQbWrLYYUMoJ+lyQctV2bX3Vq9kZnegLbpjTLP49It2ovUbcartuoQTeXgP+TGpY//7mDH/UQlFCKDGiA==" saltValue="KUnni6YEm00anzSSvyLqQA==" spinCount="100000" sqref="FH2002" name="Rango2_35_10"/>
    <protectedRange algorithmName="SHA-512" hashValue="XZw03RosI/l0z9FxmTtF29EdZ7P+4+ybhqoaAAUmURojSR5XbGfjC4f2i8gMqfY+RI9JvfdCA6PSh9TduXfUxA==" saltValue="5TPtLq2WoiRSae/yaDPnTw==" spinCount="100000" sqref="FQ2002:FR2002" name="Rango2_99_27_12"/>
    <protectedRange algorithmName="SHA-512" hashValue="XZw03RosI/l0z9FxmTtF29EdZ7P+4+ybhqoaAAUmURojSR5XbGfjC4f2i8gMqfY+RI9JvfdCA6PSh9TduXfUxA==" saltValue="5TPtLq2WoiRSae/yaDPnTw==" spinCount="100000" sqref="FU2002" name="Rango2_99_29_9"/>
    <protectedRange algorithmName="SHA-512" hashValue="XZw03RosI/l0z9FxmTtF29EdZ7P+4+ybhqoaAAUmURojSR5XbGfjC4f2i8gMqfY+RI9JvfdCA6PSh9TduXfUxA==" saltValue="5TPtLq2WoiRSae/yaDPnTw==" spinCount="100000" sqref="FW2002:FX2002" name="Rango2_99_31_9"/>
    <protectedRange algorithmName="SHA-512" hashValue="Umj9+5Ys20VQPxBFtc6qE5LtKKSgPKwit+B8dd4XnEUaLfBM2ozpkEC4YxwK0SbBiAHDDex+pY+LomQ0lyuamQ==" saltValue="N2/MCRws+mmA+NXw0axolg==" spinCount="100000" sqref="FY2002" name="Rango2_31_2_2_10"/>
    <protectedRange algorithmName="SHA-512" hashValue="Umj9+5Ys20VQPxBFtc6qE5LtKKSgPKwit+B8dd4XnEUaLfBM2ozpkEC4YxwK0SbBiAHDDex+pY+LomQ0lyuamQ==" saltValue="N2/MCRws+mmA+NXw0axolg==" spinCount="100000" sqref="GB2002" name="Rango2_31_2_4_8"/>
    <protectedRange algorithmName="SHA-512" hashValue="Rgskw+AQdeJ5qbJdarzTa3SCkJfDGziy0Uan5N0F3IWn/H3Z/e+VcB56R7Nes7MPxNHewNP1sSSucVjz3iTLeA==" saltValue="qKZH3DnwaZHBzy3cBZo1qQ==" spinCount="100000" sqref="GF2002" name="Rango2_31_28_1_10"/>
    <protectedRange algorithmName="SHA-512" hashValue="Umj9+5Ys20VQPxBFtc6qE5LtKKSgPKwit+B8dd4XnEUaLfBM2ozpkEC4YxwK0SbBiAHDDex+pY+LomQ0lyuamQ==" saltValue="N2/MCRws+mmA+NXw0axolg==" spinCount="100000" sqref="GE2002" name="Rango2_31_2_5_7"/>
    <protectedRange algorithmName="SHA-512" hashValue="Umj9+5Ys20VQPxBFtc6qE5LtKKSgPKwit+B8dd4XnEUaLfBM2ozpkEC4YxwK0SbBiAHDDex+pY+LomQ0lyuamQ==" saltValue="N2/MCRws+mmA+NXw0axolg==" spinCount="100000" sqref="GJ2002 GH2002 GL2002" name="Rango2_31_2_6_7"/>
    <protectedRange algorithmName="SHA-512" hashValue="XZw03RosI/l0z9FxmTtF29EdZ7P+4+ybhqoaAAUmURojSR5XbGfjC4f2i8gMqfY+RI9JvfdCA6PSh9TduXfUxA==" saltValue="5TPtLq2WoiRSae/yaDPnTw==" spinCount="100000" sqref="GO2002 GM2002 GK2002" name="Rango2_99_36_12"/>
    <protectedRange algorithmName="SHA-512" hashValue="EEHzbvEYwO1eufllBljOz0uf9BJ2ENtvOScQ7IsS321QhYbwKn7qhHKKP8cKj02rTDvVRMWvwQ1ZP0mZWsBprQ==" saltValue="CjXqBRFbKezlWOFV37MnDQ==" spinCount="100000" sqref="GQ2002:GR2002" name="Rango2_30_2_2_11"/>
    <protectedRange algorithmName="SHA-512" hashValue="EEHzbvEYwO1eufllBljOz0uf9BJ2ENtvOScQ7IsS321QhYbwKn7qhHKKP8cKj02rTDvVRMWvwQ1ZP0mZWsBprQ==" saltValue="CjXqBRFbKezlWOFV37MnDQ==" spinCount="100000" sqref="GW2002" name="Rango2_30_2_3_9"/>
    <protectedRange algorithmName="SHA-512" hashValue="XZw03RosI/l0z9FxmTtF29EdZ7P+4+ybhqoaAAUmURojSR5XbGfjC4f2i8gMqfY+RI9JvfdCA6PSh9TduXfUxA==" saltValue="5TPtLq2WoiRSae/yaDPnTw==" spinCount="100000" sqref="GY2002:GZ2002" name="Rango2_99_39_7"/>
    <protectedRange algorithmName="SHA-512" hashValue="XZw03RosI/l0z9FxmTtF29EdZ7P+4+ybhqoaAAUmURojSR5XbGfjC4f2i8gMqfY+RI9JvfdCA6PSh9TduXfUxA==" saltValue="5TPtLq2WoiRSae/yaDPnTw==" spinCount="100000" sqref="HJ2002" name="Rango2_99_40_11"/>
    <protectedRange algorithmName="SHA-512" hashValue="9+DNppQbWrLYYUMoJ+lyQctV2bX3Vq9kZnegLbpjTLP49It2ovUbcartuoQTeXgP+TGpY//7mDH/UQlFCKDGiA==" saltValue="KUnni6YEm00anzSSvyLqQA==" spinCount="100000" sqref="HD2002:HI2002" name="Rango2_39_13"/>
    <protectedRange algorithmName="SHA-512" hashValue="XZw03RosI/l0z9FxmTtF29EdZ7P+4+ybhqoaAAUmURojSR5XbGfjC4f2i8gMqfY+RI9JvfdCA6PSh9TduXfUxA==" saltValue="5TPtLq2WoiRSae/yaDPnTw==" spinCount="100000" sqref="IB2002 HU2002:HZ2002" name="Rango2_99_41_8"/>
    <protectedRange algorithmName="SHA-512" hashValue="9+DNppQbWrLYYUMoJ+lyQctV2bX3Vq9kZnegLbpjTLP49It2ovUbcartuoQTeXgP+TGpY//7mDH/UQlFCKDGiA==" saltValue="KUnni6YEm00anzSSvyLqQA==" spinCount="100000" sqref="HS2002:HT2002" name="Rango2_40_11"/>
    <protectedRange algorithmName="SHA-512" hashValue="XZw03RosI/l0z9FxmTtF29EdZ7P+4+ybhqoaAAUmURojSR5XbGfjC4f2i8gMqfY+RI9JvfdCA6PSh9TduXfUxA==" saltValue="5TPtLq2WoiRSae/yaDPnTw==" spinCount="100000" sqref="IL2002:IM2002" name="Rango2_99_78_1_5"/>
    <protectedRange algorithmName="SHA-512" hashValue="XZw03RosI/l0z9FxmTtF29EdZ7P+4+ybhqoaAAUmURojSR5XbGfjC4f2i8gMqfY+RI9JvfdCA6PSh9TduXfUxA==" saltValue="5TPtLq2WoiRSae/yaDPnTw==" spinCount="100000" sqref="IO2002" name="Rango2_99_78_2_5"/>
    <protectedRange algorithmName="SHA-512" hashValue="XZw03RosI/l0z9FxmTtF29EdZ7P+4+ybhqoaAAUmURojSR5XbGfjC4f2i8gMqfY+RI9JvfdCA6PSh9TduXfUxA==" saltValue="5TPtLq2WoiRSae/yaDPnTw==" spinCount="100000" sqref="EA2003:EJ2003" name="Rango2_99_18_14"/>
    <protectedRange algorithmName="SHA-512" hashValue="9+DNppQbWrLYYUMoJ+lyQctV2bX3Vq9kZnegLbpjTLP49It2ovUbcartuoQTeXgP+TGpY//7mDH/UQlFCKDGiA==" saltValue="KUnni6YEm00anzSSvyLqQA==" spinCount="100000" sqref="EN2003" name="Rango2_22_9"/>
    <protectedRange algorithmName="SHA-512" hashValue="XZw03RosI/l0z9FxmTtF29EdZ7P+4+ybhqoaAAUmURojSR5XbGfjC4f2i8gMqfY+RI9JvfdCA6PSh9TduXfUxA==" saltValue="5TPtLq2WoiRSae/yaDPnTw==" spinCount="100000" sqref="ER2003:ES2003" name="Rango2_99_20_11"/>
    <protectedRange algorithmName="SHA-512" hashValue="XZw03RosI/l0z9FxmTtF29EdZ7P+4+ybhqoaAAUmURojSR5XbGfjC4f2i8gMqfY+RI9JvfdCA6PSh9TduXfUxA==" saltValue="5TPtLq2WoiRSae/yaDPnTw==" spinCount="100000" sqref="EV2003:EW2003" name="Rango2_99_22_11"/>
    <protectedRange algorithmName="SHA-512" hashValue="9+DNppQbWrLYYUMoJ+lyQctV2bX3Vq9kZnegLbpjTLP49It2ovUbcartuoQTeXgP+TGpY//7mDH/UQlFCKDGiA==" saltValue="KUnni6YEm00anzSSvyLqQA==" spinCount="100000" sqref="FC2003" name="Rango2_26_10"/>
    <protectedRange algorithmName="SHA-512" hashValue="XZw03RosI/l0z9FxmTtF29EdZ7P+4+ybhqoaAAUmURojSR5XbGfjC4f2i8gMqfY+RI9JvfdCA6PSh9TduXfUxA==" saltValue="5TPtLq2WoiRSae/yaDPnTw==" spinCount="100000" sqref="FF2003" name="Rango2_99_23_14"/>
    <protectedRange algorithmName="SHA-512" hashValue="9+DNppQbWrLYYUMoJ+lyQctV2bX3Vq9kZnegLbpjTLP49It2ovUbcartuoQTeXgP+TGpY//7mDH/UQlFCKDGiA==" saltValue="KUnni6YEm00anzSSvyLqQA==" spinCount="100000" sqref="FH2003" name="Rango2_35_11"/>
    <protectedRange algorithmName="SHA-512" hashValue="XZw03RosI/l0z9FxmTtF29EdZ7P+4+ybhqoaAAUmURojSR5XbGfjC4f2i8gMqfY+RI9JvfdCA6PSh9TduXfUxA==" saltValue="5TPtLq2WoiRSae/yaDPnTw==" spinCount="100000" sqref="FQ2003:FR2003" name="Rango2_99_27_13"/>
    <protectedRange algorithmName="SHA-512" hashValue="XZw03RosI/l0z9FxmTtF29EdZ7P+4+ybhqoaAAUmURojSR5XbGfjC4f2i8gMqfY+RI9JvfdCA6PSh9TduXfUxA==" saltValue="5TPtLq2WoiRSae/yaDPnTw==" spinCount="100000" sqref="FU2003" name="Rango2_99_29_10"/>
    <protectedRange algorithmName="SHA-512" hashValue="XZw03RosI/l0z9FxmTtF29EdZ7P+4+ybhqoaAAUmURojSR5XbGfjC4f2i8gMqfY+RI9JvfdCA6PSh9TduXfUxA==" saltValue="5TPtLq2WoiRSae/yaDPnTw==" spinCount="100000" sqref="FW2003:FX2003" name="Rango2_99_31_10"/>
    <protectedRange algorithmName="SHA-512" hashValue="Umj9+5Ys20VQPxBFtc6qE5LtKKSgPKwit+B8dd4XnEUaLfBM2ozpkEC4YxwK0SbBiAHDDex+pY+LomQ0lyuamQ==" saltValue="N2/MCRws+mmA+NXw0axolg==" spinCount="100000" sqref="FY2003" name="Rango2_31_2_2_11"/>
    <protectedRange algorithmName="SHA-512" hashValue="Umj9+5Ys20VQPxBFtc6qE5LtKKSgPKwit+B8dd4XnEUaLfBM2ozpkEC4YxwK0SbBiAHDDex+pY+LomQ0lyuamQ==" saltValue="N2/MCRws+mmA+NXw0axolg==" spinCount="100000" sqref="GB2003" name="Rango2_31_2_4_9"/>
    <protectedRange algorithmName="SHA-512" hashValue="Rgskw+AQdeJ5qbJdarzTa3SCkJfDGziy0Uan5N0F3IWn/H3Z/e+VcB56R7Nes7MPxNHewNP1sSSucVjz3iTLeA==" saltValue="qKZH3DnwaZHBzy3cBZo1qQ==" spinCount="100000" sqref="GF2003" name="Rango2_31_28_1_11"/>
    <protectedRange algorithmName="SHA-512" hashValue="Umj9+5Ys20VQPxBFtc6qE5LtKKSgPKwit+B8dd4XnEUaLfBM2ozpkEC4YxwK0SbBiAHDDex+pY+LomQ0lyuamQ==" saltValue="N2/MCRws+mmA+NXw0axolg==" spinCount="100000" sqref="GE2003" name="Rango2_31_2_5_8"/>
    <protectedRange algorithmName="SHA-512" hashValue="Umj9+5Ys20VQPxBFtc6qE5LtKKSgPKwit+B8dd4XnEUaLfBM2ozpkEC4YxwK0SbBiAHDDex+pY+LomQ0lyuamQ==" saltValue="N2/MCRws+mmA+NXw0axolg==" spinCount="100000" sqref="GJ2003 GH2003 GL2003" name="Rango2_31_2_6_8"/>
    <protectedRange algorithmName="SHA-512" hashValue="XZw03RosI/l0z9FxmTtF29EdZ7P+4+ybhqoaAAUmURojSR5XbGfjC4f2i8gMqfY+RI9JvfdCA6PSh9TduXfUxA==" saltValue="5TPtLq2WoiRSae/yaDPnTw==" spinCount="100000" sqref="GO2003 GM2003 GK2003" name="Rango2_99_36_13"/>
    <protectedRange algorithmName="SHA-512" hashValue="EEHzbvEYwO1eufllBljOz0uf9BJ2ENtvOScQ7IsS321QhYbwKn7qhHKKP8cKj02rTDvVRMWvwQ1ZP0mZWsBprQ==" saltValue="CjXqBRFbKezlWOFV37MnDQ==" spinCount="100000" sqref="GQ2003:GR2003" name="Rango2_30_2_2_12"/>
    <protectedRange algorithmName="SHA-512" hashValue="EEHzbvEYwO1eufllBljOz0uf9BJ2ENtvOScQ7IsS321QhYbwKn7qhHKKP8cKj02rTDvVRMWvwQ1ZP0mZWsBprQ==" saltValue="CjXqBRFbKezlWOFV37MnDQ==" spinCount="100000" sqref="GW2003" name="Rango2_30_2_3_10"/>
    <protectedRange algorithmName="SHA-512" hashValue="XZw03RosI/l0z9FxmTtF29EdZ7P+4+ybhqoaAAUmURojSR5XbGfjC4f2i8gMqfY+RI9JvfdCA6PSh9TduXfUxA==" saltValue="5TPtLq2WoiRSae/yaDPnTw==" spinCount="100000" sqref="GY2003:GZ2003" name="Rango2_99_39_8"/>
    <protectedRange algorithmName="SHA-512" hashValue="XZw03RosI/l0z9FxmTtF29EdZ7P+4+ybhqoaAAUmURojSR5XbGfjC4f2i8gMqfY+RI9JvfdCA6PSh9TduXfUxA==" saltValue="5TPtLq2WoiRSae/yaDPnTw==" spinCount="100000" sqref="HJ2003" name="Rango2_99_40_12"/>
    <protectedRange algorithmName="SHA-512" hashValue="9+DNppQbWrLYYUMoJ+lyQctV2bX3Vq9kZnegLbpjTLP49It2ovUbcartuoQTeXgP+TGpY//7mDH/UQlFCKDGiA==" saltValue="KUnni6YEm00anzSSvyLqQA==" spinCount="100000" sqref="HD2003:HI2003" name="Rango2_39_14"/>
    <protectedRange algorithmName="SHA-512" hashValue="XZw03RosI/l0z9FxmTtF29EdZ7P+4+ybhqoaAAUmURojSR5XbGfjC4f2i8gMqfY+RI9JvfdCA6PSh9TduXfUxA==" saltValue="5TPtLq2WoiRSae/yaDPnTw==" spinCount="100000" sqref="IB2003 HU2003:HZ2003" name="Rango2_99_41_9"/>
    <protectedRange algorithmName="SHA-512" hashValue="9+DNppQbWrLYYUMoJ+lyQctV2bX3Vq9kZnegLbpjTLP49It2ovUbcartuoQTeXgP+TGpY//7mDH/UQlFCKDGiA==" saltValue="KUnni6YEm00anzSSvyLqQA==" spinCount="100000" sqref="HS2003:HT2003" name="Rango2_40_12"/>
    <protectedRange algorithmName="SHA-512" hashValue="XZw03RosI/l0z9FxmTtF29EdZ7P+4+ybhqoaAAUmURojSR5XbGfjC4f2i8gMqfY+RI9JvfdCA6PSh9TduXfUxA==" saltValue="5TPtLq2WoiRSae/yaDPnTw==" spinCount="100000" sqref="IL2003:IM2003" name="Rango2_99_78_1_6"/>
    <protectedRange algorithmName="SHA-512" hashValue="XZw03RosI/l0z9FxmTtF29EdZ7P+4+ybhqoaAAUmURojSR5XbGfjC4f2i8gMqfY+RI9JvfdCA6PSh9TduXfUxA==" saltValue="5TPtLq2WoiRSae/yaDPnTw==" spinCount="100000" sqref="IO2003" name="Rango2_99_78_2_6"/>
    <protectedRange algorithmName="SHA-512" hashValue="XZw03RosI/l0z9FxmTtF29EdZ7P+4+ybhqoaAAUmURojSR5XbGfjC4f2i8gMqfY+RI9JvfdCA6PSh9TduXfUxA==" saltValue="5TPtLq2WoiRSae/yaDPnTw==" spinCount="100000" sqref="EA2004:EJ2004" name="Rango2_99_18_15"/>
    <protectedRange algorithmName="SHA-512" hashValue="9+DNppQbWrLYYUMoJ+lyQctV2bX3Vq9kZnegLbpjTLP49It2ovUbcartuoQTeXgP+TGpY//7mDH/UQlFCKDGiA==" saltValue="KUnni6YEm00anzSSvyLqQA==" spinCount="100000" sqref="EN2004" name="Rango2_22_10"/>
    <protectedRange algorithmName="SHA-512" hashValue="XZw03RosI/l0z9FxmTtF29EdZ7P+4+ybhqoaAAUmURojSR5XbGfjC4f2i8gMqfY+RI9JvfdCA6PSh9TduXfUxA==" saltValue="5TPtLq2WoiRSae/yaDPnTw==" spinCount="100000" sqref="ER2004:ES2004" name="Rango2_99_20_12"/>
    <protectedRange algorithmName="SHA-512" hashValue="XZw03RosI/l0z9FxmTtF29EdZ7P+4+ybhqoaAAUmURojSR5XbGfjC4f2i8gMqfY+RI9JvfdCA6PSh9TduXfUxA==" saltValue="5TPtLq2WoiRSae/yaDPnTw==" spinCount="100000" sqref="EV2004:EW2004" name="Rango2_99_22_12"/>
    <protectedRange algorithmName="SHA-512" hashValue="9+DNppQbWrLYYUMoJ+lyQctV2bX3Vq9kZnegLbpjTLP49It2ovUbcartuoQTeXgP+TGpY//7mDH/UQlFCKDGiA==" saltValue="KUnni6YEm00anzSSvyLqQA==" spinCount="100000" sqref="FC2004" name="Rango2_26_11"/>
    <protectedRange algorithmName="SHA-512" hashValue="XZw03RosI/l0z9FxmTtF29EdZ7P+4+ybhqoaAAUmURojSR5XbGfjC4f2i8gMqfY+RI9JvfdCA6PSh9TduXfUxA==" saltValue="5TPtLq2WoiRSae/yaDPnTw==" spinCount="100000" sqref="FF2004" name="Rango2_99_23_15"/>
    <protectedRange algorithmName="SHA-512" hashValue="9+DNppQbWrLYYUMoJ+lyQctV2bX3Vq9kZnegLbpjTLP49It2ovUbcartuoQTeXgP+TGpY//7mDH/UQlFCKDGiA==" saltValue="KUnni6YEm00anzSSvyLqQA==" spinCount="100000" sqref="FH2004" name="Rango2_35_12"/>
    <protectedRange algorithmName="SHA-512" hashValue="XZw03RosI/l0z9FxmTtF29EdZ7P+4+ybhqoaAAUmURojSR5XbGfjC4f2i8gMqfY+RI9JvfdCA6PSh9TduXfUxA==" saltValue="5TPtLq2WoiRSae/yaDPnTw==" spinCount="100000" sqref="FQ2004:FR2004" name="Rango2_99_27_14"/>
    <protectedRange algorithmName="SHA-512" hashValue="XZw03RosI/l0z9FxmTtF29EdZ7P+4+ybhqoaAAUmURojSR5XbGfjC4f2i8gMqfY+RI9JvfdCA6PSh9TduXfUxA==" saltValue="5TPtLq2WoiRSae/yaDPnTw==" spinCount="100000" sqref="FU2004" name="Rango2_99_29_11"/>
    <protectedRange algorithmName="SHA-512" hashValue="XZw03RosI/l0z9FxmTtF29EdZ7P+4+ybhqoaAAUmURojSR5XbGfjC4f2i8gMqfY+RI9JvfdCA6PSh9TduXfUxA==" saltValue="5TPtLq2WoiRSae/yaDPnTw==" spinCount="100000" sqref="FW2004:FX2004" name="Rango2_99_31_11"/>
    <protectedRange algorithmName="SHA-512" hashValue="Umj9+5Ys20VQPxBFtc6qE5LtKKSgPKwit+B8dd4XnEUaLfBM2ozpkEC4YxwK0SbBiAHDDex+pY+LomQ0lyuamQ==" saltValue="N2/MCRws+mmA+NXw0axolg==" spinCount="100000" sqref="FY2004" name="Rango2_31_2_2_12"/>
    <protectedRange algorithmName="SHA-512" hashValue="Rgskw+AQdeJ5qbJdarzTa3SCkJfDGziy0Uan5N0F3IWn/H3Z/e+VcB56R7Nes7MPxNHewNP1sSSucVjz3iTLeA==" saltValue="qKZH3DnwaZHBzy3cBZo1qQ==" spinCount="100000" sqref="GF2004" name="Rango2_31_28_1_12"/>
    <protectedRange algorithmName="SHA-512" hashValue="Umj9+5Ys20VQPxBFtc6qE5LtKKSgPKwit+B8dd4XnEUaLfBM2ozpkEC4YxwK0SbBiAHDDex+pY+LomQ0lyuamQ==" saltValue="N2/MCRws+mmA+NXw0axolg==" spinCount="100000" sqref="GE2004" name="Rango2_31_2_5_9"/>
    <protectedRange algorithmName="SHA-512" hashValue="Umj9+5Ys20VQPxBFtc6qE5LtKKSgPKwit+B8dd4XnEUaLfBM2ozpkEC4YxwK0SbBiAHDDex+pY+LomQ0lyuamQ==" saltValue="N2/MCRws+mmA+NXw0axolg==" spinCount="100000" sqref="GJ2004 GH2004 GL2004" name="Rango2_31_2_6_9"/>
    <protectedRange algorithmName="SHA-512" hashValue="XZw03RosI/l0z9FxmTtF29EdZ7P+4+ybhqoaAAUmURojSR5XbGfjC4f2i8gMqfY+RI9JvfdCA6PSh9TduXfUxA==" saltValue="5TPtLq2WoiRSae/yaDPnTw==" spinCount="100000" sqref="GO2004 GM2004 GK2004" name="Rango2_99_36_14"/>
    <protectedRange algorithmName="SHA-512" hashValue="EEHzbvEYwO1eufllBljOz0uf9BJ2ENtvOScQ7IsS321QhYbwKn7qhHKKP8cKj02rTDvVRMWvwQ1ZP0mZWsBprQ==" saltValue="CjXqBRFbKezlWOFV37MnDQ==" spinCount="100000" sqref="GQ2004:GR2004" name="Rango2_30_2_2_13"/>
    <protectedRange algorithmName="SHA-512" hashValue="EEHzbvEYwO1eufllBljOz0uf9BJ2ENtvOScQ7IsS321QhYbwKn7qhHKKP8cKj02rTDvVRMWvwQ1ZP0mZWsBprQ==" saltValue="CjXqBRFbKezlWOFV37MnDQ==" spinCount="100000" sqref="GW2004" name="Rango2_30_2_3_11"/>
    <protectedRange algorithmName="SHA-512" hashValue="XZw03RosI/l0z9FxmTtF29EdZ7P+4+ybhqoaAAUmURojSR5XbGfjC4f2i8gMqfY+RI9JvfdCA6PSh9TduXfUxA==" saltValue="5TPtLq2WoiRSae/yaDPnTw==" spinCount="100000" sqref="GY2004:GZ2004" name="Rango2_99_39_9"/>
    <protectedRange algorithmName="SHA-512" hashValue="XZw03RosI/l0z9FxmTtF29EdZ7P+4+ybhqoaAAUmURojSR5XbGfjC4f2i8gMqfY+RI9JvfdCA6PSh9TduXfUxA==" saltValue="5TPtLq2WoiRSae/yaDPnTw==" spinCount="100000" sqref="HJ2004" name="Rango2_99_40_13"/>
    <protectedRange algorithmName="SHA-512" hashValue="9+DNppQbWrLYYUMoJ+lyQctV2bX3Vq9kZnegLbpjTLP49It2ovUbcartuoQTeXgP+TGpY//7mDH/UQlFCKDGiA==" saltValue="KUnni6YEm00anzSSvyLqQA==" spinCount="100000" sqref="HD2004:HI2004" name="Rango2_39_15"/>
    <protectedRange algorithmName="SHA-512" hashValue="XZw03RosI/l0z9FxmTtF29EdZ7P+4+ybhqoaAAUmURojSR5XbGfjC4f2i8gMqfY+RI9JvfdCA6PSh9TduXfUxA==" saltValue="5TPtLq2WoiRSae/yaDPnTw==" spinCount="100000" sqref="IB2004 HU2004:HZ2004" name="Rango2_99_41_10"/>
    <protectedRange algorithmName="SHA-512" hashValue="9+DNppQbWrLYYUMoJ+lyQctV2bX3Vq9kZnegLbpjTLP49It2ovUbcartuoQTeXgP+TGpY//7mDH/UQlFCKDGiA==" saltValue="KUnni6YEm00anzSSvyLqQA==" spinCount="100000" sqref="HS2004:HT2004" name="Rango2_40_13"/>
    <protectedRange algorithmName="SHA-512" hashValue="XZw03RosI/l0z9FxmTtF29EdZ7P+4+ybhqoaAAUmURojSR5XbGfjC4f2i8gMqfY+RI9JvfdCA6PSh9TduXfUxA==" saltValue="5TPtLq2WoiRSae/yaDPnTw==" spinCount="100000" sqref="IL2004:IM2004" name="Rango2_99_79_2"/>
    <protectedRange algorithmName="SHA-512" hashValue="XZw03RosI/l0z9FxmTtF29EdZ7P+4+ybhqoaAAUmURojSR5XbGfjC4f2i8gMqfY+RI9JvfdCA6PSh9TduXfUxA==" saltValue="5TPtLq2WoiRSae/yaDPnTw==" spinCount="100000" sqref="IO2004" name="Rango2_99_80_20"/>
    <protectedRange algorithmName="SHA-512" hashValue="XZw03RosI/l0z9FxmTtF29EdZ7P+4+ybhqoaAAUmURojSR5XbGfjC4f2i8gMqfY+RI9JvfdCA6PSh9TduXfUxA==" saltValue="5TPtLq2WoiRSae/yaDPnTw==" spinCount="100000" sqref="EA2005:EJ2005" name="Rango2_99_18_16"/>
    <protectedRange algorithmName="SHA-512" hashValue="9+DNppQbWrLYYUMoJ+lyQctV2bX3Vq9kZnegLbpjTLP49It2ovUbcartuoQTeXgP+TGpY//7mDH/UQlFCKDGiA==" saltValue="KUnni6YEm00anzSSvyLqQA==" spinCount="100000" sqref="EN2005" name="Rango2_22_11"/>
    <protectedRange algorithmName="SHA-512" hashValue="XZw03RosI/l0z9FxmTtF29EdZ7P+4+ybhqoaAAUmURojSR5XbGfjC4f2i8gMqfY+RI9JvfdCA6PSh9TduXfUxA==" saltValue="5TPtLq2WoiRSae/yaDPnTw==" spinCount="100000" sqref="ER2005:ES2005" name="Rango2_99_20_13"/>
    <protectedRange algorithmName="SHA-512" hashValue="XZw03RosI/l0z9FxmTtF29EdZ7P+4+ybhqoaAAUmURojSR5XbGfjC4f2i8gMqfY+RI9JvfdCA6PSh9TduXfUxA==" saltValue="5TPtLq2WoiRSae/yaDPnTw==" spinCount="100000" sqref="EV2005:EW2005" name="Rango2_99_22_13"/>
    <protectedRange algorithmName="SHA-512" hashValue="9+DNppQbWrLYYUMoJ+lyQctV2bX3Vq9kZnegLbpjTLP49It2ovUbcartuoQTeXgP+TGpY//7mDH/UQlFCKDGiA==" saltValue="KUnni6YEm00anzSSvyLqQA==" spinCount="100000" sqref="FC2005" name="Rango2_26_12"/>
    <protectedRange algorithmName="SHA-512" hashValue="XZw03RosI/l0z9FxmTtF29EdZ7P+4+ybhqoaAAUmURojSR5XbGfjC4f2i8gMqfY+RI9JvfdCA6PSh9TduXfUxA==" saltValue="5TPtLq2WoiRSae/yaDPnTw==" spinCount="100000" sqref="FF2005" name="Rango2_99_23_16"/>
    <protectedRange algorithmName="SHA-512" hashValue="9+DNppQbWrLYYUMoJ+lyQctV2bX3Vq9kZnegLbpjTLP49It2ovUbcartuoQTeXgP+TGpY//7mDH/UQlFCKDGiA==" saltValue="KUnni6YEm00anzSSvyLqQA==" spinCount="100000" sqref="FH2005" name="Rango2_35_13"/>
    <protectedRange algorithmName="SHA-512" hashValue="XZw03RosI/l0z9FxmTtF29EdZ7P+4+ybhqoaAAUmURojSR5XbGfjC4f2i8gMqfY+RI9JvfdCA6PSh9TduXfUxA==" saltValue="5TPtLq2WoiRSae/yaDPnTw==" spinCount="100000" sqref="FQ2005:FR2005" name="Rango2_99_27_15"/>
    <protectedRange algorithmName="SHA-512" hashValue="XZw03RosI/l0z9FxmTtF29EdZ7P+4+ybhqoaAAUmURojSR5XbGfjC4f2i8gMqfY+RI9JvfdCA6PSh9TduXfUxA==" saltValue="5TPtLq2WoiRSae/yaDPnTw==" spinCount="100000" sqref="FU2005" name="Rango2_99_29_12"/>
    <protectedRange algorithmName="SHA-512" hashValue="XZw03RosI/l0z9FxmTtF29EdZ7P+4+ybhqoaAAUmURojSR5XbGfjC4f2i8gMqfY+RI9JvfdCA6PSh9TduXfUxA==" saltValue="5TPtLq2WoiRSae/yaDPnTw==" spinCount="100000" sqref="FX2005" name="Rango2_99_31_12"/>
    <protectedRange algorithmName="SHA-512" hashValue="Umj9+5Ys20VQPxBFtc6qE5LtKKSgPKwit+B8dd4XnEUaLfBM2ozpkEC4YxwK0SbBiAHDDex+pY+LomQ0lyuamQ==" saltValue="N2/MCRws+mmA+NXw0axolg==" spinCount="100000" sqref="FY2005" name="Rango2_31_2_2_13"/>
    <protectedRange algorithmName="SHA-512" hashValue="Rgskw+AQdeJ5qbJdarzTa3SCkJfDGziy0Uan5N0F3IWn/H3Z/e+VcB56R7Nes7MPxNHewNP1sSSucVjz3iTLeA==" saltValue="qKZH3DnwaZHBzy3cBZo1qQ==" spinCount="100000" sqref="GF2005" name="Rango2_31_28_1_13"/>
    <protectedRange algorithmName="SHA-512" hashValue="Umj9+5Ys20VQPxBFtc6qE5LtKKSgPKwit+B8dd4XnEUaLfBM2ozpkEC4YxwK0SbBiAHDDex+pY+LomQ0lyuamQ==" saltValue="N2/MCRws+mmA+NXw0axolg==" spinCount="100000" sqref="GE2005" name="Rango2_31_2_5_10"/>
    <protectedRange algorithmName="SHA-512" hashValue="Umj9+5Ys20VQPxBFtc6qE5LtKKSgPKwit+B8dd4XnEUaLfBM2ozpkEC4YxwK0SbBiAHDDex+pY+LomQ0lyuamQ==" saltValue="N2/MCRws+mmA+NXw0axolg==" spinCount="100000" sqref="GJ2005 GH2005 GL2005" name="Rango2_31_2_6_10"/>
    <protectedRange algorithmName="SHA-512" hashValue="XZw03RosI/l0z9FxmTtF29EdZ7P+4+ybhqoaAAUmURojSR5XbGfjC4f2i8gMqfY+RI9JvfdCA6PSh9TduXfUxA==" saltValue="5TPtLq2WoiRSae/yaDPnTw==" spinCount="100000" sqref="GO2005 GM2005 GK2005" name="Rango2_99_36_15"/>
    <protectedRange algorithmName="SHA-512" hashValue="EEHzbvEYwO1eufllBljOz0uf9BJ2ENtvOScQ7IsS321QhYbwKn7qhHKKP8cKj02rTDvVRMWvwQ1ZP0mZWsBprQ==" saltValue="CjXqBRFbKezlWOFV37MnDQ==" spinCount="100000" sqref="GQ2005:GR2005" name="Rango2_30_2_2_14"/>
    <protectedRange algorithmName="SHA-512" hashValue="EEHzbvEYwO1eufllBljOz0uf9BJ2ENtvOScQ7IsS321QhYbwKn7qhHKKP8cKj02rTDvVRMWvwQ1ZP0mZWsBprQ==" saltValue="CjXqBRFbKezlWOFV37MnDQ==" spinCount="100000" sqref="GW2005" name="Rango2_30_2_3_12"/>
    <protectedRange algorithmName="SHA-512" hashValue="XZw03RosI/l0z9FxmTtF29EdZ7P+4+ybhqoaAAUmURojSR5XbGfjC4f2i8gMqfY+RI9JvfdCA6PSh9TduXfUxA==" saltValue="5TPtLq2WoiRSae/yaDPnTw==" spinCount="100000" sqref="GY2005:GZ2005" name="Rango2_99_39_10"/>
    <protectedRange algorithmName="SHA-512" hashValue="XZw03RosI/l0z9FxmTtF29EdZ7P+4+ybhqoaAAUmURojSR5XbGfjC4f2i8gMqfY+RI9JvfdCA6PSh9TduXfUxA==" saltValue="5TPtLq2WoiRSae/yaDPnTw==" spinCount="100000" sqref="HJ2005" name="Rango2_99_40_14"/>
    <protectedRange algorithmName="SHA-512" hashValue="9+DNppQbWrLYYUMoJ+lyQctV2bX3Vq9kZnegLbpjTLP49It2ovUbcartuoQTeXgP+TGpY//7mDH/UQlFCKDGiA==" saltValue="KUnni6YEm00anzSSvyLqQA==" spinCount="100000" sqref="HD2005:HI2005" name="Rango2_39_16"/>
    <protectedRange algorithmName="SHA-512" hashValue="XZw03RosI/l0z9FxmTtF29EdZ7P+4+ybhqoaAAUmURojSR5XbGfjC4f2i8gMqfY+RI9JvfdCA6PSh9TduXfUxA==" saltValue="5TPtLq2WoiRSae/yaDPnTw==" spinCount="100000" sqref="IB2005 HU2005:HZ2005" name="Rango2_99_41_11"/>
    <protectedRange algorithmName="SHA-512" hashValue="9+DNppQbWrLYYUMoJ+lyQctV2bX3Vq9kZnegLbpjTLP49It2ovUbcartuoQTeXgP+TGpY//7mDH/UQlFCKDGiA==" saltValue="KUnni6YEm00anzSSvyLqQA==" spinCount="100000" sqref="HS2005:HT2005" name="Rango2_40_14"/>
    <protectedRange algorithmName="SHA-512" hashValue="XZw03RosI/l0z9FxmTtF29EdZ7P+4+ybhqoaAAUmURojSR5XbGfjC4f2i8gMqfY+RI9JvfdCA6PSh9TduXfUxA==" saltValue="5TPtLq2WoiRSae/yaDPnTw==" spinCount="100000" sqref="IL2005:IM2005" name="Rango2_99_79_3"/>
    <protectedRange algorithmName="SHA-512" hashValue="XZw03RosI/l0z9FxmTtF29EdZ7P+4+ybhqoaAAUmURojSR5XbGfjC4f2i8gMqfY+RI9JvfdCA6PSh9TduXfUxA==" saltValue="5TPtLq2WoiRSae/yaDPnTw==" spinCount="100000" sqref="IO2005" name="Rango2_99_80_21"/>
    <protectedRange algorithmName="SHA-512" hashValue="XZw03RosI/l0z9FxmTtF29EdZ7P+4+ybhqoaAAUmURojSR5XbGfjC4f2i8gMqfY+RI9JvfdCA6PSh9TduXfUxA==" saltValue="5TPtLq2WoiRSae/yaDPnTw==" spinCount="100000" sqref="EA2006:EJ2006" name="Rango2_99_18_17"/>
    <protectedRange algorithmName="SHA-512" hashValue="9+DNppQbWrLYYUMoJ+lyQctV2bX3Vq9kZnegLbpjTLP49It2ovUbcartuoQTeXgP+TGpY//7mDH/UQlFCKDGiA==" saltValue="KUnni6YEm00anzSSvyLqQA==" spinCount="100000" sqref="EN2006" name="Rango2_22_12"/>
    <protectedRange algorithmName="SHA-512" hashValue="XZw03RosI/l0z9FxmTtF29EdZ7P+4+ybhqoaAAUmURojSR5XbGfjC4f2i8gMqfY+RI9JvfdCA6PSh9TduXfUxA==" saltValue="5TPtLq2WoiRSae/yaDPnTw==" spinCount="100000" sqref="ER2006:ES2006" name="Rango2_99_20_14"/>
    <protectedRange algorithmName="SHA-512" hashValue="XZw03RosI/l0z9FxmTtF29EdZ7P+4+ybhqoaAAUmURojSR5XbGfjC4f2i8gMqfY+RI9JvfdCA6PSh9TduXfUxA==" saltValue="5TPtLq2WoiRSae/yaDPnTw==" spinCount="100000" sqref="EV2006:EW2006" name="Rango2_99_22_14"/>
    <protectedRange algorithmName="SHA-512" hashValue="9+DNppQbWrLYYUMoJ+lyQctV2bX3Vq9kZnegLbpjTLP49It2ovUbcartuoQTeXgP+TGpY//7mDH/UQlFCKDGiA==" saltValue="KUnni6YEm00anzSSvyLqQA==" spinCount="100000" sqref="FC2006" name="Rango2_26_13"/>
    <protectedRange algorithmName="SHA-512" hashValue="XZw03RosI/l0z9FxmTtF29EdZ7P+4+ybhqoaAAUmURojSR5XbGfjC4f2i8gMqfY+RI9JvfdCA6PSh9TduXfUxA==" saltValue="5TPtLq2WoiRSae/yaDPnTw==" spinCount="100000" sqref="FF2006" name="Rango2_99_23_17"/>
    <protectedRange algorithmName="SHA-512" hashValue="9+DNppQbWrLYYUMoJ+lyQctV2bX3Vq9kZnegLbpjTLP49It2ovUbcartuoQTeXgP+TGpY//7mDH/UQlFCKDGiA==" saltValue="KUnni6YEm00anzSSvyLqQA==" spinCount="100000" sqref="FH2006" name="Rango2_35_14"/>
    <protectedRange algorithmName="SHA-512" hashValue="XZw03RosI/l0z9FxmTtF29EdZ7P+4+ybhqoaAAUmURojSR5XbGfjC4f2i8gMqfY+RI9JvfdCA6PSh9TduXfUxA==" saltValue="5TPtLq2WoiRSae/yaDPnTw==" spinCount="100000" sqref="FQ2006:FR2006" name="Rango2_99_27_16"/>
    <protectedRange algorithmName="SHA-512" hashValue="XZw03RosI/l0z9FxmTtF29EdZ7P+4+ybhqoaAAUmURojSR5XbGfjC4f2i8gMqfY+RI9JvfdCA6PSh9TduXfUxA==" saltValue="5TPtLq2WoiRSae/yaDPnTw==" spinCount="100000" sqref="FU2006" name="Rango2_99_29_13"/>
    <protectedRange algorithmName="SHA-512" hashValue="XZw03RosI/l0z9FxmTtF29EdZ7P+4+ybhqoaAAUmURojSR5XbGfjC4f2i8gMqfY+RI9JvfdCA6PSh9TduXfUxA==" saltValue="5TPtLq2WoiRSae/yaDPnTw==" spinCount="100000" sqref="FW2006:FX2006" name="Rango2_99_31_13"/>
    <protectedRange algorithmName="SHA-512" hashValue="Umj9+5Ys20VQPxBFtc6qE5LtKKSgPKwit+B8dd4XnEUaLfBM2ozpkEC4YxwK0SbBiAHDDex+pY+LomQ0lyuamQ==" saltValue="N2/MCRws+mmA+NXw0axolg==" spinCount="100000" sqref="FY2006" name="Rango2_31_2_2_14"/>
    <protectedRange algorithmName="SHA-512" hashValue="Rgskw+AQdeJ5qbJdarzTa3SCkJfDGziy0Uan5N0F3IWn/H3Z/e+VcB56R7Nes7MPxNHewNP1sSSucVjz3iTLeA==" saltValue="qKZH3DnwaZHBzy3cBZo1qQ==" spinCount="100000" sqref="GF2006" name="Rango2_31_28_1_14"/>
    <protectedRange algorithmName="SHA-512" hashValue="Umj9+5Ys20VQPxBFtc6qE5LtKKSgPKwit+B8dd4XnEUaLfBM2ozpkEC4YxwK0SbBiAHDDex+pY+LomQ0lyuamQ==" saltValue="N2/MCRws+mmA+NXw0axolg==" spinCount="100000" sqref="GE2006" name="Rango2_31_2_5_11"/>
    <protectedRange algorithmName="SHA-512" hashValue="Umj9+5Ys20VQPxBFtc6qE5LtKKSgPKwit+B8dd4XnEUaLfBM2ozpkEC4YxwK0SbBiAHDDex+pY+LomQ0lyuamQ==" saltValue="N2/MCRws+mmA+NXw0axolg==" spinCount="100000" sqref="GJ2006 GH2006 GL2006" name="Rango2_31_2_6_11"/>
    <protectedRange algorithmName="SHA-512" hashValue="XZw03RosI/l0z9FxmTtF29EdZ7P+4+ybhqoaAAUmURojSR5XbGfjC4f2i8gMqfY+RI9JvfdCA6PSh9TduXfUxA==" saltValue="5TPtLq2WoiRSae/yaDPnTw==" spinCount="100000" sqref="GO2006 GM2006 GK2006" name="Rango2_99_36_16"/>
    <protectedRange algorithmName="SHA-512" hashValue="EEHzbvEYwO1eufllBljOz0uf9BJ2ENtvOScQ7IsS321QhYbwKn7qhHKKP8cKj02rTDvVRMWvwQ1ZP0mZWsBprQ==" saltValue="CjXqBRFbKezlWOFV37MnDQ==" spinCount="100000" sqref="GQ2006:GR2006" name="Rango2_30_2_2_15"/>
    <protectedRange algorithmName="SHA-512" hashValue="EEHzbvEYwO1eufllBljOz0uf9BJ2ENtvOScQ7IsS321QhYbwKn7qhHKKP8cKj02rTDvVRMWvwQ1ZP0mZWsBprQ==" saltValue="CjXqBRFbKezlWOFV37MnDQ==" spinCount="100000" sqref="GW2006" name="Rango2_30_2_3_13"/>
    <protectedRange algorithmName="SHA-512" hashValue="XZw03RosI/l0z9FxmTtF29EdZ7P+4+ybhqoaAAUmURojSR5XbGfjC4f2i8gMqfY+RI9JvfdCA6PSh9TduXfUxA==" saltValue="5TPtLq2WoiRSae/yaDPnTw==" spinCount="100000" sqref="GY2006:GZ2006" name="Rango2_99_39_11"/>
    <protectedRange algorithmName="SHA-512" hashValue="XZw03RosI/l0z9FxmTtF29EdZ7P+4+ybhqoaAAUmURojSR5XbGfjC4f2i8gMqfY+RI9JvfdCA6PSh9TduXfUxA==" saltValue="5TPtLq2WoiRSae/yaDPnTw==" spinCount="100000" sqref="HJ2006" name="Rango2_99_40_15"/>
    <protectedRange algorithmName="SHA-512" hashValue="9+DNppQbWrLYYUMoJ+lyQctV2bX3Vq9kZnegLbpjTLP49It2ovUbcartuoQTeXgP+TGpY//7mDH/UQlFCKDGiA==" saltValue="KUnni6YEm00anzSSvyLqQA==" spinCount="100000" sqref="HD2006:HI2006" name="Rango2_39_17"/>
    <protectedRange algorithmName="SHA-512" hashValue="XZw03RosI/l0z9FxmTtF29EdZ7P+4+ybhqoaAAUmURojSR5XbGfjC4f2i8gMqfY+RI9JvfdCA6PSh9TduXfUxA==" saltValue="5TPtLq2WoiRSae/yaDPnTw==" spinCount="100000" sqref="IB2006 HU2006:HZ2006" name="Rango2_99_41_12"/>
    <protectedRange algorithmName="SHA-512" hashValue="9+DNppQbWrLYYUMoJ+lyQctV2bX3Vq9kZnegLbpjTLP49It2ovUbcartuoQTeXgP+TGpY//7mDH/UQlFCKDGiA==" saltValue="KUnni6YEm00anzSSvyLqQA==" spinCount="100000" sqref="HS2006:HT2006" name="Rango2_40_15"/>
    <protectedRange algorithmName="SHA-512" hashValue="XZw03RosI/l0z9FxmTtF29EdZ7P+4+ybhqoaAAUmURojSR5XbGfjC4f2i8gMqfY+RI9JvfdCA6PSh9TduXfUxA==" saltValue="5TPtLq2WoiRSae/yaDPnTw==" spinCount="100000" sqref="IL2006:IM2006" name="Rango2_99_79_4"/>
    <protectedRange algorithmName="SHA-512" hashValue="XZw03RosI/l0z9FxmTtF29EdZ7P+4+ybhqoaAAUmURojSR5XbGfjC4f2i8gMqfY+RI9JvfdCA6PSh9TduXfUxA==" saltValue="5TPtLq2WoiRSae/yaDPnTw==" spinCount="100000" sqref="IO2006" name="Rango2_99_80_22"/>
    <protectedRange algorithmName="SHA-512" hashValue="XZw03RosI/l0z9FxmTtF29EdZ7P+4+ybhqoaAAUmURojSR5XbGfjC4f2i8gMqfY+RI9JvfdCA6PSh9TduXfUxA==" saltValue="5TPtLq2WoiRSae/yaDPnTw==" spinCount="100000" sqref="EA2007:EJ2007" name="Rango2_99_18_18"/>
    <protectedRange algorithmName="SHA-512" hashValue="9+DNppQbWrLYYUMoJ+lyQctV2bX3Vq9kZnegLbpjTLP49It2ovUbcartuoQTeXgP+TGpY//7mDH/UQlFCKDGiA==" saltValue="KUnni6YEm00anzSSvyLqQA==" spinCount="100000" sqref="EN2007" name="Rango2_22_13"/>
    <protectedRange algorithmName="SHA-512" hashValue="XZw03RosI/l0z9FxmTtF29EdZ7P+4+ybhqoaAAUmURojSR5XbGfjC4f2i8gMqfY+RI9JvfdCA6PSh9TduXfUxA==" saltValue="5TPtLq2WoiRSae/yaDPnTw==" spinCount="100000" sqref="ER2007:ES2007" name="Rango2_99_20_15"/>
    <protectedRange algorithmName="SHA-512" hashValue="XZw03RosI/l0z9FxmTtF29EdZ7P+4+ybhqoaAAUmURojSR5XbGfjC4f2i8gMqfY+RI9JvfdCA6PSh9TduXfUxA==" saltValue="5TPtLq2WoiRSae/yaDPnTw==" spinCount="100000" sqref="EV2007:EW2007" name="Rango2_99_22_15"/>
    <protectedRange algorithmName="SHA-512" hashValue="9+DNppQbWrLYYUMoJ+lyQctV2bX3Vq9kZnegLbpjTLP49It2ovUbcartuoQTeXgP+TGpY//7mDH/UQlFCKDGiA==" saltValue="KUnni6YEm00anzSSvyLqQA==" spinCount="100000" sqref="FC2007" name="Rango2_26_14"/>
    <protectedRange algorithmName="SHA-512" hashValue="XZw03RosI/l0z9FxmTtF29EdZ7P+4+ybhqoaAAUmURojSR5XbGfjC4f2i8gMqfY+RI9JvfdCA6PSh9TduXfUxA==" saltValue="5TPtLq2WoiRSae/yaDPnTw==" spinCount="100000" sqref="FF2007" name="Rango2_99_23_18"/>
    <protectedRange algorithmName="SHA-512" hashValue="9+DNppQbWrLYYUMoJ+lyQctV2bX3Vq9kZnegLbpjTLP49It2ovUbcartuoQTeXgP+TGpY//7mDH/UQlFCKDGiA==" saltValue="KUnni6YEm00anzSSvyLqQA==" spinCount="100000" sqref="FH2007" name="Rango2_35_15"/>
    <protectedRange algorithmName="SHA-512" hashValue="XZw03RosI/l0z9FxmTtF29EdZ7P+4+ybhqoaAAUmURojSR5XbGfjC4f2i8gMqfY+RI9JvfdCA6PSh9TduXfUxA==" saltValue="5TPtLq2WoiRSae/yaDPnTw==" spinCount="100000" sqref="FQ2007:FR2007" name="Rango2_99_27_17"/>
    <protectedRange algorithmName="SHA-512" hashValue="XZw03RosI/l0z9FxmTtF29EdZ7P+4+ybhqoaAAUmURojSR5XbGfjC4f2i8gMqfY+RI9JvfdCA6PSh9TduXfUxA==" saltValue="5TPtLq2WoiRSae/yaDPnTw==" spinCount="100000" sqref="FU2007" name="Rango2_99_29_14"/>
    <protectedRange algorithmName="SHA-512" hashValue="XZw03RosI/l0z9FxmTtF29EdZ7P+4+ybhqoaAAUmURojSR5XbGfjC4f2i8gMqfY+RI9JvfdCA6PSh9TduXfUxA==" saltValue="5TPtLq2WoiRSae/yaDPnTw==" spinCount="100000" sqref="FW2007:FX2007" name="Rango2_99_31_14"/>
    <protectedRange algorithmName="SHA-512" hashValue="Umj9+5Ys20VQPxBFtc6qE5LtKKSgPKwit+B8dd4XnEUaLfBM2ozpkEC4YxwK0SbBiAHDDex+pY+LomQ0lyuamQ==" saltValue="N2/MCRws+mmA+NXw0axolg==" spinCount="100000" sqref="FY2007" name="Rango2_31_2_2_15"/>
    <protectedRange algorithmName="SHA-512" hashValue="Rgskw+AQdeJ5qbJdarzTa3SCkJfDGziy0Uan5N0F3IWn/H3Z/e+VcB56R7Nes7MPxNHewNP1sSSucVjz3iTLeA==" saltValue="qKZH3DnwaZHBzy3cBZo1qQ==" spinCount="100000" sqref="GF2007" name="Rango2_31_28_1_15"/>
    <protectedRange algorithmName="SHA-512" hashValue="Umj9+5Ys20VQPxBFtc6qE5LtKKSgPKwit+B8dd4XnEUaLfBM2ozpkEC4YxwK0SbBiAHDDex+pY+LomQ0lyuamQ==" saltValue="N2/MCRws+mmA+NXw0axolg==" spinCount="100000" sqref="GE2007" name="Rango2_31_2_5_12"/>
    <protectedRange algorithmName="SHA-512" hashValue="Umj9+5Ys20VQPxBFtc6qE5LtKKSgPKwit+B8dd4XnEUaLfBM2ozpkEC4YxwK0SbBiAHDDex+pY+LomQ0lyuamQ==" saltValue="N2/MCRws+mmA+NXw0axolg==" spinCount="100000" sqref="GJ2007 GH2007 GL2007" name="Rango2_31_2_6_12"/>
    <protectedRange algorithmName="SHA-512" hashValue="XZw03RosI/l0z9FxmTtF29EdZ7P+4+ybhqoaAAUmURojSR5XbGfjC4f2i8gMqfY+RI9JvfdCA6PSh9TduXfUxA==" saltValue="5TPtLq2WoiRSae/yaDPnTw==" spinCount="100000" sqref="GO2007 GM2007 GK2007" name="Rango2_99_36_17"/>
    <protectedRange algorithmName="SHA-512" hashValue="EEHzbvEYwO1eufllBljOz0uf9BJ2ENtvOScQ7IsS321QhYbwKn7qhHKKP8cKj02rTDvVRMWvwQ1ZP0mZWsBprQ==" saltValue="CjXqBRFbKezlWOFV37MnDQ==" spinCount="100000" sqref="GQ2007:GR2007" name="Rango2_30_2_2_16"/>
    <protectedRange algorithmName="SHA-512" hashValue="EEHzbvEYwO1eufllBljOz0uf9BJ2ENtvOScQ7IsS321QhYbwKn7qhHKKP8cKj02rTDvVRMWvwQ1ZP0mZWsBprQ==" saltValue="CjXqBRFbKezlWOFV37MnDQ==" spinCount="100000" sqref="GW2007" name="Rango2_30_2_3_14"/>
    <protectedRange algorithmName="SHA-512" hashValue="XZw03RosI/l0z9FxmTtF29EdZ7P+4+ybhqoaAAUmURojSR5XbGfjC4f2i8gMqfY+RI9JvfdCA6PSh9TduXfUxA==" saltValue="5TPtLq2WoiRSae/yaDPnTw==" spinCount="100000" sqref="GY2007:GZ2007" name="Rango2_99_39_12"/>
    <protectedRange algorithmName="SHA-512" hashValue="XZw03RosI/l0z9FxmTtF29EdZ7P+4+ybhqoaAAUmURojSR5XbGfjC4f2i8gMqfY+RI9JvfdCA6PSh9TduXfUxA==" saltValue="5TPtLq2WoiRSae/yaDPnTw==" spinCount="100000" sqref="HJ2007" name="Rango2_99_40_16"/>
    <protectedRange algorithmName="SHA-512" hashValue="9+DNppQbWrLYYUMoJ+lyQctV2bX3Vq9kZnegLbpjTLP49It2ovUbcartuoQTeXgP+TGpY//7mDH/UQlFCKDGiA==" saltValue="KUnni6YEm00anzSSvyLqQA==" spinCount="100000" sqref="HD2007:HI2007" name="Rango2_39_18"/>
    <protectedRange algorithmName="SHA-512" hashValue="XZw03RosI/l0z9FxmTtF29EdZ7P+4+ybhqoaAAUmURojSR5XbGfjC4f2i8gMqfY+RI9JvfdCA6PSh9TduXfUxA==" saltValue="5TPtLq2WoiRSae/yaDPnTw==" spinCount="100000" sqref="IB2007 HU2007:HZ2007" name="Rango2_99_41_13"/>
    <protectedRange algorithmName="SHA-512" hashValue="9+DNppQbWrLYYUMoJ+lyQctV2bX3Vq9kZnegLbpjTLP49It2ovUbcartuoQTeXgP+TGpY//7mDH/UQlFCKDGiA==" saltValue="KUnni6YEm00anzSSvyLqQA==" spinCount="100000" sqref="HS2007:HT2007" name="Rango2_40_16"/>
    <protectedRange algorithmName="SHA-512" hashValue="XZw03RosI/l0z9FxmTtF29EdZ7P+4+ybhqoaAAUmURojSR5XbGfjC4f2i8gMqfY+RI9JvfdCA6PSh9TduXfUxA==" saltValue="5TPtLq2WoiRSae/yaDPnTw==" spinCount="100000" sqref="IL2007:IM2007" name="Rango2_99_79_5"/>
    <protectedRange algorithmName="SHA-512" hashValue="XZw03RosI/l0z9FxmTtF29EdZ7P+4+ybhqoaAAUmURojSR5XbGfjC4f2i8gMqfY+RI9JvfdCA6PSh9TduXfUxA==" saltValue="5TPtLq2WoiRSae/yaDPnTw==" spinCount="100000" sqref="IO2007" name="Rango2_99_80_23"/>
    <protectedRange algorithmName="SHA-512" hashValue="XZw03RosI/l0z9FxmTtF29EdZ7P+4+ybhqoaAAUmURojSR5XbGfjC4f2i8gMqfY+RI9JvfdCA6PSh9TduXfUxA==" saltValue="5TPtLq2WoiRSae/yaDPnTw==" spinCount="100000" sqref="EA2008:EJ2010" name="Rango2_99_18_19"/>
    <protectedRange algorithmName="SHA-512" hashValue="9+DNppQbWrLYYUMoJ+lyQctV2bX3Vq9kZnegLbpjTLP49It2ovUbcartuoQTeXgP+TGpY//7mDH/UQlFCKDGiA==" saltValue="KUnni6YEm00anzSSvyLqQA==" spinCount="100000" sqref="EN2008:EN2010" name="Rango2_22_14"/>
    <protectedRange algorithmName="SHA-512" hashValue="XZw03RosI/l0z9FxmTtF29EdZ7P+4+ybhqoaAAUmURojSR5XbGfjC4f2i8gMqfY+RI9JvfdCA6PSh9TduXfUxA==" saltValue="5TPtLq2WoiRSae/yaDPnTw==" spinCount="100000" sqref="ER2008:ES2010" name="Rango2_99_20_16"/>
    <protectedRange algorithmName="SHA-512" hashValue="XZw03RosI/l0z9FxmTtF29EdZ7P+4+ybhqoaAAUmURojSR5XbGfjC4f2i8gMqfY+RI9JvfdCA6PSh9TduXfUxA==" saltValue="5TPtLq2WoiRSae/yaDPnTw==" spinCount="100000" sqref="EV2008:EW2010" name="Rango2_99_22_16"/>
    <protectedRange algorithmName="SHA-512" hashValue="9+DNppQbWrLYYUMoJ+lyQctV2bX3Vq9kZnegLbpjTLP49It2ovUbcartuoQTeXgP+TGpY//7mDH/UQlFCKDGiA==" saltValue="KUnni6YEm00anzSSvyLqQA==" spinCount="100000" sqref="FC2008:FC2010" name="Rango2_26_15"/>
    <protectedRange algorithmName="SHA-512" hashValue="XZw03RosI/l0z9FxmTtF29EdZ7P+4+ybhqoaAAUmURojSR5XbGfjC4f2i8gMqfY+RI9JvfdCA6PSh9TduXfUxA==" saltValue="5TPtLq2WoiRSae/yaDPnTw==" spinCount="100000" sqref="FF2008:FF2010" name="Rango2_99_23_19"/>
    <protectedRange algorithmName="SHA-512" hashValue="9+DNppQbWrLYYUMoJ+lyQctV2bX3Vq9kZnegLbpjTLP49It2ovUbcartuoQTeXgP+TGpY//7mDH/UQlFCKDGiA==" saltValue="KUnni6YEm00anzSSvyLqQA==" spinCount="100000" sqref="FH2008:FH2010" name="Rango2_35_16"/>
    <protectedRange algorithmName="SHA-512" hashValue="XZw03RosI/l0z9FxmTtF29EdZ7P+4+ybhqoaAAUmURojSR5XbGfjC4f2i8gMqfY+RI9JvfdCA6PSh9TduXfUxA==" saltValue="5TPtLq2WoiRSae/yaDPnTw==" spinCount="100000" sqref="FQ2008:FR2010" name="Rango2_99_27_18"/>
    <protectedRange algorithmName="SHA-512" hashValue="XZw03RosI/l0z9FxmTtF29EdZ7P+4+ybhqoaAAUmURojSR5XbGfjC4f2i8gMqfY+RI9JvfdCA6PSh9TduXfUxA==" saltValue="5TPtLq2WoiRSae/yaDPnTw==" spinCount="100000" sqref="FU2008:FU2010" name="Rango2_99_29_15"/>
    <protectedRange algorithmName="SHA-512" hashValue="XZw03RosI/l0z9FxmTtF29EdZ7P+4+ybhqoaAAUmURojSR5XbGfjC4f2i8gMqfY+RI9JvfdCA6PSh9TduXfUxA==" saltValue="5TPtLq2WoiRSae/yaDPnTw==" spinCount="100000" sqref="FW2008:FX2010" name="Rango2_99_31_15"/>
    <protectedRange algorithmName="SHA-512" hashValue="Umj9+5Ys20VQPxBFtc6qE5LtKKSgPKwit+B8dd4XnEUaLfBM2ozpkEC4YxwK0SbBiAHDDex+pY+LomQ0lyuamQ==" saltValue="N2/MCRws+mmA+NXw0axolg==" spinCount="100000" sqref="FY2008:FY2010" name="Rango2_31_2_2_16"/>
    <protectedRange algorithmName="SHA-512" hashValue="Umj9+5Ys20VQPxBFtc6qE5LtKKSgPKwit+B8dd4XnEUaLfBM2ozpkEC4YxwK0SbBiAHDDex+pY+LomQ0lyuamQ==" saltValue="N2/MCRws+mmA+NXw0axolg==" spinCount="100000" sqref="GB2008 GB2010" name="Rango2_31_2_4_14"/>
    <protectedRange algorithmName="SHA-512" hashValue="Rgskw+AQdeJ5qbJdarzTa3SCkJfDGziy0Uan5N0F3IWn/H3Z/e+VcB56R7Nes7MPxNHewNP1sSSucVjz3iTLeA==" saltValue="qKZH3DnwaZHBzy3cBZo1qQ==" spinCount="100000" sqref="GF2008:GF2010" name="Rango2_31_28_1_16"/>
    <protectedRange algorithmName="SHA-512" hashValue="Umj9+5Ys20VQPxBFtc6qE5LtKKSgPKwit+B8dd4XnEUaLfBM2ozpkEC4YxwK0SbBiAHDDex+pY+LomQ0lyuamQ==" saltValue="N2/MCRws+mmA+NXw0axolg==" spinCount="100000" sqref="GE2008:GE2010" name="Rango2_31_2_5_13"/>
    <protectedRange algorithmName="SHA-512" hashValue="Umj9+5Ys20VQPxBFtc6qE5LtKKSgPKwit+B8dd4XnEUaLfBM2ozpkEC4YxwK0SbBiAHDDex+pY+LomQ0lyuamQ==" saltValue="N2/MCRws+mmA+NXw0axolg==" spinCount="100000" sqref="GJ2008:GJ2010 GH2008:GH2010 GL2008:GL2010" name="Rango2_31_2_6_13"/>
    <protectedRange algorithmName="SHA-512" hashValue="XZw03RosI/l0z9FxmTtF29EdZ7P+4+ybhqoaAAUmURojSR5XbGfjC4f2i8gMqfY+RI9JvfdCA6PSh9TduXfUxA==" saltValue="5TPtLq2WoiRSae/yaDPnTw==" spinCount="100000" sqref="GO2008:GO2010 GM2008:GM2010 GK2008:GK2010" name="Rango2_99_36_18"/>
    <protectedRange algorithmName="SHA-512" hashValue="EEHzbvEYwO1eufllBljOz0uf9BJ2ENtvOScQ7IsS321QhYbwKn7qhHKKP8cKj02rTDvVRMWvwQ1ZP0mZWsBprQ==" saltValue="CjXqBRFbKezlWOFV37MnDQ==" spinCount="100000" sqref="GQ2008:GR2010" name="Rango2_30_2_2_17"/>
    <protectedRange algorithmName="SHA-512" hashValue="EEHzbvEYwO1eufllBljOz0uf9BJ2ENtvOScQ7IsS321QhYbwKn7qhHKKP8cKj02rTDvVRMWvwQ1ZP0mZWsBprQ==" saltValue="CjXqBRFbKezlWOFV37MnDQ==" spinCount="100000" sqref="GW2008:GW2010" name="Rango2_30_2_3_15"/>
    <protectedRange algorithmName="SHA-512" hashValue="XZw03RosI/l0z9FxmTtF29EdZ7P+4+ybhqoaAAUmURojSR5XbGfjC4f2i8gMqfY+RI9JvfdCA6PSh9TduXfUxA==" saltValue="5TPtLq2WoiRSae/yaDPnTw==" spinCount="100000" sqref="GY2008:GZ2010" name="Rango2_99_39_13"/>
    <protectedRange algorithmName="SHA-512" hashValue="XZw03RosI/l0z9FxmTtF29EdZ7P+4+ybhqoaAAUmURojSR5XbGfjC4f2i8gMqfY+RI9JvfdCA6PSh9TduXfUxA==" saltValue="5TPtLq2WoiRSae/yaDPnTw==" spinCount="100000" sqref="HJ2008:HJ2010" name="Rango2_99_40_17"/>
    <protectedRange algorithmName="SHA-512" hashValue="9+DNppQbWrLYYUMoJ+lyQctV2bX3Vq9kZnegLbpjTLP49It2ovUbcartuoQTeXgP+TGpY//7mDH/UQlFCKDGiA==" saltValue="KUnni6YEm00anzSSvyLqQA==" spinCount="100000" sqref="HD2008:HI2010" name="Rango2_39_19"/>
    <protectedRange algorithmName="SHA-512" hashValue="XZw03RosI/l0z9FxmTtF29EdZ7P+4+ybhqoaAAUmURojSR5XbGfjC4f2i8gMqfY+RI9JvfdCA6PSh9TduXfUxA==" saltValue="5TPtLq2WoiRSae/yaDPnTw==" spinCount="100000" sqref="IB2008:IB2010 HU2008:HZ2010" name="Rango2_99_41_14"/>
    <protectedRange algorithmName="SHA-512" hashValue="9+DNppQbWrLYYUMoJ+lyQctV2bX3Vq9kZnegLbpjTLP49It2ovUbcartuoQTeXgP+TGpY//7mDH/UQlFCKDGiA==" saltValue="KUnni6YEm00anzSSvyLqQA==" spinCount="100000" sqref="HS2008:HT2010" name="Rango2_40_17"/>
    <protectedRange algorithmName="SHA-512" hashValue="XZw03RosI/l0z9FxmTtF29EdZ7P+4+ybhqoaAAUmURojSR5XbGfjC4f2i8gMqfY+RI9JvfdCA6PSh9TduXfUxA==" saltValue="5TPtLq2WoiRSae/yaDPnTw==" spinCount="100000" sqref="IL2008:IM2010" name="Rango2_99_79_6"/>
    <protectedRange algorithmName="SHA-512" hashValue="XZw03RosI/l0z9FxmTtF29EdZ7P+4+ybhqoaAAUmURojSR5XbGfjC4f2i8gMqfY+RI9JvfdCA6PSh9TduXfUxA==" saltValue="5TPtLq2WoiRSae/yaDPnTw==" spinCount="100000" sqref="IO2008:IO2010" name="Rango2_99_80_24"/>
    <protectedRange algorithmName="SHA-512" hashValue="XZw03RosI/l0z9FxmTtF29EdZ7P+4+ybhqoaAAUmURojSR5XbGfjC4f2i8gMqfY+RI9JvfdCA6PSh9TduXfUxA==" saltValue="5TPtLq2WoiRSae/yaDPnTw==" spinCount="100000" sqref="EA2011:EJ2011" name="Rango2_99_18_20"/>
    <protectedRange algorithmName="SHA-512" hashValue="9+DNppQbWrLYYUMoJ+lyQctV2bX3Vq9kZnegLbpjTLP49It2ovUbcartuoQTeXgP+TGpY//7mDH/UQlFCKDGiA==" saltValue="KUnni6YEm00anzSSvyLqQA==" spinCount="100000" sqref="EN2011" name="Rango2_22_15"/>
    <protectedRange algorithmName="SHA-512" hashValue="XZw03RosI/l0z9FxmTtF29EdZ7P+4+ybhqoaAAUmURojSR5XbGfjC4f2i8gMqfY+RI9JvfdCA6PSh9TduXfUxA==" saltValue="5TPtLq2WoiRSae/yaDPnTw==" spinCount="100000" sqref="ER2011:ES2011" name="Rango2_99_20_17"/>
    <protectedRange algorithmName="SHA-512" hashValue="XZw03RosI/l0z9FxmTtF29EdZ7P+4+ybhqoaAAUmURojSR5XbGfjC4f2i8gMqfY+RI9JvfdCA6PSh9TduXfUxA==" saltValue="5TPtLq2WoiRSae/yaDPnTw==" spinCount="100000" sqref="EV2011:EW2011" name="Rango2_99_22_17"/>
    <protectedRange algorithmName="SHA-512" hashValue="9+DNppQbWrLYYUMoJ+lyQctV2bX3Vq9kZnegLbpjTLP49It2ovUbcartuoQTeXgP+TGpY//7mDH/UQlFCKDGiA==" saltValue="KUnni6YEm00anzSSvyLqQA==" spinCount="100000" sqref="FC2011" name="Rango2_26_16"/>
    <protectedRange algorithmName="SHA-512" hashValue="XZw03RosI/l0z9FxmTtF29EdZ7P+4+ybhqoaAAUmURojSR5XbGfjC4f2i8gMqfY+RI9JvfdCA6PSh9TduXfUxA==" saltValue="5TPtLq2WoiRSae/yaDPnTw==" spinCount="100000" sqref="FF2011" name="Rango2_99_23_20"/>
    <protectedRange algorithmName="SHA-512" hashValue="9+DNppQbWrLYYUMoJ+lyQctV2bX3Vq9kZnegLbpjTLP49It2ovUbcartuoQTeXgP+TGpY//7mDH/UQlFCKDGiA==" saltValue="KUnni6YEm00anzSSvyLqQA==" spinCount="100000" sqref="FH2011" name="Rango2_35_17"/>
    <protectedRange algorithmName="SHA-512" hashValue="XZw03RosI/l0z9FxmTtF29EdZ7P+4+ybhqoaAAUmURojSR5XbGfjC4f2i8gMqfY+RI9JvfdCA6PSh9TduXfUxA==" saltValue="5TPtLq2WoiRSae/yaDPnTw==" spinCount="100000" sqref="FQ2011:FR2011" name="Rango2_99_27_19"/>
    <protectedRange algorithmName="SHA-512" hashValue="XZw03RosI/l0z9FxmTtF29EdZ7P+4+ybhqoaAAUmURojSR5XbGfjC4f2i8gMqfY+RI9JvfdCA6PSh9TduXfUxA==" saltValue="5TPtLq2WoiRSae/yaDPnTw==" spinCount="100000" sqref="FU2011" name="Rango2_99_29_16"/>
    <protectedRange algorithmName="SHA-512" hashValue="XZw03RosI/l0z9FxmTtF29EdZ7P+4+ybhqoaAAUmURojSR5XbGfjC4f2i8gMqfY+RI9JvfdCA6PSh9TduXfUxA==" saltValue="5TPtLq2WoiRSae/yaDPnTw==" spinCount="100000" sqref="FW2011:FX2011" name="Rango2_99_31_16"/>
    <protectedRange algorithmName="SHA-512" hashValue="Umj9+5Ys20VQPxBFtc6qE5LtKKSgPKwit+B8dd4XnEUaLfBM2ozpkEC4YxwK0SbBiAHDDex+pY+LomQ0lyuamQ==" saltValue="N2/MCRws+mmA+NXw0axolg==" spinCount="100000" sqref="FY2011" name="Rango2_31_2_2_17"/>
    <protectedRange algorithmName="SHA-512" hashValue="Umj9+5Ys20VQPxBFtc6qE5LtKKSgPKwit+B8dd4XnEUaLfBM2ozpkEC4YxwK0SbBiAHDDex+pY+LomQ0lyuamQ==" saltValue="N2/MCRws+mmA+NXw0axolg==" spinCount="100000" sqref="GB2011" name="Rango2_31_2_4_15"/>
    <protectedRange algorithmName="SHA-512" hashValue="Rgskw+AQdeJ5qbJdarzTa3SCkJfDGziy0Uan5N0F3IWn/H3Z/e+VcB56R7Nes7MPxNHewNP1sSSucVjz3iTLeA==" saltValue="qKZH3DnwaZHBzy3cBZo1qQ==" spinCount="100000" sqref="GF2011" name="Rango2_31_28_1_17"/>
    <protectedRange algorithmName="SHA-512" hashValue="Umj9+5Ys20VQPxBFtc6qE5LtKKSgPKwit+B8dd4XnEUaLfBM2ozpkEC4YxwK0SbBiAHDDex+pY+LomQ0lyuamQ==" saltValue="N2/MCRws+mmA+NXw0axolg==" spinCount="100000" sqref="GE2011" name="Rango2_31_2_5_14"/>
    <protectedRange algorithmName="SHA-512" hashValue="Umj9+5Ys20VQPxBFtc6qE5LtKKSgPKwit+B8dd4XnEUaLfBM2ozpkEC4YxwK0SbBiAHDDex+pY+LomQ0lyuamQ==" saltValue="N2/MCRws+mmA+NXw0axolg==" spinCount="100000" sqref="GJ2011 GH2011 GL2011" name="Rango2_31_2_6_14"/>
    <protectedRange algorithmName="SHA-512" hashValue="XZw03RosI/l0z9FxmTtF29EdZ7P+4+ybhqoaAAUmURojSR5XbGfjC4f2i8gMqfY+RI9JvfdCA6PSh9TduXfUxA==" saltValue="5TPtLq2WoiRSae/yaDPnTw==" spinCount="100000" sqref="GO2011 GM2011 GK2011" name="Rango2_99_36_19"/>
    <protectedRange algorithmName="SHA-512" hashValue="EEHzbvEYwO1eufllBljOz0uf9BJ2ENtvOScQ7IsS321QhYbwKn7qhHKKP8cKj02rTDvVRMWvwQ1ZP0mZWsBprQ==" saltValue="CjXqBRFbKezlWOFV37MnDQ==" spinCount="100000" sqref="GQ2011:GR2011" name="Rango2_30_2_2_18"/>
    <protectedRange algorithmName="SHA-512" hashValue="EEHzbvEYwO1eufllBljOz0uf9BJ2ENtvOScQ7IsS321QhYbwKn7qhHKKP8cKj02rTDvVRMWvwQ1ZP0mZWsBprQ==" saltValue="CjXqBRFbKezlWOFV37MnDQ==" spinCount="100000" sqref="GW2011" name="Rango2_30_2_3_16"/>
    <protectedRange algorithmName="SHA-512" hashValue="XZw03RosI/l0z9FxmTtF29EdZ7P+4+ybhqoaAAUmURojSR5XbGfjC4f2i8gMqfY+RI9JvfdCA6PSh9TduXfUxA==" saltValue="5TPtLq2WoiRSae/yaDPnTw==" spinCount="100000" sqref="GY2011:GZ2011" name="Rango2_99_39_14"/>
    <protectedRange algorithmName="SHA-512" hashValue="XZw03RosI/l0z9FxmTtF29EdZ7P+4+ybhqoaAAUmURojSR5XbGfjC4f2i8gMqfY+RI9JvfdCA6PSh9TduXfUxA==" saltValue="5TPtLq2WoiRSae/yaDPnTw==" spinCount="100000" sqref="HJ2011" name="Rango2_99_40_18"/>
    <protectedRange algorithmName="SHA-512" hashValue="9+DNppQbWrLYYUMoJ+lyQctV2bX3Vq9kZnegLbpjTLP49It2ovUbcartuoQTeXgP+TGpY//7mDH/UQlFCKDGiA==" saltValue="KUnni6YEm00anzSSvyLqQA==" spinCount="100000" sqref="HD2011:HI2011" name="Rango2_39_20"/>
    <protectedRange algorithmName="SHA-512" hashValue="XZw03RosI/l0z9FxmTtF29EdZ7P+4+ybhqoaAAUmURojSR5XbGfjC4f2i8gMqfY+RI9JvfdCA6PSh9TduXfUxA==" saltValue="5TPtLq2WoiRSae/yaDPnTw==" spinCount="100000" sqref="IB2011 HU2011:HZ2011" name="Rango2_99_41_15"/>
    <protectedRange algorithmName="SHA-512" hashValue="9+DNppQbWrLYYUMoJ+lyQctV2bX3Vq9kZnegLbpjTLP49It2ovUbcartuoQTeXgP+TGpY//7mDH/UQlFCKDGiA==" saltValue="KUnni6YEm00anzSSvyLqQA==" spinCount="100000" sqref="HS2011:HT2011" name="Rango2_40_18"/>
    <protectedRange algorithmName="SHA-512" hashValue="XZw03RosI/l0z9FxmTtF29EdZ7P+4+ybhqoaAAUmURojSR5XbGfjC4f2i8gMqfY+RI9JvfdCA6PSh9TduXfUxA==" saltValue="5TPtLq2WoiRSae/yaDPnTw==" spinCount="100000" sqref="IL2011:IM2011" name="Rango2_99_79_7"/>
    <protectedRange algorithmName="SHA-512" hashValue="XZw03RosI/l0z9FxmTtF29EdZ7P+4+ybhqoaAAUmURojSR5XbGfjC4f2i8gMqfY+RI9JvfdCA6PSh9TduXfUxA==" saltValue="5TPtLq2WoiRSae/yaDPnTw==" spinCount="100000" sqref="IO2011" name="Rango2_99_80_25"/>
    <protectedRange algorithmName="SHA-512" hashValue="XZw03RosI/l0z9FxmTtF29EdZ7P+4+ybhqoaAAUmURojSR5XbGfjC4f2i8gMqfY+RI9JvfdCA6PSh9TduXfUxA==" saltValue="5TPtLq2WoiRSae/yaDPnTw==" spinCount="100000" sqref="EA2012:EJ2013" name="Rango2_99_18_21"/>
    <protectedRange algorithmName="SHA-512" hashValue="9+DNppQbWrLYYUMoJ+lyQctV2bX3Vq9kZnegLbpjTLP49It2ovUbcartuoQTeXgP+TGpY//7mDH/UQlFCKDGiA==" saltValue="KUnni6YEm00anzSSvyLqQA==" spinCount="100000" sqref="EN2012:EN2013" name="Rango2_22_16"/>
    <protectedRange algorithmName="SHA-512" hashValue="XZw03RosI/l0z9FxmTtF29EdZ7P+4+ybhqoaAAUmURojSR5XbGfjC4f2i8gMqfY+RI9JvfdCA6PSh9TduXfUxA==" saltValue="5TPtLq2WoiRSae/yaDPnTw==" spinCount="100000" sqref="ER2012:ES2013" name="Rango2_99_20_18"/>
    <protectedRange algorithmName="SHA-512" hashValue="XZw03RosI/l0z9FxmTtF29EdZ7P+4+ybhqoaAAUmURojSR5XbGfjC4f2i8gMqfY+RI9JvfdCA6PSh9TduXfUxA==" saltValue="5TPtLq2WoiRSae/yaDPnTw==" spinCount="100000" sqref="EV2012:EW2013" name="Rango2_99_22_18"/>
    <protectedRange algorithmName="SHA-512" hashValue="9+DNppQbWrLYYUMoJ+lyQctV2bX3Vq9kZnegLbpjTLP49It2ovUbcartuoQTeXgP+TGpY//7mDH/UQlFCKDGiA==" saltValue="KUnni6YEm00anzSSvyLqQA==" spinCount="100000" sqref="FC2012:FC2013" name="Rango2_26_17"/>
    <protectedRange algorithmName="SHA-512" hashValue="XZw03RosI/l0z9FxmTtF29EdZ7P+4+ybhqoaAAUmURojSR5XbGfjC4f2i8gMqfY+RI9JvfdCA6PSh9TduXfUxA==" saltValue="5TPtLq2WoiRSae/yaDPnTw==" spinCount="100000" sqref="FF2012:FF2013" name="Rango2_99_23_21"/>
    <protectedRange algorithmName="SHA-512" hashValue="9+DNppQbWrLYYUMoJ+lyQctV2bX3Vq9kZnegLbpjTLP49It2ovUbcartuoQTeXgP+TGpY//7mDH/UQlFCKDGiA==" saltValue="KUnni6YEm00anzSSvyLqQA==" spinCount="100000" sqref="FH2012:FH2013" name="Rango2_35_18"/>
    <protectedRange algorithmName="SHA-512" hashValue="XZw03RosI/l0z9FxmTtF29EdZ7P+4+ybhqoaAAUmURojSR5XbGfjC4f2i8gMqfY+RI9JvfdCA6PSh9TduXfUxA==" saltValue="5TPtLq2WoiRSae/yaDPnTw==" spinCount="100000" sqref="FQ2012:FR2013" name="Rango2_99_27_20"/>
    <protectedRange algorithmName="SHA-512" hashValue="XZw03RosI/l0z9FxmTtF29EdZ7P+4+ybhqoaAAUmURojSR5XbGfjC4f2i8gMqfY+RI9JvfdCA6PSh9TduXfUxA==" saltValue="5TPtLq2WoiRSae/yaDPnTw==" spinCount="100000" sqref="FU2012:FU2013" name="Rango2_99_29_17"/>
    <protectedRange algorithmName="SHA-512" hashValue="XZw03RosI/l0z9FxmTtF29EdZ7P+4+ybhqoaAAUmURojSR5XbGfjC4f2i8gMqfY+RI9JvfdCA6PSh9TduXfUxA==" saltValue="5TPtLq2WoiRSae/yaDPnTw==" spinCount="100000" sqref="FW2012:FX2013" name="Rango2_99_31_17"/>
    <protectedRange algorithmName="SHA-512" hashValue="Umj9+5Ys20VQPxBFtc6qE5LtKKSgPKwit+B8dd4XnEUaLfBM2ozpkEC4YxwK0SbBiAHDDex+pY+LomQ0lyuamQ==" saltValue="N2/MCRws+mmA+NXw0axolg==" spinCount="100000" sqref="FY2012:FY2013" name="Rango2_31_2_2_18"/>
    <protectedRange algorithmName="SHA-512" hashValue="Rgskw+AQdeJ5qbJdarzTa3SCkJfDGziy0Uan5N0F3IWn/H3Z/e+VcB56R7Nes7MPxNHewNP1sSSucVjz3iTLeA==" saltValue="qKZH3DnwaZHBzy3cBZo1qQ==" spinCount="100000" sqref="GF2012:GF2013" name="Rango2_31_28_1_18"/>
    <protectedRange algorithmName="SHA-512" hashValue="Umj9+5Ys20VQPxBFtc6qE5LtKKSgPKwit+B8dd4XnEUaLfBM2ozpkEC4YxwK0SbBiAHDDex+pY+LomQ0lyuamQ==" saltValue="N2/MCRws+mmA+NXw0axolg==" spinCount="100000" sqref="GE2012:GE2013" name="Rango2_31_2_5_15"/>
    <protectedRange algorithmName="SHA-512" hashValue="Umj9+5Ys20VQPxBFtc6qE5LtKKSgPKwit+B8dd4XnEUaLfBM2ozpkEC4YxwK0SbBiAHDDex+pY+LomQ0lyuamQ==" saltValue="N2/MCRws+mmA+NXw0axolg==" spinCount="100000" sqref="GJ2012:GJ2013 GH2012:GH2013 GL2012:GL2013" name="Rango2_31_2_6_15"/>
    <protectedRange algorithmName="SHA-512" hashValue="XZw03RosI/l0z9FxmTtF29EdZ7P+4+ybhqoaAAUmURojSR5XbGfjC4f2i8gMqfY+RI9JvfdCA6PSh9TduXfUxA==" saltValue="5TPtLq2WoiRSae/yaDPnTw==" spinCount="100000" sqref="GO2012:GO2013 GM2012:GM2013 GK2012:GK2013" name="Rango2_99_36_20"/>
    <protectedRange algorithmName="SHA-512" hashValue="EEHzbvEYwO1eufllBljOz0uf9BJ2ENtvOScQ7IsS321QhYbwKn7qhHKKP8cKj02rTDvVRMWvwQ1ZP0mZWsBprQ==" saltValue="CjXqBRFbKezlWOFV37MnDQ==" spinCount="100000" sqref="GQ2012:GR2013" name="Rango2_30_2_2_19"/>
    <protectedRange algorithmName="SHA-512" hashValue="EEHzbvEYwO1eufllBljOz0uf9BJ2ENtvOScQ7IsS321QhYbwKn7qhHKKP8cKj02rTDvVRMWvwQ1ZP0mZWsBprQ==" saltValue="CjXqBRFbKezlWOFV37MnDQ==" spinCount="100000" sqref="GW2012:GW2013" name="Rango2_30_2_3_17"/>
    <protectedRange algorithmName="SHA-512" hashValue="XZw03RosI/l0z9FxmTtF29EdZ7P+4+ybhqoaAAUmURojSR5XbGfjC4f2i8gMqfY+RI9JvfdCA6PSh9TduXfUxA==" saltValue="5TPtLq2WoiRSae/yaDPnTw==" spinCount="100000" sqref="GY2012:GZ2013" name="Rango2_99_39_15"/>
    <protectedRange algorithmName="SHA-512" hashValue="XZw03RosI/l0z9FxmTtF29EdZ7P+4+ybhqoaAAUmURojSR5XbGfjC4f2i8gMqfY+RI9JvfdCA6PSh9TduXfUxA==" saltValue="5TPtLq2WoiRSae/yaDPnTw==" spinCount="100000" sqref="HJ2012:HJ2013" name="Rango2_99_40_19"/>
    <protectedRange algorithmName="SHA-512" hashValue="9+DNppQbWrLYYUMoJ+lyQctV2bX3Vq9kZnegLbpjTLP49It2ovUbcartuoQTeXgP+TGpY//7mDH/UQlFCKDGiA==" saltValue="KUnni6YEm00anzSSvyLqQA==" spinCount="100000" sqref="HD2012:HI2013" name="Rango2_39_21"/>
    <protectedRange algorithmName="SHA-512" hashValue="XZw03RosI/l0z9FxmTtF29EdZ7P+4+ybhqoaAAUmURojSR5XbGfjC4f2i8gMqfY+RI9JvfdCA6PSh9TduXfUxA==" saltValue="5TPtLq2WoiRSae/yaDPnTw==" spinCount="100000" sqref="IB2012:IB2013 HU2012:HZ2013" name="Rango2_99_41_16"/>
    <protectedRange algorithmName="SHA-512" hashValue="9+DNppQbWrLYYUMoJ+lyQctV2bX3Vq9kZnegLbpjTLP49It2ovUbcartuoQTeXgP+TGpY//7mDH/UQlFCKDGiA==" saltValue="KUnni6YEm00anzSSvyLqQA==" spinCount="100000" sqref="HS2012:HT2013" name="Rango2_40_19"/>
    <protectedRange algorithmName="SHA-512" hashValue="XZw03RosI/l0z9FxmTtF29EdZ7P+4+ybhqoaAAUmURojSR5XbGfjC4f2i8gMqfY+RI9JvfdCA6PSh9TduXfUxA==" saltValue="5TPtLq2WoiRSae/yaDPnTw==" spinCount="100000" sqref="IL2012:IM2013" name="Rango2_99_79_8"/>
    <protectedRange algorithmName="SHA-512" hashValue="XZw03RosI/l0z9FxmTtF29EdZ7P+4+ybhqoaAAUmURojSR5XbGfjC4f2i8gMqfY+RI9JvfdCA6PSh9TduXfUxA==" saltValue="5TPtLq2WoiRSae/yaDPnTw==" spinCount="100000" sqref="IO2012:IO2013" name="Rango2_99_80_26"/>
    <protectedRange algorithmName="SHA-512" hashValue="XZw03RosI/l0z9FxmTtF29EdZ7P+4+ybhqoaAAUmURojSR5XbGfjC4f2i8gMqfY+RI9JvfdCA6PSh9TduXfUxA==" saltValue="5TPtLq2WoiRSae/yaDPnTw==" spinCount="100000" sqref="EA2014:EJ2014" name="Rango2_99_18_22"/>
    <protectedRange algorithmName="SHA-512" hashValue="9+DNppQbWrLYYUMoJ+lyQctV2bX3Vq9kZnegLbpjTLP49It2ovUbcartuoQTeXgP+TGpY//7mDH/UQlFCKDGiA==" saltValue="KUnni6YEm00anzSSvyLqQA==" spinCount="100000" sqref="EN2014" name="Rango2_22_17"/>
    <protectedRange algorithmName="SHA-512" hashValue="XZw03RosI/l0z9FxmTtF29EdZ7P+4+ybhqoaAAUmURojSR5XbGfjC4f2i8gMqfY+RI9JvfdCA6PSh9TduXfUxA==" saltValue="5TPtLq2WoiRSae/yaDPnTw==" spinCount="100000" sqref="ER2014:ES2014" name="Rango2_99_20_19"/>
    <protectedRange algorithmName="SHA-512" hashValue="XZw03RosI/l0z9FxmTtF29EdZ7P+4+ybhqoaAAUmURojSR5XbGfjC4f2i8gMqfY+RI9JvfdCA6PSh9TduXfUxA==" saltValue="5TPtLq2WoiRSae/yaDPnTw==" spinCount="100000" sqref="EV2014:EW2014" name="Rango2_99_22_19"/>
    <protectedRange algorithmName="SHA-512" hashValue="9+DNppQbWrLYYUMoJ+lyQctV2bX3Vq9kZnegLbpjTLP49It2ovUbcartuoQTeXgP+TGpY//7mDH/UQlFCKDGiA==" saltValue="KUnni6YEm00anzSSvyLqQA==" spinCount="100000" sqref="FC2014" name="Rango2_26_18"/>
    <protectedRange algorithmName="SHA-512" hashValue="XZw03RosI/l0z9FxmTtF29EdZ7P+4+ybhqoaAAUmURojSR5XbGfjC4f2i8gMqfY+RI9JvfdCA6PSh9TduXfUxA==" saltValue="5TPtLq2WoiRSae/yaDPnTw==" spinCount="100000" sqref="FF2014" name="Rango2_99_23_22"/>
    <protectedRange algorithmName="SHA-512" hashValue="9+DNppQbWrLYYUMoJ+lyQctV2bX3Vq9kZnegLbpjTLP49It2ovUbcartuoQTeXgP+TGpY//7mDH/UQlFCKDGiA==" saltValue="KUnni6YEm00anzSSvyLqQA==" spinCount="100000" sqref="FH2014" name="Rango2_35_19"/>
    <protectedRange algorithmName="SHA-512" hashValue="XZw03RosI/l0z9FxmTtF29EdZ7P+4+ybhqoaAAUmURojSR5XbGfjC4f2i8gMqfY+RI9JvfdCA6PSh9TduXfUxA==" saltValue="5TPtLq2WoiRSae/yaDPnTw==" spinCount="100000" sqref="FQ2014:FR2014" name="Rango2_99_27_21"/>
    <protectedRange algorithmName="SHA-512" hashValue="XZw03RosI/l0z9FxmTtF29EdZ7P+4+ybhqoaAAUmURojSR5XbGfjC4f2i8gMqfY+RI9JvfdCA6PSh9TduXfUxA==" saltValue="5TPtLq2WoiRSae/yaDPnTw==" spinCount="100000" sqref="FU2014" name="Rango2_99_29_18"/>
    <protectedRange algorithmName="SHA-512" hashValue="XZw03RosI/l0z9FxmTtF29EdZ7P+4+ybhqoaAAUmURojSR5XbGfjC4f2i8gMqfY+RI9JvfdCA6PSh9TduXfUxA==" saltValue="5TPtLq2WoiRSae/yaDPnTw==" spinCount="100000" sqref="FW2014:FX2014" name="Rango2_99_31_18"/>
    <protectedRange algorithmName="SHA-512" hashValue="Umj9+5Ys20VQPxBFtc6qE5LtKKSgPKwit+B8dd4XnEUaLfBM2ozpkEC4YxwK0SbBiAHDDex+pY+LomQ0lyuamQ==" saltValue="N2/MCRws+mmA+NXw0axolg==" spinCount="100000" sqref="FY2014" name="Rango2_31_2_2_19"/>
    <protectedRange algorithmName="SHA-512" hashValue="Rgskw+AQdeJ5qbJdarzTa3SCkJfDGziy0Uan5N0F3IWn/H3Z/e+VcB56R7Nes7MPxNHewNP1sSSucVjz3iTLeA==" saltValue="qKZH3DnwaZHBzy3cBZo1qQ==" spinCount="100000" sqref="GF2014" name="Rango2_31_28_1_19"/>
    <protectedRange algorithmName="SHA-512" hashValue="Umj9+5Ys20VQPxBFtc6qE5LtKKSgPKwit+B8dd4XnEUaLfBM2ozpkEC4YxwK0SbBiAHDDex+pY+LomQ0lyuamQ==" saltValue="N2/MCRws+mmA+NXw0axolg==" spinCount="100000" sqref="GE2014" name="Rango2_31_2_5_16"/>
    <protectedRange algorithmName="SHA-512" hashValue="Umj9+5Ys20VQPxBFtc6qE5LtKKSgPKwit+B8dd4XnEUaLfBM2ozpkEC4YxwK0SbBiAHDDex+pY+LomQ0lyuamQ==" saltValue="N2/MCRws+mmA+NXw0axolg==" spinCount="100000" sqref="GJ2014 GH2014 GL2014" name="Rango2_31_2_6_16"/>
    <protectedRange algorithmName="SHA-512" hashValue="XZw03RosI/l0z9FxmTtF29EdZ7P+4+ybhqoaAAUmURojSR5XbGfjC4f2i8gMqfY+RI9JvfdCA6PSh9TduXfUxA==" saltValue="5TPtLq2WoiRSae/yaDPnTw==" spinCount="100000" sqref="GO2014 GM2014 GK2014" name="Rango2_99_36_21"/>
    <protectedRange algorithmName="SHA-512" hashValue="EEHzbvEYwO1eufllBljOz0uf9BJ2ENtvOScQ7IsS321QhYbwKn7qhHKKP8cKj02rTDvVRMWvwQ1ZP0mZWsBprQ==" saltValue="CjXqBRFbKezlWOFV37MnDQ==" spinCount="100000" sqref="GQ2014:GR2014" name="Rango2_30_2_2_20"/>
    <protectedRange algorithmName="SHA-512" hashValue="EEHzbvEYwO1eufllBljOz0uf9BJ2ENtvOScQ7IsS321QhYbwKn7qhHKKP8cKj02rTDvVRMWvwQ1ZP0mZWsBprQ==" saltValue="CjXqBRFbKezlWOFV37MnDQ==" spinCount="100000" sqref="GW2014" name="Rango2_30_2_3_18"/>
    <protectedRange algorithmName="SHA-512" hashValue="XZw03RosI/l0z9FxmTtF29EdZ7P+4+ybhqoaAAUmURojSR5XbGfjC4f2i8gMqfY+RI9JvfdCA6PSh9TduXfUxA==" saltValue="5TPtLq2WoiRSae/yaDPnTw==" spinCount="100000" sqref="GY2014:GZ2014" name="Rango2_99_39_16"/>
    <protectedRange algorithmName="SHA-512" hashValue="XZw03RosI/l0z9FxmTtF29EdZ7P+4+ybhqoaAAUmURojSR5XbGfjC4f2i8gMqfY+RI9JvfdCA6PSh9TduXfUxA==" saltValue="5TPtLq2WoiRSae/yaDPnTw==" spinCount="100000" sqref="HJ2014" name="Rango2_99_40_20"/>
    <protectedRange algorithmName="SHA-512" hashValue="9+DNppQbWrLYYUMoJ+lyQctV2bX3Vq9kZnegLbpjTLP49It2ovUbcartuoQTeXgP+TGpY//7mDH/UQlFCKDGiA==" saltValue="KUnni6YEm00anzSSvyLqQA==" spinCount="100000" sqref="HD2014:HI2014" name="Rango2_39_22"/>
    <protectedRange algorithmName="SHA-512" hashValue="XZw03RosI/l0z9FxmTtF29EdZ7P+4+ybhqoaAAUmURojSR5XbGfjC4f2i8gMqfY+RI9JvfdCA6PSh9TduXfUxA==" saltValue="5TPtLq2WoiRSae/yaDPnTw==" spinCount="100000" sqref="IB2014 HU2014:HZ2014" name="Rango2_99_41_17"/>
    <protectedRange algorithmName="SHA-512" hashValue="9+DNppQbWrLYYUMoJ+lyQctV2bX3Vq9kZnegLbpjTLP49It2ovUbcartuoQTeXgP+TGpY//7mDH/UQlFCKDGiA==" saltValue="KUnni6YEm00anzSSvyLqQA==" spinCount="100000" sqref="HS2014:HT2014" name="Rango2_40_20"/>
    <protectedRange algorithmName="SHA-512" hashValue="XZw03RosI/l0z9FxmTtF29EdZ7P+4+ybhqoaAAUmURojSR5XbGfjC4f2i8gMqfY+RI9JvfdCA6PSh9TduXfUxA==" saltValue="5TPtLq2WoiRSae/yaDPnTw==" spinCount="100000" sqref="IL2014:IM2014" name="Rango2_99_79_9"/>
    <protectedRange algorithmName="SHA-512" hashValue="XZw03RosI/l0z9FxmTtF29EdZ7P+4+ybhqoaAAUmURojSR5XbGfjC4f2i8gMqfY+RI9JvfdCA6PSh9TduXfUxA==" saltValue="5TPtLq2WoiRSae/yaDPnTw==" spinCount="100000" sqref="IO2014" name="Rango2_99_80_27"/>
    <protectedRange algorithmName="SHA-512" hashValue="XZw03RosI/l0z9FxmTtF29EdZ7P+4+ybhqoaAAUmURojSR5XbGfjC4f2i8gMqfY+RI9JvfdCA6PSh9TduXfUxA==" saltValue="5TPtLq2WoiRSae/yaDPnTw==" spinCount="100000" sqref="EA2015:EJ2015" name="Rango2_99_18_23"/>
    <protectedRange algorithmName="SHA-512" hashValue="9+DNppQbWrLYYUMoJ+lyQctV2bX3Vq9kZnegLbpjTLP49It2ovUbcartuoQTeXgP+TGpY//7mDH/UQlFCKDGiA==" saltValue="KUnni6YEm00anzSSvyLqQA==" spinCount="100000" sqref="EN2015" name="Rango2_22_18"/>
    <protectedRange algorithmName="SHA-512" hashValue="XZw03RosI/l0z9FxmTtF29EdZ7P+4+ybhqoaAAUmURojSR5XbGfjC4f2i8gMqfY+RI9JvfdCA6PSh9TduXfUxA==" saltValue="5TPtLq2WoiRSae/yaDPnTw==" spinCount="100000" sqref="ER2015:ES2015" name="Rango2_99_20_20"/>
    <protectedRange algorithmName="SHA-512" hashValue="XZw03RosI/l0z9FxmTtF29EdZ7P+4+ybhqoaAAUmURojSR5XbGfjC4f2i8gMqfY+RI9JvfdCA6PSh9TduXfUxA==" saltValue="5TPtLq2WoiRSae/yaDPnTw==" spinCount="100000" sqref="EV2015:EW2015" name="Rango2_99_22_20"/>
    <protectedRange algorithmName="SHA-512" hashValue="9+DNppQbWrLYYUMoJ+lyQctV2bX3Vq9kZnegLbpjTLP49It2ovUbcartuoQTeXgP+TGpY//7mDH/UQlFCKDGiA==" saltValue="KUnni6YEm00anzSSvyLqQA==" spinCount="100000" sqref="FC2015" name="Rango2_26_19"/>
    <protectedRange algorithmName="SHA-512" hashValue="XZw03RosI/l0z9FxmTtF29EdZ7P+4+ybhqoaAAUmURojSR5XbGfjC4f2i8gMqfY+RI9JvfdCA6PSh9TduXfUxA==" saltValue="5TPtLq2WoiRSae/yaDPnTw==" spinCount="100000" sqref="FF2015" name="Rango2_99_23_23"/>
    <protectedRange algorithmName="SHA-512" hashValue="9+DNppQbWrLYYUMoJ+lyQctV2bX3Vq9kZnegLbpjTLP49It2ovUbcartuoQTeXgP+TGpY//7mDH/UQlFCKDGiA==" saltValue="KUnni6YEm00anzSSvyLqQA==" spinCount="100000" sqref="FH2015" name="Rango2_35_20"/>
    <protectedRange algorithmName="SHA-512" hashValue="XZw03RosI/l0z9FxmTtF29EdZ7P+4+ybhqoaAAUmURojSR5XbGfjC4f2i8gMqfY+RI9JvfdCA6PSh9TduXfUxA==" saltValue="5TPtLq2WoiRSae/yaDPnTw==" spinCount="100000" sqref="FQ2015:FR2015" name="Rango2_99_27_22"/>
    <protectedRange algorithmName="SHA-512" hashValue="XZw03RosI/l0z9FxmTtF29EdZ7P+4+ybhqoaAAUmURojSR5XbGfjC4f2i8gMqfY+RI9JvfdCA6PSh9TduXfUxA==" saltValue="5TPtLq2WoiRSae/yaDPnTw==" spinCount="100000" sqref="FU2015" name="Rango2_99_29_19"/>
    <protectedRange algorithmName="SHA-512" hashValue="XZw03RosI/l0z9FxmTtF29EdZ7P+4+ybhqoaAAUmURojSR5XbGfjC4f2i8gMqfY+RI9JvfdCA6PSh9TduXfUxA==" saltValue="5TPtLq2WoiRSae/yaDPnTw==" spinCount="100000" sqref="FW2015:FX2015" name="Rango2_99_31_19"/>
    <protectedRange algorithmName="SHA-512" hashValue="Umj9+5Ys20VQPxBFtc6qE5LtKKSgPKwit+B8dd4XnEUaLfBM2ozpkEC4YxwK0SbBiAHDDex+pY+LomQ0lyuamQ==" saltValue="N2/MCRws+mmA+NXw0axolg==" spinCount="100000" sqref="FY2015" name="Rango2_31_2_2_20"/>
    <protectedRange algorithmName="SHA-512" hashValue="Rgskw+AQdeJ5qbJdarzTa3SCkJfDGziy0Uan5N0F3IWn/H3Z/e+VcB56R7Nes7MPxNHewNP1sSSucVjz3iTLeA==" saltValue="qKZH3DnwaZHBzy3cBZo1qQ==" spinCount="100000" sqref="GF2015" name="Rango2_31_28_1_20"/>
    <protectedRange algorithmName="SHA-512" hashValue="Umj9+5Ys20VQPxBFtc6qE5LtKKSgPKwit+B8dd4XnEUaLfBM2ozpkEC4YxwK0SbBiAHDDex+pY+LomQ0lyuamQ==" saltValue="N2/MCRws+mmA+NXw0axolg==" spinCount="100000" sqref="GE2015" name="Rango2_31_2_5_17"/>
    <protectedRange algorithmName="SHA-512" hashValue="Umj9+5Ys20VQPxBFtc6qE5LtKKSgPKwit+B8dd4XnEUaLfBM2ozpkEC4YxwK0SbBiAHDDex+pY+LomQ0lyuamQ==" saltValue="N2/MCRws+mmA+NXw0axolg==" spinCount="100000" sqref="GJ2015 GH2015 GL2015" name="Rango2_31_2_6_17"/>
    <protectedRange algorithmName="SHA-512" hashValue="XZw03RosI/l0z9FxmTtF29EdZ7P+4+ybhqoaAAUmURojSR5XbGfjC4f2i8gMqfY+RI9JvfdCA6PSh9TduXfUxA==" saltValue="5TPtLq2WoiRSae/yaDPnTw==" spinCount="100000" sqref="GO2015 GM2015 GK2015" name="Rango2_99_36_22"/>
    <protectedRange algorithmName="SHA-512" hashValue="EEHzbvEYwO1eufllBljOz0uf9BJ2ENtvOScQ7IsS321QhYbwKn7qhHKKP8cKj02rTDvVRMWvwQ1ZP0mZWsBprQ==" saltValue="CjXqBRFbKezlWOFV37MnDQ==" spinCount="100000" sqref="GQ2015:GR2015" name="Rango2_30_2_2_21"/>
    <protectedRange algorithmName="SHA-512" hashValue="EEHzbvEYwO1eufllBljOz0uf9BJ2ENtvOScQ7IsS321QhYbwKn7qhHKKP8cKj02rTDvVRMWvwQ1ZP0mZWsBprQ==" saltValue="CjXqBRFbKezlWOFV37MnDQ==" spinCount="100000" sqref="GW2015" name="Rango2_30_2_3_19"/>
    <protectedRange algorithmName="SHA-512" hashValue="XZw03RosI/l0z9FxmTtF29EdZ7P+4+ybhqoaAAUmURojSR5XbGfjC4f2i8gMqfY+RI9JvfdCA6PSh9TduXfUxA==" saltValue="5TPtLq2WoiRSae/yaDPnTw==" spinCount="100000" sqref="GY2015:GZ2015" name="Rango2_99_39_17"/>
    <protectedRange algorithmName="SHA-512" hashValue="XZw03RosI/l0z9FxmTtF29EdZ7P+4+ybhqoaAAUmURojSR5XbGfjC4f2i8gMqfY+RI9JvfdCA6PSh9TduXfUxA==" saltValue="5TPtLq2WoiRSae/yaDPnTw==" spinCount="100000" sqref="HJ2015" name="Rango2_99_40_21"/>
    <protectedRange algorithmName="SHA-512" hashValue="9+DNppQbWrLYYUMoJ+lyQctV2bX3Vq9kZnegLbpjTLP49It2ovUbcartuoQTeXgP+TGpY//7mDH/UQlFCKDGiA==" saltValue="KUnni6YEm00anzSSvyLqQA==" spinCount="100000" sqref="HD2015:HI2015" name="Rango2_39_23"/>
    <protectedRange algorithmName="SHA-512" hashValue="XZw03RosI/l0z9FxmTtF29EdZ7P+4+ybhqoaAAUmURojSR5XbGfjC4f2i8gMqfY+RI9JvfdCA6PSh9TduXfUxA==" saltValue="5TPtLq2WoiRSae/yaDPnTw==" spinCount="100000" sqref="IB2015 HU2015:HZ2015" name="Rango2_99_41_18"/>
    <protectedRange algorithmName="SHA-512" hashValue="9+DNppQbWrLYYUMoJ+lyQctV2bX3Vq9kZnegLbpjTLP49It2ovUbcartuoQTeXgP+TGpY//7mDH/UQlFCKDGiA==" saltValue="KUnni6YEm00anzSSvyLqQA==" spinCount="100000" sqref="HS2015:HT2015" name="Rango2_40_21"/>
    <protectedRange algorithmName="SHA-512" hashValue="XZw03RosI/l0z9FxmTtF29EdZ7P+4+ybhqoaAAUmURojSR5XbGfjC4f2i8gMqfY+RI9JvfdCA6PSh9TduXfUxA==" saltValue="5TPtLq2WoiRSae/yaDPnTw==" spinCount="100000" sqref="IL2015:IM2015" name="Rango2_99_79_10"/>
    <protectedRange algorithmName="SHA-512" hashValue="XZw03RosI/l0z9FxmTtF29EdZ7P+4+ybhqoaAAUmURojSR5XbGfjC4f2i8gMqfY+RI9JvfdCA6PSh9TduXfUxA==" saltValue="5TPtLq2WoiRSae/yaDPnTw==" spinCount="100000" sqref="IO2015" name="Rango2_99_80_28"/>
    <protectedRange algorithmName="SHA-512" hashValue="XZw03RosI/l0z9FxmTtF29EdZ7P+4+ybhqoaAAUmURojSR5XbGfjC4f2i8gMqfY+RI9JvfdCA6PSh9TduXfUxA==" saltValue="5TPtLq2WoiRSae/yaDPnTw==" spinCount="100000" sqref="EA2016:EJ2016" name="Rango2_99_18_24"/>
    <protectedRange algorithmName="SHA-512" hashValue="9+DNppQbWrLYYUMoJ+lyQctV2bX3Vq9kZnegLbpjTLP49It2ovUbcartuoQTeXgP+TGpY//7mDH/UQlFCKDGiA==" saltValue="KUnni6YEm00anzSSvyLqQA==" spinCount="100000" sqref="EN2016" name="Rango2_22_19"/>
    <protectedRange algorithmName="SHA-512" hashValue="XZw03RosI/l0z9FxmTtF29EdZ7P+4+ybhqoaAAUmURojSR5XbGfjC4f2i8gMqfY+RI9JvfdCA6PSh9TduXfUxA==" saltValue="5TPtLq2WoiRSae/yaDPnTw==" spinCount="100000" sqref="ER2016:ES2016" name="Rango2_99_20_21"/>
    <protectedRange algorithmName="SHA-512" hashValue="XZw03RosI/l0z9FxmTtF29EdZ7P+4+ybhqoaAAUmURojSR5XbGfjC4f2i8gMqfY+RI9JvfdCA6PSh9TduXfUxA==" saltValue="5TPtLq2WoiRSae/yaDPnTw==" spinCount="100000" sqref="EV2016:EW2016" name="Rango2_99_22_21"/>
    <protectedRange algorithmName="SHA-512" hashValue="9+DNppQbWrLYYUMoJ+lyQctV2bX3Vq9kZnegLbpjTLP49It2ovUbcartuoQTeXgP+TGpY//7mDH/UQlFCKDGiA==" saltValue="KUnni6YEm00anzSSvyLqQA==" spinCount="100000" sqref="FC2016" name="Rango2_26_20"/>
    <protectedRange algorithmName="SHA-512" hashValue="XZw03RosI/l0z9FxmTtF29EdZ7P+4+ybhqoaAAUmURojSR5XbGfjC4f2i8gMqfY+RI9JvfdCA6PSh9TduXfUxA==" saltValue="5TPtLq2WoiRSae/yaDPnTw==" spinCount="100000" sqref="FF2016" name="Rango2_99_23_24"/>
    <protectedRange algorithmName="SHA-512" hashValue="9+DNppQbWrLYYUMoJ+lyQctV2bX3Vq9kZnegLbpjTLP49It2ovUbcartuoQTeXgP+TGpY//7mDH/UQlFCKDGiA==" saltValue="KUnni6YEm00anzSSvyLqQA==" spinCount="100000" sqref="FH2016" name="Rango2_35_21"/>
    <protectedRange algorithmName="SHA-512" hashValue="XZw03RosI/l0z9FxmTtF29EdZ7P+4+ybhqoaAAUmURojSR5XbGfjC4f2i8gMqfY+RI9JvfdCA6PSh9TduXfUxA==" saltValue="5TPtLq2WoiRSae/yaDPnTw==" spinCount="100000" sqref="FQ2016:FR2016" name="Rango2_99_27_23"/>
    <protectedRange algorithmName="SHA-512" hashValue="XZw03RosI/l0z9FxmTtF29EdZ7P+4+ybhqoaAAUmURojSR5XbGfjC4f2i8gMqfY+RI9JvfdCA6PSh9TduXfUxA==" saltValue="5TPtLq2WoiRSae/yaDPnTw==" spinCount="100000" sqref="FU2016" name="Rango2_99_29_20"/>
    <protectedRange algorithmName="SHA-512" hashValue="XZw03RosI/l0z9FxmTtF29EdZ7P+4+ybhqoaAAUmURojSR5XbGfjC4f2i8gMqfY+RI9JvfdCA6PSh9TduXfUxA==" saltValue="5TPtLq2WoiRSae/yaDPnTw==" spinCount="100000" sqref="FW2016:FX2016" name="Rango2_99_31_20"/>
    <protectedRange algorithmName="SHA-512" hashValue="Umj9+5Ys20VQPxBFtc6qE5LtKKSgPKwit+B8dd4XnEUaLfBM2ozpkEC4YxwK0SbBiAHDDex+pY+LomQ0lyuamQ==" saltValue="N2/MCRws+mmA+NXw0axolg==" spinCount="100000" sqref="FY2016" name="Rango2_31_2_2_21"/>
    <protectedRange algorithmName="SHA-512" hashValue="Rgskw+AQdeJ5qbJdarzTa3SCkJfDGziy0Uan5N0F3IWn/H3Z/e+VcB56R7Nes7MPxNHewNP1sSSucVjz3iTLeA==" saltValue="qKZH3DnwaZHBzy3cBZo1qQ==" spinCount="100000" sqref="GF2016" name="Rango2_31_28_1_21"/>
    <protectedRange algorithmName="SHA-512" hashValue="Umj9+5Ys20VQPxBFtc6qE5LtKKSgPKwit+B8dd4XnEUaLfBM2ozpkEC4YxwK0SbBiAHDDex+pY+LomQ0lyuamQ==" saltValue="N2/MCRws+mmA+NXw0axolg==" spinCount="100000" sqref="GE2016" name="Rango2_31_2_5_18"/>
    <protectedRange algorithmName="SHA-512" hashValue="Umj9+5Ys20VQPxBFtc6qE5LtKKSgPKwit+B8dd4XnEUaLfBM2ozpkEC4YxwK0SbBiAHDDex+pY+LomQ0lyuamQ==" saltValue="N2/MCRws+mmA+NXw0axolg==" spinCount="100000" sqref="GJ2016 GH2016 GL2016" name="Rango2_31_2_6_18"/>
    <protectedRange algorithmName="SHA-512" hashValue="XZw03RosI/l0z9FxmTtF29EdZ7P+4+ybhqoaAAUmURojSR5XbGfjC4f2i8gMqfY+RI9JvfdCA6PSh9TduXfUxA==" saltValue="5TPtLq2WoiRSae/yaDPnTw==" spinCount="100000" sqref="GO2016 GM2016 GK2016" name="Rango2_99_36_23"/>
    <protectedRange algorithmName="SHA-512" hashValue="EEHzbvEYwO1eufllBljOz0uf9BJ2ENtvOScQ7IsS321QhYbwKn7qhHKKP8cKj02rTDvVRMWvwQ1ZP0mZWsBprQ==" saltValue="CjXqBRFbKezlWOFV37MnDQ==" spinCount="100000" sqref="GQ2016:GR2016" name="Rango2_30_2_2_22"/>
    <protectedRange algorithmName="SHA-512" hashValue="EEHzbvEYwO1eufllBljOz0uf9BJ2ENtvOScQ7IsS321QhYbwKn7qhHKKP8cKj02rTDvVRMWvwQ1ZP0mZWsBprQ==" saltValue="CjXqBRFbKezlWOFV37MnDQ==" spinCount="100000" sqref="GW2016" name="Rango2_30_2_3_20"/>
    <protectedRange algorithmName="SHA-512" hashValue="XZw03RosI/l0z9FxmTtF29EdZ7P+4+ybhqoaAAUmURojSR5XbGfjC4f2i8gMqfY+RI9JvfdCA6PSh9TduXfUxA==" saltValue="5TPtLq2WoiRSae/yaDPnTw==" spinCount="100000" sqref="GY2016:GZ2016" name="Rango2_99_39_18"/>
    <protectedRange algorithmName="SHA-512" hashValue="XZw03RosI/l0z9FxmTtF29EdZ7P+4+ybhqoaAAUmURojSR5XbGfjC4f2i8gMqfY+RI9JvfdCA6PSh9TduXfUxA==" saltValue="5TPtLq2WoiRSae/yaDPnTw==" spinCount="100000" sqref="HJ2016" name="Rango2_99_40_22"/>
    <protectedRange algorithmName="SHA-512" hashValue="9+DNppQbWrLYYUMoJ+lyQctV2bX3Vq9kZnegLbpjTLP49It2ovUbcartuoQTeXgP+TGpY//7mDH/UQlFCKDGiA==" saltValue="KUnni6YEm00anzSSvyLqQA==" spinCount="100000" sqref="HD2016:HI2016" name="Rango2_39_24"/>
    <protectedRange algorithmName="SHA-512" hashValue="XZw03RosI/l0z9FxmTtF29EdZ7P+4+ybhqoaAAUmURojSR5XbGfjC4f2i8gMqfY+RI9JvfdCA6PSh9TduXfUxA==" saltValue="5TPtLq2WoiRSae/yaDPnTw==" spinCount="100000" sqref="IB2016 HU2016:HZ2016" name="Rango2_99_41_19"/>
    <protectedRange algorithmName="SHA-512" hashValue="9+DNppQbWrLYYUMoJ+lyQctV2bX3Vq9kZnegLbpjTLP49It2ovUbcartuoQTeXgP+TGpY//7mDH/UQlFCKDGiA==" saltValue="KUnni6YEm00anzSSvyLqQA==" spinCount="100000" sqref="HS2016:HT2016" name="Rango2_40_22"/>
    <protectedRange algorithmName="SHA-512" hashValue="XZw03RosI/l0z9FxmTtF29EdZ7P+4+ybhqoaAAUmURojSR5XbGfjC4f2i8gMqfY+RI9JvfdCA6PSh9TduXfUxA==" saltValue="5TPtLq2WoiRSae/yaDPnTw==" spinCount="100000" sqref="IL2016:IM2016" name="Rango2_99_79_11"/>
    <protectedRange algorithmName="SHA-512" hashValue="XZw03RosI/l0z9FxmTtF29EdZ7P+4+ybhqoaAAUmURojSR5XbGfjC4f2i8gMqfY+RI9JvfdCA6PSh9TduXfUxA==" saltValue="5TPtLq2WoiRSae/yaDPnTw==" spinCount="100000" sqref="IO2016" name="Rango2_99_80_29"/>
    <protectedRange algorithmName="SHA-512" hashValue="XZw03RosI/l0z9FxmTtF29EdZ7P+4+ybhqoaAAUmURojSR5XbGfjC4f2i8gMqfY+RI9JvfdCA6PSh9TduXfUxA==" saltValue="5TPtLq2WoiRSae/yaDPnTw==" spinCount="100000" sqref="EA2017:EJ2017" name="Rango2_99_18_25"/>
    <protectedRange algorithmName="SHA-512" hashValue="9+DNppQbWrLYYUMoJ+lyQctV2bX3Vq9kZnegLbpjTLP49It2ovUbcartuoQTeXgP+TGpY//7mDH/UQlFCKDGiA==" saltValue="KUnni6YEm00anzSSvyLqQA==" spinCount="100000" sqref="EN2017" name="Rango2_22_20"/>
    <protectedRange algorithmName="SHA-512" hashValue="XZw03RosI/l0z9FxmTtF29EdZ7P+4+ybhqoaAAUmURojSR5XbGfjC4f2i8gMqfY+RI9JvfdCA6PSh9TduXfUxA==" saltValue="5TPtLq2WoiRSae/yaDPnTw==" spinCount="100000" sqref="ER2017:ES2017" name="Rango2_99_20_22"/>
    <protectedRange algorithmName="SHA-512" hashValue="XZw03RosI/l0z9FxmTtF29EdZ7P+4+ybhqoaAAUmURojSR5XbGfjC4f2i8gMqfY+RI9JvfdCA6PSh9TduXfUxA==" saltValue="5TPtLq2WoiRSae/yaDPnTw==" spinCount="100000" sqref="EV2017:EW2017" name="Rango2_99_22_22"/>
    <protectedRange algorithmName="SHA-512" hashValue="9+DNppQbWrLYYUMoJ+lyQctV2bX3Vq9kZnegLbpjTLP49It2ovUbcartuoQTeXgP+TGpY//7mDH/UQlFCKDGiA==" saltValue="KUnni6YEm00anzSSvyLqQA==" spinCount="100000" sqref="FC2017" name="Rango2_26_21"/>
    <protectedRange algorithmName="SHA-512" hashValue="XZw03RosI/l0z9FxmTtF29EdZ7P+4+ybhqoaAAUmURojSR5XbGfjC4f2i8gMqfY+RI9JvfdCA6PSh9TduXfUxA==" saltValue="5TPtLq2WoiRSae/yaDPnTw==" spinCount="100000" sqref="FF2017" name="Rango2_99_23_25"/>
    <protectedRange algorithmName="SHA-512" hashValue="9+DNppQbWrLYYUMoJ+lyQctV2bX3Vq9kZnegLbpjTLP49It2ovUbcartuoQTeXgP+TGpY//7mDH/UQlFCKDGiA==" saltValue="KUnni6YEm00anzSSvyLqQA==" spinCount="100000" sqref="FH2017" name="Rango2_35_22"/>
    <protectedRange algorithmName="SHA-512" hashValue="XZw03RosI/l0z9FxmTtF29EdZ7P+4+ybhqoaAAUmURojSR5XbGfjC4f2i8gMqfY+RI9JvfdCA6PSh9TduXfUxA==" saltValue="5TPtLq2WoiRSae/yaDPnTw==" spinCount="100000" sqref="FQ2017:FR2017" name="Rango2_99_27_24"/>
    <protectedRange algorithmName="SHA-512" hashValue="XZw03RosI/l0z9FxmTtF29EdZ7P+4+ybhqoaAAUmURojSR5XbGfjC4f2i8gMqfY+RI9JvfdCA6PSh9TduXfUxA==" saltValue="5TPtLq2WoiRSae/yaDPnTw==" spinCount="100000" sqref="FU2017" name="Rango2_99_29_21"/>
    <protectedRange algorithmName="SHA-512" hashValue="XZw03RosI/l0z9FxmTtF29EdZ7P+4+ybhqoaAAUmURojSR5XbGfjC4f2i8gMqfY+RI9JvfdCA6PSh9TduXfUxA==" saltValue="5TPtLq2WoiRSae/yaDPnTw==" spinCount="100000" sqref="FW2017:FX2017" name="Rango2_99_31_21"/>
    <protectedRange algorithmName="SHA-512" hashValue="Umj9+5Ys20VQPxBFtc6qE5LtKKSgPKwit+B8dd4XnEUaLfBM2ozpkEC4YxwK0SbBiAHDDex+pY+LomQ0lyuamQ==" saltValue="N2/MCRws+mmA+NXw0axolg==" spinCount="100000" sqref="FY2017" name="Rango2_31_2_2_22"/>
    <protectedRange algorithmName="SHA-512" hashValue="Rgskw+AQdeJ5qbJdarzTa3SCkJfDGziy0Uan5N0F3IWn/H3Z/e+VcB56R7Nes7MPxNHewNP1sSSucVjz3iTLeA==" saltValue="qKZH3DnwaZHBzy3cBZo1qQ==" spinCount="100000" sqref="GF2017" name="Rango2_31_28_1_22"/>
    <protectedRange algorithmName="SHA-512" hashValue="Umj9+5Ys20VQPxBFtc6qE5LtKKSgPKwit+B8dd4XnEUaLfBM2ozpkEC4YxwK0SbBiAHDDex+pY+LomQ0lyuamQ==" saltValue="N2/MCRws+mmA+NXw0axolg==" spinCount="100000" sqref="GE2017" name="Rango2_31_2_5_19"/>
    <protectedRange algorithmName="SHA-512" hashValue="Umj9+5Ys20VQPxBFtc6qE5LtKKSgPKwit+B8dd4XnEUaLfBM2ozpkEC4YxwK0SbBiAHDDex+pY+LomQ0lyuamQ==" saltValue="N2/MCRws+mmA+NXw0axolg==" spinCount="100000" sqref="GJ2017 GH2017 GL2017" name="Rango2_31_2_6_19"/>
    <protectedRange algorithmName="SHA-512" hashValue="XZw03RosI/l0z9FxmTtF29EdZ7P+4+ybhqoaAAUmURojSR5XbGfjC4f2i8gMqfY+RI9JvfdCA6PSh9TduXfUxA==" saltValue="5TPtLq2WoiRSae/yaDPnTw==" spinCount="100000" sqref="GO2017 GM2017 GK2017" name="Rango2_99_36_24"/>
    <protectedRange algorithmName="SHA-512" hashValue="EEHzbvEYwO1eufllBljOz0uf9BJ2ENtvOScQ7IsS321QhYbwKn7qhHKKP8cKj02rTDvVRMWvwQ1ZP0mZWsBprQ==" saltValue="CjXqBRFbKezlWOFV37MnDQ==" spinCount="100000" sqref="GQ2017:GR2017" name="Rango2_30_2_2_23"/>
    <protectedRange algorithmName="SHA-512" hashValue="EEHzbvEYwO1eufllBljOz0uf9BJ2ENtvOScQ7IsS321QhYbwKn7qhHKKP8cKj02rTDvVRMWvwQ1ZP0mZWsBprQ==" saltValue="CjXqBRFbKezlWOFV37MnDQ==" spinCount="100000" sqref="GW2017" name="Rango2_30_2_3_21"/>
    <protectedRange algorithmName="SHA-512" hashValue="XZw03RosI/l0z9FxmTtF29EdZ7P+4+ybhqoaAAUmURojSR5XbGfjC4f2i8gMqfY+RI9JvfdCA6PSh9TduXfUxA==" saltValue="5TPtLq2WoiRSae/yaDPnTw==" spinCount="100000" sqref="GY2017:GZ2017" name="Rango2_99_39_19"/>
    <protectedRange algorithmName="SHA-512" hashValue="XZw03RosI/l0z9FxmTtF29EdZ7P+4+ybhqoaAAUmURojSR5XbGfjC4f2i8gMqfY+RI9JvfdCA6PSh9TduXfUxA==" saltValue="5TPtLq2WoiRSae/yaDPnTw==" spinCount="100000" sqref="HJ2017" name="Rango2_99_40_23"/>
    <protectedRange algorithmName="SHA-512" hashValue="9+DNppQbWrLYYUMoJ+lyQctV2bX3Vq9kZnegLbpjTLP49It2ovUbcartuoQTeXgP+TGpY//7mDH/UQlFCKDGiA==" saltValue="KUnni6YEm00anzSSvyLqQA==" spinCount="100000" sqref="HD2017:HI2017" name="Rango2_39_25"/>
    <protectedRange algorithmName="SHA-512" hashValue="XZw03RosI/l0z9FxmTtF29EdZ7P+4+ybhqoaAAUmURojSR5XbGfjC4f2i8gMqfY+RI9JvfdCA6PSh9TduXfUxA==" saltValue="5TPtLq2WoiRSae/yaDPnTw==" spinCount="100000" sqref="IB2017 HU2017:HZ2017" name="Rango2_99_41_20"/>
    <protectedRange algorithmName="SHA-512" hashValue="9+DNppQbWrLYYUMoJ+lyQctV2bX3Vq9kZnegLbpjTLP49It2ovUbcartuoQTeXgP+TGpY//7mDH/UQlFCKDGiA==" saltValue="KUnni6YEm00anzSSvyLqQA==" spinCount="100000" sqref="HS2017:HT2017" name="Rango2_40_23"/>
    <protectedRange algorithmName="SHA-512" hashValue="XZw03RosI/l0z9FxmTtF29EdZ7P+4+ybhqoaAAUmURojSR5XbGfjC4f2i8gMqfY+RI9JvfdCA6PSh9TduXfUxA==" saltValue="5TPtLq2WoiRSae/yaDPnTw==" spinCount="100000" sqref="IL2017:IM2017" name="Rango2_99_79_12"/>
    <protectedRange algorithmName="SHA-512" hashValue="XZw03RosI/l0z9FxmTtF29EdZ7P+4+ybhqoaAAUmURojSR5XbGfjC4f2i8gMqfY+RI9JvfdCA6PSh9TduXfUxA==" saltValue="5TPtLq2WoiRSae/yaDPnTw==" spinCount="100000" sqref="IO2017" name="Rango2_99_80_30"/>
    <protectedRange algorithmName="SHA-512" hashValue="XZw03RosI/l0z9FxmTtF29EdZ7P+4+ybhqoaAAUmURojSR5XbGfjC4f2i8gMqfY+RI9JvfdCA6PSh9TduXfUxA==" saltValue="5TPtLq2WoiRSae/yaDPnTw==" spinCount="100000" sqref="EA2018:EJ2018" name="Rango2_99_18_26"/>
    <protectedRange algorithmName="SHA-512" hashValue="9+DNppQbWrLYYUMoJ+lyQctV2bX3Vq9kZnegLbpjTLP49It2ovUbcartuoQTeXgP+TGpY//7mDH/UQlFCKDGiA==" saltValue="KUnni6YEm00anzSSvyLqQA==" spinCount="100000" sqref="EN2018" name="Rango2_22_21"/>
    <protectedRange algorithmName="SHA-512" hashValue="XZw03RosI/l0z9FxmTtF29EdZ7P+4+ybhqoaAAUmURojSR5XbGfjC4f2i8gMqfY+RI9JvfdCA6PSh9TduXfUxA==" saltValue="5TPtLq2WoiRSae/yaDPnTw==" spinCount="100000" sqref="ER2018:ES2018" name="Rango2_99_20_23"/>
    <protectedRange algorithmName="SHA-512" hashValue="XZw03RosI/l0z9FxmTtF29EdZ7P+4+ybhqoaAAUmURojSR5XbGfjC4f2i8gMqfY+RI9JvfdCA6PSh9TduXfUxA==" saltValue="5TPtLq2WoiRSae/yaDPnTw==" spinCount="100000" sqref="EV2018:EW2018" name="Rango2_99_22_23"/>
    <protectedRange algorithmName="SHA-512" hashValue="9+DNppQbWrLYYUMoJ+lyQctV2bX3Vq9kZnegLbpjTLP49It2ovUbcartuoQTeXgP+TGpY//7mDH/UQlFCKDGiA==" saltValue="KUnni6YEm00anzSSvyLqQA==" spinCount="100000" sqref="FC2018" name="Rango2_26_22"/>
    <protectedRange algorithmName="SHA-512" hashValue="XZw03RosI/l0z9FxmTtF29EdZ7P+4+ybhqoaAAUmURojSR5XbGfjC4f2i8gMqfY+RI9JvfdCA6PSh9TduXfUxA==" saltValue="5TPtLq2WoiRSae/yaDPnTw==" spinCount="100000" sqref="FF2018" name="Rango2_99_23_26"/>
    <protectedRange algorithmName="SHA-512" hashValue="9+DNppQbWrLYYUMoJ+lyQctV2bX3Vq9kZnegLbpjTLP49It2ovUbcartuoQTeXgP+TGpY//7mDH/UQlFCKDGiA==" saltValue="KUnni6YEm00anzSSvyLqQA==" spinCount="100000" sqref="FH2018" name="Rango2_35_23"/>
    <protectedRange algorithmName="SHA-512" hashValue="XZw03RosI/l0z9FxmTtF29EdZ7P+4+ybhqoaAAUmURojSR5XbGfjC4f2i8gMqfY+RI9JvfdCA6PSh9TduXfUxA==" saltValue="5TPtLq2WoiRSae/yaDPnTw==" spinCount="100000" sqref="FQ2018:FR2018" name="Rango2_99_27_25"/>
    <protectedRange algorithmName="SHA-512" hashValue="XZw03RosI/l0z9FxmTtF29EdZ7P+4+ybhqoaAAUmURojSR5XbGfjC4f2i8gMqfY+RI9JvfdCA6PSh9TduXfUxA==" saltValue="5TPtLq2WoiRSae/yaDPnTw==" spinCount="100000" sqref="FU2018" name="Rango2_99_29_22"/>
    <protectedRange algorithmName="SHA-512" hashValue="XZw03RosI/l0z9FxmTtF29EdZ7P+4+ybhqoaAAUmURojSR5XbGfjC4f2i8gMqfY+RI9JvfdCA6PSh9TduXfUxA==" saltValue="5TPtLq2WoiRSae/yaDPnTw==" spinCount="100000" sqref="FW2018:FX2018" name="Rango2_99_31_22"/>
    <protectedRange algorithmName="SHA-512" hashValue="Umj9+5Ys20VQPxBFtc6qE5LtKKSgPKwit+B8dd4XnEUaLfBM2ozpkEC4YxwK0SbBiAHDDex+pY+LomQ0lyuamQ==" saltValue="N2/MCRws+mmA+NXw0axolg==" spinCount="100000" sqref="FY2018" name="Rango2_31_2_2_23"/>
    <protectedRange algorithmName="SHA-512" hashValue="Umj9+5Ys20VQPxBFtc6qE5LtKKSgPKwit+B8dd4XnEUaLfBM2ozpkEC4YxwK0SbBiAHDDex+pY+LomQ0lyuamQ==" saltValue="N2/MCRws+mmA+NXw0axolg==" spinCount="100000" sqref="GB2018" name="Rango2_31_2_4_21"/>
    <protectedRange algorithmName="SHA-512" hashValue="Rgskw+AQdeJ5qbJdarzTa3SCkJfDGziy0Uan5N0F3IWn/H3Z/e+VcB56R7Nes7MPxNHewNP1sSSucVjz3iTLeA==" saltValue="qKZH3DnwaZHBzy3cBZo1qQ==" spinCount="100000" sqref="GF2018" name="Rango2_31_28_1_23"/>
    <protectedRange algorithmName="SHA-512" hashValue="Umj9+5Ys20VQPxBFtc6qE5LtKKSgPKwit+B8dd4XnEUaLfBM2ozpkEC4YxwK0SbBiAHDDex+pY+LomQ0lyuamQ==" saltValue="N2/MCRws+mmA+NXw0axolg==" spinCount="100000" sqref="GE2018" name="Rango2_31_2_5_20"/>
    <protectedRange algorithmName="SHA-512" hashValue="Umj9+5Ys20VQPxBFtc6qE5LtKKSgPKwit+B8dd4XnEUaLfBM2ozpkEC4YxwK0SbBiAHDDex+pY+LomQ0lyuamQ==" saltValue="N2/MCRws+mmA+NXw0axolg==" spinCount="100000" sqref="GJ2018 GH2018 GL2018" name="Rango2_31_2_6_20"/>
    <protectedRange algorithmName="SHA-512" hashValue="XZw03RosI/l0z9FxmTtF29EdZ7P+4+ybhqoaAAUmURojSR5XbGfjC4f2i8gMqfY+RI9JvfdCA6PSh9TduXfUxA==" saltValue="5TPtLq2WoiRSae/yaDPnTw==" spinCount="100000" sqref="GO2018 GM2018 GK2018" name="Rango2_99_36_25"/>
    <protectedRange algorithmName="SHA-512" hashValue="EEHzbvEYwO1eufllBljOz0uf9BJ2ENtvOScQ7IsS321QhYbwKn7qhHKKP8cKj02rTDvVRMWvwQ1ZP0mZWsBprQ==" saltValue="CjXqBRFbKezlWOFV37MnDQ==" spinCount="100000" sqref="GQ2018:GR2018" name="Rango2_30_2_2_24"/>
    <protectedRange algorithmName="SHA-512" hashValue="EEHzbvEYwO1eufllBljOz0uf9BJ2ENtvOScQ7IsS321QhYbwKn7qhHKKP8cKj02rTDvVRMWvwQ1ZP0mZWsBprQ==" saltValue="CjXqBRFbKezlWOFV37MnDQ==" spinCount="100000" sqref="GW2018" name="Rango2_30_2_3_22"/>
    <protectedRange algorithmName="SHA-512" hashValue="XZw03RosI/l0z9FxmTtF29EdZ7P+4+ybhqoaAAUmURojSR5XbGfjC4f2i8gMqfY+RI9JvfdCA6PSh9TduXfUxA==" saltValue="5TPtLq2WoiRSae/yaDPnTw==" spinCount="100000" sqref="GY2018:GZ2018" name="Rango2_99_39_20"/>
    <protectedRange algorithmName="SHA-512" hashValue="XZw03RosI/l0z9FxmTtF29EdZ7P+4+ybhqoaAAUmURojSR5XbGfjC4f2i8gMqfY+RI9JvfdCA6PSh9TduXfUxA==" saltValue="5TPtLq2WoiRSae/yaDPnTw==" spinCount="100000" sqref="HJ2018" name="Rango2_99_40_24"/>
    <protectedRange algorithmName="SHA-512" hashValue="9+DNppQbWrLYYUMoJ+lyQctV2bX3Vq9kZnegLbpjTLP49It2ovUbcartuoQTeXgP+TGpY//7mDH/UQlFCKDGiA==" saltValue="KUnni6YEm00anzSSvyLqQA==" spinCount="100000" sqref="HD2018:HI2018" name="Rango2_39_26"/>
    <protectedRange algorithmName="SHA-512" hashValue="XZw03RosI/l0z9FxmTtF29EdZ7P+4+ybhqoaAAUmURojSR5XbGfjC4f2i8gMqfY+RI9JvfdCA6PSh9TduXfUxA==" saltValue="5TPtLq2WoiRSae/yaDPnTw==" spinCount="100000" sqref="IB2018 HU2018:HZ2018" name="Rango2_99_41_21"/>
    <protectedRange algorithmName="SHA-512" hashValue="9+DNppQbWrLYYUMoJ+lyQctV2bX3Vq9kZnegLbpjTLP49It2ovUbcartuoQTeXgP+TGpY//7mDH/UQlFCKDGiA==" saltValue="KUnni6YEm00anzSSvyLqQA==" spinCount="100000" sqref="HS2018:HT2018" name="Rango2_40_24"/>
    <protectedRange algorithmName="SHA-512" hashValue="XZw03RosI/l0z9FxmTtF29EdZ7P+4+ybhqoaAAUmURojSR5XbGfjC4f2i8gMqfY+RI9JvfdCA6PSh9TduXfUxA==" saltValue="5TPtLq2WoiRSae/yaDPnTw==" spinCount="100000" sqref="IL2018:IM2018" name="Rango2_99_79_13"/>
    <protectedRange algorithmName="SHA-512" hashValue="XZw03RosI/l0z9FxmTtF29EdZ7P+4+ybhqoaAAUmURojSR5XbGfjC4f2i8gMqfY+RI9JvfdCA6PSh9TduXfUxA==" saltValue="5TPtLq2WoiRSae/yaDPnTw==" spinCount="100000" sqref="IO2018" name="Rango2_99_80_31"/>
    <protectedRange algorithmName="SHA-512" hashValue="XZw03RosI/l0z9FxmTtF29EdZ7P+4+ybhqoaAAUmURojSR5XbGfjC4f2i8gMqfY+RI9JvfdCA6PSh9TduXfUxA==" saltValue="5TPtLq2WoiRSae/yaDPnTw==" spinCount="100000" sqref="EA2019:EJ2019" name="Rango2_99_18_27"/>
    <protectedRange algorithmName="SHA-512" hashValue="9+DNppQbWrLYYUMoJ+lyQctV2bX3Vq9kZnegLbpjTLP49It2ovUbcartuoQTeXgP+TGpY//7mDH/UQlFCKDGiA==" saltValue="KUnni6YEm00anzSSvyLqQA==" spinCount="100000" sqref="EN2019" name="Rango2_22_22"/>
    <protectedRange algorithmName="SHA-512" hashValue="XZw03RosI/l0z9FxmTtF29EdZ7P+4+ybhqoaAAUmURojSR5XbGfjC4f2i8gMqfY+RI9JvfdCA6PSh9TduXfUxA==" saltValue="5TPtLq2WoiRSae/yaDPnTw==" spinCount="100000" sqref="ER2019:ES2019" name="Rango2_99_20_24"/>
    <protectedRange algorithmName="SHA-512" hashValue="XZw03RosI/l0z9FxmTtF29EdZ7P+4+ybhqoaAAUmURojSR5XbGfjC4f2i8gMqfY+RI9JvfdCA6PSh9TduXfUxA==" saltValue="5TPtLq2WoiRSae/yaDPnTw==" spinCount="100000" sqref="EV2019:EW2019" name="Rango2_99_22_24"/>
    <protectedRange algorithmName="SHA-512" hashValue="9+DNppQbWrLYYUMoJ+lyQctV2bX3Vq9kZnegLbpjTLP49It2ovUbcartuoQTeXgP+TGpY//7mDH/UQlFCKDGiA==" saltValue="KUnni6YEm00anzSSvyLqQA==" spinCount="100000" sqref="FC2019" name="Rango2_26_23"/>
    <protectedRange algorithmName="SHA-512" hashValue="XZw03RosI/l0z9FxmTtF29EdZ7P+4+ybhqoaAAUmURojSR5XbGfjC4f2i8gMqfY+RI9JvfdCA6PSh9TduXfUxA==" saltValue="5TPtLq2WoiRSae/yaDPnTw==" spinCount="100000" sqref="FF2019" name="Rango2_99_23_27"/>
    <protectedRange algorithmName="SHA-512" hashValue="9+DNppQbWrLYYUMoJ+lyQctV2bX3Vq9kZnegLbpjTLP49It2ovUbcartuoQTeXgP+TGpY//7mDH/UQlFCKDGiA==" saltValue="KUnni6YEm00anzSSvyLqQA==" spinCount="100000" sqref="FH2019" name="Rango2_35_24"/>
    <protectedRange algorithmName="SHA-512" hashValue="XZw03RosI/l0z9FxmTtF29EdZ7P+4+ybhqoaAAUmURojSR5XbGfjC4f2i8gMqfY+RI9JvfdCA6PSh9TduXfUxA==" saltValue="5TPtLq2WoiRSae/yaDPnTw==" spinCount="100000" sqref="FQ2019:FR2019" name="Rango2_99_27_26"/>
    <protectedRange algorithmName="SHA-512" hashValue="XZw03RosI/l0z9FxmTtF29EdZ7P+4+ybhqoaAAUmURojSR5XbGfjC4f2i8gMqfY+RI9JvfdCA6PSh9TduXfUxA==" saltValue="5TPtLq2WoiRSae/yaDPnTw==" spinCount="100000" sqref="FU2019" name="Rango2_99_29_23"/>
    <protectedRange algorithmName="SHA-512" hashValue="XZw03RosI/l0z9FxmTtF29EdZ7P+4+ybhqoaAAUmURojSR5XbGfjC4f2i8gMqfY+RI9JvfdCA6PSh9TduXfUxA==" saltValue="5TPtLq2WoiRSae/yaDPnTw==" spinCount="100000" sqref="FW2019:FX2019" name="Rango2_99_31_23"/>
    <protectedRange algorithmName="SHA-512" hashValue="Umj9+5Ys20VQPxBFtc6qE5LtKKSgPKwit+B8dd4XnEUaLfBM2ozpkEC4YxwK0SbBiAHDDex+pY+LomQ0lyuamQ==" saltValue="N2/MCRws+mmA+NXw0axolg==" spinCount="100000" sqref="FY2019" name="Rango2_31_2_2_24"/>
    <protectedRange algorithmName="SHA-512" hashValue="Umj9+5Ys20VQPxBFtc6qE5LtKKSgPKwit+B8dd4XnEUaLfBM2ozpkEC4YxwK0SbBiAHDDex+pY+LomQ0lyuamQ==" saltValue="N2/MCRws+mmA+NXw0axolg==" spinCount="100000" sqref="GB2019" name="Rango2_31_2_4_22"/>
    <protectedRange algorithmName="SHA-512" hashValue="Rgskw+AQdeJ5qbJdarzTa3SCkJfDGziy0Uan5N0F3IWn/H3Z/e+VcB56R7Nes7MPxNHewNP1sSSucVjz3iTLeA==" saltValue="qKZH3DnwaZHBzy3cBZo1qQ==" spinCount="100000" sqref="GF2019" name="Rango2_31_28_1_24"/>
    <protectedRange algorithmName="SHA-512" hashValue="Umj9+5Ys20VQPxBFtc6qE5LtKKSgPKwit+B8dd4XnEUaLfBM2ozpkEC4YxwK0SbBiAHDDex+pY+LomQ0lyuamQ==" saltValue="N2/MCRws+mmA+NXw0axolg==" spinCount="100000" sqref="GE2019" name="Rango2_31_2_5_21"/>
    <protectedRange algorithmName="SHA-512" hashValue="Umj9+5Ys20VQPxBFtc6qE5LtKKSgPKwit+B8dd4XnEUaLfBM2ozpkEC4YxwK0SbBiAHDDex+pY+LomQ0lyuamQ==" saltValue="N2/MCRws+mmA+NXw0axolg==" spinCount="100000" sqref="GJ2019 GH2019 GL2019" name="Rango2_31_2_6_21"/>
    <protectedRange algorithmName="SHA-512" hashValue="XZw03RosI/l0z9FxmTtF29EdZ7P+4+ybhqoaAAUmURojSR5XbGfjC4f2i8gMqfY+RI9JvfdCA6PSh9TduXfUxA==" saltValue="5TPtLq2WoiRSae/yaDPnTw==" spinCount="100000" sqref="GO2019 GM2019 GK2019" name="Rango2_99_36_26"/>
    <protectedRange algorithmName="SHA-512" hashValue="EEHzbvEYwO1eufllBljOz0uf9BJ2ENtvOScQ7IsS321QhYbwKn7qhHKKP8cKj02rTDvVRMWvwQ1ZP0mZWsBprQ==" saltValue="CjXqBRFbKezlWOFV37MnDQ==" spinCount="100000" sqref="GQ2019:GR2019" name="Rango2_30_2_2_25"/>
    <protectedRange algorithmName="SHA-512" hashValue="EEHzbvEYwO1eufllBljOz0uf9BJ2ENtvOScQ7IsS321QhYbwKn7qhHKKP8cKj02rTDvVRMWvwQ1ZP0mZWsBprQ==" saltValue="CjXqBRFbKezlWOFV37MnDQ==" spinCount="100000" sqref="GW2019" name="Rango2_30_2_3_23"/>
    <protectedRange algorithmName="SHA-512" hashValue="XZw03RosI/l0z9FxmTtF29EdZ7P+4+ybhqoaAAUmURojSR5XbGfjC4f2i8gMqfY+RI9JvfdCA6PSh9TduXfUxA==" saltValue="5TPtLq2WoiRSae/yaDPnTw==" spinCount="100000" sqref="GY2019:GZ2019" name="Rango2_99_39_21"/>
    <protectedRange algorithmName="SHA-512" hashValue="XZw03RosI/l0z9FxmTtF29EdZ7P+4+ybhqoaAAUmURojSR5XbGfjC4f2i8gMqfY+RI9JvfdCA6PSh9TduXfUxA==" saltValue="5TPtLq2WoiRSae/yaDPnTw==" spinCount="100000" sqref="HJ2019" name="Rango2_99_40_25"/>
    <protectedRange algorithmName="SHA-512" hashValue="9+DNppQbWrLYYUMoJ+lyQctV2bX3Vq9kZnegLbpjTLP49It2ovUbcartuoQTeXgP+TGpY//7mDH/UQlFCKDGiA==" saltValue="KUnni6YEm00anzSSvyLqQA==" spinCount="100000" sqref="HD2019:HI2019" name="Rango2_39_27"/>
    <protectedRange algorithmName="SHA-512" hashValue="XZw03RosI/l0z9FxmTtF29EdZ7P+4+ybhqoaAAUmURojSR5XbGfjC4f2i8gMqfY+RI9JvfdCA6PSh9TduXfUxA==" saltValue="5TPtLq2WoiRSae/yaDPnTw==" spinCount="100000" sqref="IB2019 HU2019:HZ2019" name="Rango2_99_41_22"/>
    <protectedRange algorithmName="SHA-512" hashValue="9+DNppQbWrLYYUMoJ+lyQctV2bX3Vq9kZnegLbpjTLP49It2ovUbcartuoQTeXgP+TGpY//7mDH/UQlFCKDGiA==" saltValue="KUnni6YEm00anzSSvyLqQA==" spinCount="100000" sqref="HS2019:HT2019" name="Rango2_40_25"/>
    <protectedRange algorithmName="SHA-512" hashValue="XZw03RosI/l0z9FxmTtF29EdZ7P+4+ybhqoaAAUmURojSR5XbGfjC4f2i8gMqfY+RI9JvfdCA6PSh9TduXfUxA==" saltValue="5TPtLq2WoiRSae/yaDPnTw==" spinCount="100000" sqref="IL2019:IM2019" name="Rango2_99_79_14"/>
    <protectedRange algorithmName="SHA-512" hashValue="XZw03RosI/l0z9FxmTtF29EdZ7P+4+ybhqoaAAUmURojSR5XbGfjC4f2i8gMqfY+RI9JvfdCA6PSh9TduXfUxA==" saltValue="5TPtLq2WoiRSae/yaDPnTw==" spinCount="100000" sqref="IO2019" name="Rango2_99_80_32"/>
    <protectedRange algorithmName="SHA-512" hashValue="XZw03RosI/l0z9FxmTtF29EdZ7P+4+ybhqoaAAUmURojSR5XbGfjC4f2i8gMqfY+RI9JvfdCA6PSh9TduXfUxA==" saltValue="5TPtLq2WoiRSae/yaDPnTw==" spinCount="100000" sqref="EA2020:EJ2021" name="Rango2_99_18_28"/>
    <protectedRange algorithmName="SHA-512" hashValue="9+DNppQbWrLYYUMoJ+lyQctV2bX3Vq9kZnegLbpjTLP49It2ovUbcartuoQTeXgP+TGpY//7mDH/UQlFCKDGiA==" saltValue="KUnni6YEm00anzSSvyLqQA==" spinCount="100000" sqref="EN2020:EN2021" name="Rango2_22_23"/>
    <protectedRange algorithmName="SHA-512" hashValue="XZw03RosI/l0z9FxmTtF29EdZ7P+4+ybhqoaAAUmURojSR5XbGfjC4f2i8gMqfY+RI9JvfdCA6PSh9TduXfUxA==" saltValue="5TPtLq2WoiRSae/yaDPnTw==" spinCount="100000" sqref="ER2020:ES2021" name="Rango2_99_20_25"/>
    <protectedRange algorithmName="SHA-512" hashValue="XZw03RosI/l0z9FxmTtF29EdZ7P+4+ybhqoaAAUmURojSR5XbGfjC4f2i8gMqfY+RI9JvfdCA6PSh9TduXfUxA==" saltValue="5TPtLq2WoiRSae/yaDPnTw==" spinCount="100000" sqref="EV2020:EW2021" name="Rango2_99_22_25"/>
    <protectedRange algorithmName="SHA-512" hashValue="9+DNppQbWrLYYUMoJ+lyQctV2bX3Vq9kZnegLbpjTLP49It2ovUbcartuoQTeXgP+TGpY//7mDH/UQlFCKDGiA==" saltValue="KUnni6YEm00anzSSvyLqQA==" spinCount="100000" sqref="FC2020:FC2021" name="Rango2_26_24"/>
    <protectedRange algorithmName="SHA-512" hashValue="XZw03RosI/l0z9FxmTtF29EdZ7P+4+ybhqoaAAUmURojSR5XbGfjC4f2i8gMqfY+RI9JvfdCA6PSh9TduXfUxA==" saltValue="5TPtLq2WoiRSae/yaDPnTw==" spinCount="100000" sqref="FF2020:FF2021" name="Rango2_99_23_28"/>
    <protectedRange algorithmName="SHA-512" hashValue="9+DNppQbWrLYYUMoJ+lyQctV2bX3Vq9kZnegLbpjTLP49It2ovUbcartuoQTeXgP+TGpY//7mDH/UQlFCKDGiA==" saltValue="KUnni6YEm00anzSSvyLqQA==" spinCount="100000" sqref="FH2020:FH2021" name="Rango2_35_25"/>
    <protectedRange algorithmName="SHA-512" hashValue="XZw03RosI/l0z9FxmTtF29EdZ7P+4+ybhqoaAAUmURojSR5XbGfjC4f2i8gMqfY+RI9JvfdCA6PSh9TduXfUxA==" saltValue="5TPtLq2WoiRSae/yaDPnTw==" spinCount="100000" sqref="FQ2020:FR2021" name="Rango2_99_27_27"/>
    <protectedRange algorithmName="SHA-512" hashValue="XZw03RosI/l0z9FxmTtF29EdZ7P+4+ybhqoaAAUmURojSR5XbGfjC4f2i8gMqfY+RI9JvfdCA6PSh9TduXfUxA==" saltValue="5TPtLq2WoiRSae/yaDPnTw==" spinCount="100000" sqref="FU2020:FU2021" name="Rango2_99_29_24"/>
    <protectedRange algorithmName="SHA-512" hashValue="XZw03RosI/l0z9FxmTtF29EdZ7P+4+ybhqoaAAUmURojSR5XbGfjC4f2i8gMqfY+RI9JvfdCA6PSh9TduXfUxA==" saltValue="5TPtLq2WoiRSae/yaDPnTw==" spinCount="100000" sqref="FW2020:FX2020 FX2021" name="Rango2_99_31_24"/>
    <protectedRange algorithmName="SHA-512" hashValue="Umj9+5Ys20VQPxBFtc6qE5LtKKSgPKwit+B8dd4XnEUaLfBM2ozpkEC4YxwK0SbBiAHDDex+pY+LomQ0lyuamQ==" saltValue="N2/MCRws+mmA+NXw0axolg==" spinCount="100000" sqref="FY2020:FY2021" name="Rango2_31_2_2_25"/>
    <protectedRange algorithmName="SHA-512" hashValue="Umj9+5Ys20VQPxBFtc6qE5LtKKSgPKwit+B8dd4XnEUaLfBM2ozpkEC4YxwK0SbBiAHDDex+pY+LomQ0lyuamQ==" saltValue="N2/MCRws+mmA+NXw0axolg==" spinCount="100000" sqref="GB2020" name="Rango2_31_2_4_23"/>
    <protectedRange algorithmName="SHA-512" hashValue="Rgskw+AQdeJ5qbJdarzTa3SCkJfDGziy0Uan5N0F3IWn/H3Z/e+VcB56R7Nes7MPxNHewNP1sSSucVjz3iTLeA==" saltValue="qKZH3DnwaZHBzy3cBZo1qQ==" spinCount="100000" sqref="GF2020:GF2021" name="Rango2_31_28_1_25"/>
    <protectedRange algorithmName="SHA-512" hashValue="Umj9+5Ys20VQPxBFtc6qE5LtKKSgPKwit+B8dd4XnEUaLfBM2ozpkEC4YxwK0SbBiAHDDex+pY+LomQ0lyuamQ==" saltValue="N2/MCRws+mmA+NXw0axolg==" spinCount="100000" sqref="GE2020:GE2021" name="Rango2_31_2_5_22"/>
    <protectedRange algorithmName="SHA-512" hashValue="Umj9+5Ys20VQPxBFtc6qE5LtKKSgPKwit+B8dd4XnEUaLfBM2ozpkEC4YxwK0SbBiAHDDex+pY+LomQ0lyuamQ==" saltValue="N2/MCRws+mmA+NXw0axolg==" spinCount="100000" sqref="GJ2020:GJ2021 GH2020:GH2021 GL2020:GL2021" name="Rango2_31_2_6_22"/>
    <protectedRange algorithmName="SHA-512" hashValue="XZw03RosI/l0z9FxmTtF29EdZ7P+4+ybhqoaAAUmURojSR5XbGfjC4f2i8gMqfY+RI9JvfdCA6PSh9TduXfUxA==" saltValue="5TPtLq2WoiRSae/yaDPnTw==" spinCount="100000" sqref="GO2020:GO2021 GM2020:GM2021 GK2020:GK2021" name="Rango2_99_36_27"/>
    <protectedRange algorithmName="SHA-512" hashValue="EEHzbvEYwO1eufllBljOz0uf9BJ2ENtvOScQ7IsS321QhYbwKn7qhHKKP8cKj02rTDvVRMWvwQ1ZP0mZWsBprQ==" saltValue="CjXqBRFbKezlWOFV37MnDQ==" spinCount="100000" sqref="GQ2020:GR2021" name="Rango2_30_2_2_26"/>
    <protectedRange algorithmName="SHA-512" hashValue="EEHzbvEYwO1eufllBljOz0uf9BJ2ENtvOScQ7IsS321QhYbwKn7qhHKKP8cKj02rTDvVRMWvwQ1ZP0mZWsBprQ==" saltValue="CjXqBRFbKezlWOFV37MnDQ==" spinCount="100000" sqref="GW2020:GW2021" name="Rango2_30_2_3_24"/>
    <protectedRange algorithmName="SHA-512" hashValue="XZw03RosI/l0z9FxmTtF29EdZ7P+4+ybhqoaAAUmURojSR5XbGfjC4f2i8gMqfY+RI9JvfdCA6PSh9TduXfUxA==" saltValue="5TPtLq2WoiRSae/yaDPnTw==" spinCount="100000" sqref="GY2020:GZ2021" name="Rango2_99_39_22"/>
    <protectedRange algorithmName="SHA-512" hashValue="XZw03RosI/l0z9FxmTtF29EdZ7P+4+ybhqoaAAUmURojSR5XbGfjC4f2i8gMqfY+RI9JvfdCA6PSh9TduXfUxA==" saltValue="5TPtLq2WoiRSae/yaDPnTw==" spinCount="100000" sqref="HJ2020:HJ2021" name="Rango2_99_40_26"/>
    <protectedRange algorithmName="SHA-512" hashValue="9+DNppQbWrLYYUMoJ+lyQctV2bX3Vq9kZnegLbpjTLP49It2ovUbcartuoQTeXgP+TGpY//7mDH/UQlFCKDGiA==" saltValue="KUnni6YEm00anzSSvyLqQA==" spinCount="100000" sqref="HD2020:HI2021" name="Rango2_39_28"/>
    <protectedRange algorithmName="SHA-512" hashValue="XZw03RosI/l0z9FxmTtF29EdZ7P+4+ybhqoaAAUmURojSR5XbGfjC4f2i8gMqfY+RI9JvfdCA6PSh9TduXfUxA==" saltValue="5TPtLq2WoiRSae/yaDPnTw==" spinCount="100000" sqref="IB2020:IB2021 HU2020:HZ2021" name="Rango2_99_41_23"/>
    <protectedRange algorithmName="SHA-512" hashValue="9+DNppQbWrLYYUMoJ+lyQctV2bX3Vq9kZnegLbpjTLP49It2ovUbcartuoQTeXgP+TGpY//7mDH/UQlFCKDGiA==" saltValue="KUnni6YEm00anzSSvyLqQA==" spinCount="100000" sqref="HS2020:HT2021" name="Rango2_40_26"/>
    <protectedRange algorithmName="SHA-512" hashValue="XZw03RosI/l0z9FxmTtF29EdZ7P+4+ybhqoaAAUmURojSR5XbGfjC4f2i8gMqfY+RI9JvfdCA6PSh9TduXfUxA==" saltValue="5TPtLq2WoiRSae/yaDPnTw==" spinCount="100000" sqref="IL2020:IM2021" name="Rango2_99_79_15"/>
    <protectedRange algorithmName="SHA-512" hashValue="XZw03RosI/l0z9FxmTtF29EdZ7P+4+ybhqoaAAUmURojSR5XbGfjC4f2i8gMqfY+RI9JvfdCA6PSh9TduXfUxA==" saltValue="5TPtLq2WoiRSae/yaDPnTw==" spinCount="100000" sqref="IO2020:IO2021" name="Rango2_99_80_33"/>
    <protectedRange algorithmName="SHA-512" hashValue="XZw03RosI/l0z9FxmTtF29EdZ7P+4+ybhqoaAAUmURojSR5XbGfjC4f2i8gMqfY+RI9JvfdCA6PSh9TduXfUxA==" saltValue="5TPtLq2WoiRSae/yaDPnTw==" spinCount="100000" sqref="EA2022:EJ2030" name="Rango2_99_18_29"/>
    <protectedRange algorithmName="SHA-512" hashValue="9+DNppQbWrLYYUMoJ+lyQctV2bX3Vq9kZnegLbpjTLP49It2ovUbcartuoQTeXgP+TGpY//7mDH/UQlFCKDGiA==" saltValue="KUnni6YEm00anzSSvyLqQA==" spinCount="100000" sqref="EN2022:EN2030" name="Rango2_22_24"/>
    <protectedRange algorithmName="SHA-512" hashValue="XZw03RosI/l0z9FxmTtF29EdZ7P+4+ybhqoaAAUmURojSR5XbGfjC4f2i8gMqfY+RI9JvfdCA6PSh9TduXfUxA==" saltValue="5TPtLq2WoiRSae/yaDPnTw==" spinCount="100000" sqref="ER2022:ES2030" name="Rango2_99_20_26"/>
    <protectedRange algorithmName="SHA-512" hashValue="XZw03RosI/l0z9FxmTtF29EdZ7P+4+ybhqoaAAUmURojSR5XbGfjC4f2i8gMqfY+RI9JvfdCA6PSh9TduXfUxA==" saltValue="5TPtLq2WoiRSae/yaDPnTw==" spinCount="100000" sqref="EV2022:EW2030" name="Rango2_99_22_26"/>
    <protectedRange algorithmName="SHA-512" hashValue="9+DNppQbWrLYYUMoJ+lyQctV2bX3Vq9kZnegLbpjTLP49It2ovUbcartuoQTeXgP+TGpY//7mDH/UQlFCKDGiA==" saltValue="KUnni6YEm00anzSSvyLqQA==" spinCount="100000" sqref="FC2022:FC2030" name="Rango2_26_25"/>
    <protectedRange algorithmName="SHA-512" hashValue="XZw03RosI/l0z9FxmTtF29EdZ7P+4+ybhqoaAAUmURojSR5XbGfjC4f2i8gMqfY+RI9JvfdCA6PSh9TduXfUxA==" saltValue="5TPtLq2WoiRSae/yaDPnTw==" spinCount="100000" sqref="FF2022:FF2030" name="Rango2_99_23_29"/>
    <protectedRange algorithmName="SHA-512" hashValue="9+DNppQbWrLYYUMoJ+lyQctV2bX3Vq9kZnegLbpjTLP49It2ovUbcartuoQTeXgP+TGpY//7mDH/UQlFCKDGiA==" saltValue="KUnni6YEm00anzSSvyLqQA==" spinCount="100000" sqref="FH2022:FH2030" name="Rango2_35_26"/>
    <protectedRange algorithmName="SHA-512" hashValue="XZw03RosI/l0z9FxmTtF29EdZ7P+4+ybhqoaAAUmURojSR5XbGfjC4f2i8gMqfY+RI9JvfdCA6PSh9TduXfUxA==" saltValue="5TPtLq2WoiRSae/yaDPnTw==" spinCount="100000" sqref="FQ2022:FR2030" name="Rango2_99_27_28"/>
    <protectedRange algorithmName="SHA-512" hashValue="XZw03RosI/l0z9FxmTtF29EdZ7P+4+ybhqoaAAUmURojSR5XbGfjC4f2i8gMqfY+RI9JvfdCA6PSh9TduXfUxA==" saltValue="5TPtLq2WoiRSae/yaDPnTw==" spinCount="100000" sqref="FU2022:FU2030" name="Rango2_99_29_25"/>
    <protectedRange algorithmName="SHA-512" hashValue="XZw03RosI/l0z9FxmTtF29EdZ7P+4+ybhqoaAAUmURojSR5XbGfjC4f2i8gMqfY+RI9JvfdCA6PSh9TduXfUxA==" saltValue="5TPtLq2WoiRSae/yaDPnTw==" spinCount="100000" sqref="FW2022:FX2030" name="Rango2_99_31_25"/>
    <protectedRange algorithmName="SHA-512" hashValue="Umj9+5Ys20VQPxBFtc6qE5LtKKSgPKwit+B8dd4XnEUaLfBM2ozpkEC4YxwK0SbBiAHDDex+pY+LomQ0lyuamQ==" saltValue="N2/MCRws+mmA+NXw0axolg==" spinCount="100000" sqref="FY2022:FY2030" name="Rango2_31_2_2_26"/>
    <protectedRange algorithmName="SHA-512" hashValue="Umj9+5Ys20VQPxBFtc6qE5LtKKSgPKwit+B8dd4XnEUaLfBM2ozpkEC4YxwK0SbBiAHDDex+pY+LomQ0lyuamQ==" saltValue="N2/MCRws+mmA+NXw0axolg==" spinCount="100000" sqref="GB2025 GB2027:GB2028" name="Rango2_31_2_4_24"/>
    <protectedRange algorithmName="SHA-512" hashValue="Rgskw+AQdeJ5qbJdarzTa3SCkJfDGziy0Uan5N0F3IWn/H3Z/e+VcB56R7Nes7MPxNHewNP1sSSucVjz3iTLeA==" saltValue="qKZH3DnwaZHBzy3cBZo1qQ==" spinCount="100000" sqref="GF2022:GF2030" name="Rango2_31_28_1_26"/>
    <protectedRange algorithmName="SHA-512" hashValue="Umj9+5Ys20VQPxBFtc6qE5LtKKSgPKwit+B8dd4XnEUaLfBM2ozpkEC4YxwK0SbBiAHDDex+pY+LomQ0lyuamQ==" saltValue="N2/MCRws+mmA+NXw0axolg==" spinCount="100000" sqref="GE2022:GE2030" name="Rango2_31_2_5_23"/>
    <protectedRange algorithmName="SHA-512" hashValue="Umj9+5Ys20VQPxBFtc6qE5LtKKSgPKwit+B8dd4XnEUaLfBM2ozpkEC4YxwK0SbBiAHDDex+pY+LomQ0lyuamQ==" saltValue="N2/MCRws+mmA+NXw0axolg==" spinCount="100000" sqref="GJ2022:GJ2030 GH2022:GH2030 GL2022:GL2030" name="Rango2_31_2_6_23"/>
    <protectedRange algorithmName="SHA-512" hashValue="XZw03RosI/l0z9FxmTtF29EdZ7P+4+ybhqoaAAUmURojSR5XbGfjC4f2i8gMqfY+RI9JvfdCA6PSh9TduXfUxA==" saltValue="5TPtLq2WoiRSae/yaDPnTw==" spinCount="100000" sqref="GO2022:GO2030 GM2022:GM2030 GK2022:GK2030" name="Rango2_99_36_28"/>
    <protectedRange algorithmName="SHA-512" hashValue="EEHzbvEYwO1eufllBljOz0uf9BJ2ENtvOScQ7IsS321QhYbwKn7qhHKKP8cKj02rTDvVRMWvwQ1ZP0mZWsBprQ==" saltValue="CjXqBRFbKezlWOFV37MnDQ==" spinCount="100000" sqref="GQ2022:GR2030" name="Rango2_30_2_2_27"/>
    <protectedRange algorithmName="SHA-512" hashValue="EEHzbvEYwO1eufllBljOz0uf9BJ2ENtvOScQ7IsS321QhYbwKn7qhHKKP8cKj02rTDvVRMWvwQ1ZP0mZWsBprQ==" saltValue="CjXqBRFbKezlWOFV37MnDQ==" spinCount="100000" sqref="GW2022:GW2030" name="Rango2_30_2_3_25"/>
    <protectedRange algorithmName="SHA-512" hashValue="XZw03RosI/l0z9FxmTtF29EdZ7P+4+ybhqoaAAUmURojSR5XbGfjC4f2i8gMqfY+RI9JvfdCA6PSh9TduXfUxA==" saltValue="5TPtLq2WoiRSae/yaDPnTw==" spinCount="100000" sqref="GY2022:GZ2030" name="Rango2_99_39_23"/>
    <protectedRange algorithmName="SHA-512" hashValue="XZw03RosI/l0z9FxmTtF29EdZ7P+4+ybhqoaAAUmURojSR5XbGfjC4f2i8gMqfY+RI9JvfdCA6PSh9TduXfUxA==" saltValue="5TPtLq2WoiRSae/yaDPnTw==" spinCount="100000" sqref="HJ2022:HJ2030" name="Rango2_99_40_27"/>
    <protectedRange algorithmName="SHA-512" hashValue="9+DNppQbWrLYYUMoJ+lyQctV2bX3Vq9kZnegLbpjTLP49It2ovUbcartuoQTeXgP+TGpY//7mDH/UQlFCKDGiA==" saltValue="KUnni6YEm00anzSSvyLqQA==" spinCount="100000" sqref="HD2022:HI2030" name="Rango2_39_29"/>
    <protectedRange algorithmName="SHA-512" hashValue="XZw03RosI/l0z9FxmTtF29EdZ7P+4+ybhqoaAAUmURojSR5XbGfjC4f2i8gMqfY+RI9JvfdCA6PSh9TduXfUxA==" saltValue="5TPtLq2WoiRSae/yaDPnTw==" spinCount="100000" sqref="IB2022:IB2030 HU2022:HZ2030" name="Rango2_99_41_24"/>
    <protectedRange algorithmName="SHA-512" hashValue="9+DNppQbWrLYYUMoJ+lyQctV2bX3Vq9kZnegLbpjTLP49It2ovUbcartuoQTeXgP+TGpY//7mDH/UQlFCKDGiA==" saltValue="KUnni6YEm00anzSSvyLqQA==" spinCount="100000" sqref="HS2022:HT2030" name="Rango2_40_27"/>
    <protectedRange algorithmName="SHA-512" hashValue="XZw03RosI/l0z9FxmTtF29EdZ7P+4+ybhqoaAAUmURojSR5XbGfjC4f2i8gMqfY+RI9JvfdCA6PSh9TduXfUxA==" saltValue="5TPtLq2WoiRSae/yaDPnTw==" spinCount="100000" sqref="IL2022:IM2030" name="Rango2_99_79_16"/>
    <protectedRange algorithmName="SHA-512" hashValue="XZw03RosI/l0z9FxmTtF29EdZ7P+4+ybhqoaAAUmURojSR5XbGfjC4f2i8gMqfY+RI9JvfdCA6PSh9TduXfUxA==" saltValue="5TPtLq2WoiRSae/yaDPnTw==" spinCount="100000" sqref="IO2022:IO2030" name="Rango2_99_80_34"/>
    <protectedRange algorithmName="SHA-512" hashValue="XZw03RosI/l0z9FxmTtF29EdZ7P+4+ybhqoaAAUmURojSR5XbGfjC4f2i8gMqfY+RI9JvfdCA6PSh9TduXfUxA==" saltValue="5TPtLq2WoiRSae/yaDPnTw==" spinCount="100000" sqref="EA2031:EJ2032" name="Rango2_99_18_30"/>
    <protectedRange algorithmName="SHA-512" hashValue="9+DNppQbWrLYYUMoJ+lyQctV2bX3Vq9kZnegLbpjTLP49It2ovUbcartuoQTeXgP+TGpY//7mDH/UQlFCKDGiA==" saltValue="KUnni6YEm00anzSSvyLqQA==" spinCount="100000" sqref="EN2031:EN2032" name="Rango2_22_25"/>
    <protectedRange algorithmName="SHA-512" hashValue="XZw03RosI/l0z9FxmTtF29EdZ7P+4+ybhqoaAAUmURojSR5XbGfjC4f2i8gMqfY+RI9JvfdCA6PSh9TduXfUxA==" saltValue="5TPtLq2WoiRSae/yaDPnTw==" spinCount="100000" sqref="ER2031:ES2032" name="Rango2_99_20_27"/>
    <protectedRange algorithmName="SHA-512" hashValue="XZw03RosI/l0z9FxmTtF29EdZ7P+4+ybhqoaAAUmURojSR5XbGfjC4f2i8gMqfY+RI9JvfdCA6PSh9TduXfUxA==" saltValue="5TPtLq2WoiRSae/yaDPnTw==" spinCount="100000" sqref="EV2031:EW2032" name="Rango2_99_22_27"/>
    <protectedRange algorithmName="SHA-512" hashValue="9+DNppQbWrLYYUMoJ+lyQctV2bX3Vq9kZnegLbpjTLP49It2ovUbcartuoQTeXgP+TGpY//7mDH/UQlFCKDGiA==" saltValue="KUnni6YEm00anzSSvyLqQA==" spinCount="100000" sqref="FC2031:FC2032" name="Rango2_26_26"/>
    <protectedRange algorithmName="SHA-512" hashValue="XZw03RosI/l0z9FxmTtF29EdZ7P+4+ybhqoaAAUmURojSR5XbGfjC4f2i8gMqfY+RI9JvfdCA6PSh9TduXfUxA==" saltValue="5TPtLq2WoiRSae/yaDPnTw==" spinCount="100000" sqref="FF2031:FF2032" name="Rango2_99_23_30"/>
    <protectedRange algorithmName="SHA-512" hashValue="9+DNppQbWrLYYUMoJ+lyQctV2bX3Vq9kZnegLbpjTLP49It2ovUbcartuoQTeXgP+TGpY//7mDH/UQlFCKDGiA==" saltValue="KUnni6YEm00anzSSvyLqQA==" spinCount="100000" sqref="FH2031:FH2032" name="Rango2_35_27"/>
    <protectedRange algorithmName="SHA-512" hashValue="XZw03RosI/l0z9FxmTtF29EdZ7P+4+ybhqoaAAUmURojSR5XbGfjC4f2i8gMqfY+RI9JvfdCA6PSh9TduXfUxA==" saltValue="5TPtLq2WoiRSae/yaDPnTw==" spinCount="100000" sqref="FQ2031:FR2032" name="Rango2_99_27_29"/>
    <protectedRange algorithmName="SHA-512" hashValue="XZw03RosI/l0z9FxmTtF29EdZ7P+4+ybhqoaAAUmURojSR5XbGfjC4f2i8gMqfY+RI9JvfdCA6PSh9TduXfUxA==" saltValue="5TPtLq2WoiRSae/yaDPnTw==" spinCount="100000" sqref="FU2031:FU2032" name="Rango2_99_29_26"/>
    <protectedRange algorithmName="SHA-512" hashValue="XZw03RosI/l0z9FxmTtF29EdZ7P+4+ybhqoaAAUmURojSR5XbGfjC4f2i8gMqfY+RI9JvfdCA6PSh9TduXfUxA==" saltValue="5TPtLq2WoiRSae/yaDPnTw==" spinCount="100000" sqref="FW2031:FX2032" name="Rango2_99_31_26"/>
    <protectedRange algorithmName="SHA-512" hashValue="Umj9+5Ys20VQPxBFtc6qE5LtKKSgPKwit+B8dd4XnEUaLfBM2ozpkEC4YxwK0SbBiAHDDex+pY+LomQ0lyuamQ==" saltValue="N2/MCRws+mmA+NXw0axolg==" spinCount="100000" sqref="FY2031:FY2032" name="Rango2_31_2_2_27"/>
    <protectedRange algorithmName="SHA-512" hashValue="Rgskw+AQdeJ5qbJdarzTa3SCkJfDGziy0Uan5N0F3IWn/H3Z/e+VcB56R7Nes7MPxNHewNP1sSSucVjz3iTLeA==" saltValue="qKZH3DnwaZHBzy3cBZo1qQ==" spinCount="100000" sqref="GF2031:GF2032" name="Rango2_31_28_1_27"/>
    <protectedRange algorithmName="SHA-512" hashValue="Umj9+5Ys20VQPxBFtc6qE5LtKKSgPKwit+B8dd4XnEUaLfBM2ozpkEC4YxwK0SbBiAHDDex+pY+LomQ0lyuamQ==" saltValue="N2/MCRws+mmA+NXw0axolg==" spinCount="100000" sqref="GE2031:GE2032" name="Rango2_31_2_5_24"/>
    <protectedRange algorithmName="SHA-512" hashValue="Umj9+5Ys20VQPxBFtc6qE5LtKKSgPKwit+B8dd4XnEUaLfBM2ozpkEC4YxwK0SbBiAHDDex+pY+LomQ0lyuamQ==" saltValue="N2/MCRws+mmA+NXw0axolg==" spinCount="100000" sqref="GJ2031:GJ2032 GH2031:GH2032 GL2031:GL2032" name="Rango2_31_2_6_24"/>
    <protectedRange algorithmName="SHA-512" hashValue="XZw03RosI/l0z9FxmTtF29EdZ7P+4+ybhqoaAAUmURojSR5XbGfjC4f2i8gMqfY+RI9JvfdCA6PSh9TduXfUxA==" saltValue="5TPtLq2WoiRSae/yaDPnTw==" spinCount="100000" sqref="GO2031:GO2032 GM2031:GM2032 GK2031:GK2032" name="Rango2_99_36_29"/>
    <protectedRange algorithmName="SHA-512" hashValue="EEHzbvEYwO1eufllBljOz0uf9BJ2ENtvOScQ7IsS321QhYbwKn7qhHKKP8cKj02rTDvVRMWvwQ1ZP0mZWsBprQ==" saltValue="CjXqBRFbKezlWOFV37MnDQ==" spinCount="100000" sqref="GQ2031:GR2032" name="Rango2_30_2_2_28"/>
    <protectedRange algorithmName="SHA-512" hashValue="EEHzbvEYwO1eufllBljOz0uf9BJ2ENtvOScQ7IsS321QhYbwKn7qhHKKP8cKj02rTDvVRMWvwQ1ZP0mZWsBprQ==" saltValue="CjXqBRFbKezlWOFV37MnDQ==" spinCount="100000" sqref="GW2031:GW2032" name="Rango2_30_2_3_26"/>
    <protectedRange algorithmName="SHA-512" hashValue="XZw03RosI/l0z9FxmTtF29EdZ7P+4+ybhqoaAAUmURojSR5XbGfjC4f2i8gMqfY+RI9JvfdCA6PSh9TduXfUxA==" saltValue="5TPtLq2WoiRSae/yaDPnTw==" spinCount="100000" sqref="GY2031:GZ2032" name="Rango2_99_39_24"/>
    <protectedRange algorithmName="SHA-512" hashValue="XZw03RosI/l0z9FxmTtF29EdZ7P+4+ybhqoaAAUmURojSR5XbGfjC4f2i8gMqfY+RI9JvfdCA6PSh9TduXfUxA==" saltValue="5TPtLq2WoiRSae/yaDPnTw==" spinCount="100000" sqref="HJ2031:HJ2032" name="Rango2_99_40_28"/>
    <protectedRange algorithmName="SHA-512" hashValue="9+DNppQbWrLYYUMoJ+lyQctV2bX3Vq9kZnegLbpjTLP49It2ovUbcartuoQTeXgP+TGpY//7mDH/UQlFCKDGiA==" saltValue="KUnni6YEm00anzSSvyLqQA==" spinCount="100000" sqref="HD2031:HI2032" name="Rango2_39_30"/>
    <protectedRange algorithmName="SHA-512" hashValue="XZw03RosI/l0z9FxmTtF29EdZ7P+4+ybhqoaAAUmURojSR5XbGfjC4f2i8gMqfY+RI9JvfdCA6PSh9TduXfUxA==" saltValue="5TPtLq2WoiRSae/yaDPnTw==" spinCount="100000" sqref="IB2031:IB2032 HU2031:HZ2032" name="Rango2_99_41_25"/>
    <protectedRange algorithmName="SHA-512" hashValue="9+DNppQbWrLYYUMoJ+lyQctV2bX3Vq9kZnegLbpjTLP49It2ovUbcartuoQTeXgP+TGpY//7mDH/UQlFCKDGiA==" saltValue="KUnni6YEm00anzSSvyLqQA==" spinCount="100000" sqref="HS2031:HT2032" name="Rango2_40_28"/>
    <protectedRange algorithmName="SHA-512" hashValue="XZw03RosI/l0z9FxmTtF29EdZ7P+4+ybhqoaAAUmURojSR5XbGfjC4f2i8gMqfY+RI9JvfdCA6PSh9TduXfUxA==" saltValue="5TPtLq2WoiRSae/yaDPnTw==" spinCount="100000" sqref="IL2031:IM2032" name="Rango2_99_79_17"/>
    <protectedRange algorithmName="SHA-512" hashValue="XZw03RosI/l0z9FxmTtF29EdZ7P+4+ybhqoaAAUmURojSR5XbGfjC4f2i8gMqfY+RI9JvfdCA6PSh9TduXfUxA==" saltValue="5TPtLq2WoiRSae/yaDPnTw==" spinCount="100000" sqref="IO2031:IO2032" name="Rango2_99_80_35"/>
    <protectedRange algorithmName="SHA-512" hashValue="XZw03RosI/l0z9FxmTtF29EdZ7P+4+ybhqoaAAUmURojSR5XbGfjC4f2i8gMqfY+RI9JvfdCA6PSh9TduXfUxA==" saltValue="5TPtLq2WoiRSae/yaDPnTw==" spinCount="100000" sqref="EA2033:EJ2033" name="Rango2_99_18_31"/>
    <protectedRange algorithmName="SHA-512" hashValue="9+DNppQbWrLYYUMoJ+lyQctV2bX3Vq9kZnegLbpjTLP49It2ovUbcartuoQTeXgP+TGpY//7mDH/UQlFCKDGiA==" saltValue="KUnni6YEm00anzSSvyLqQA==" spinCount="100000" sqref="EN2033" name="Rango2_22_26"/>
    <protectedRange algorithmName="SHA-512" hashValue="XZw03RosI/l0z9FxmTtF29EdZ7P+4+ybhqoaAAUmURojSR5XbGfjC4f2i8gMqfY+RI9JvfdCA6PSh9TduXfUxA==" saltValue="5TPtLq2WoiRSae/yaDPnTw==" spinCount="100000" sqref="ER2033:ES2033" name="Rango2_99_20_28"/>
    <protectedRange algorithmName="SHA-512" hashValue="XZw03RosI/l0z9FxmTtF29EdZ7P+4+ybhqoaAAUmURojSR5XbGfjC4f2i8gMqfY+RI9JvfdCA6PSh9TduXfUxA==" saltValue="5TPtLq2WoiRSae/yaDPnTw==" spinCount="100000" sqref="EV2033:EW2033" name="Rango2_99_22_28"/>
    <protectedRange algorithmName="SHA-512" hashValue="9+DNppQbWrLYYUMoJ+lyQctV2bX3Vq9kZnegLbpjTLP49It2ovUbcartuoQTeXgP+TGpY//7mDH/UQlFCKDGiA==" saltValue="KUnni6YEm00anzSSvyLqQA==" spinCount="100000" sqref="FC2033" name="Rango2_26_27"/>
    <protectedRange algorithmName="SHA-512" hashValue="XZw03RosI/l0z9FxmTtF29EdZ7P+4+ybhqoaAAUmURojSR5XbGfjC4f2i8gMqfY+RI9JvfdCA6PSh9TduXfUxA==" saltValue="5TPtLq2WoiRSae/yaDPnTw==" spinCount="100000" sqref="FF2033" name="Rango2_99_23_31"/>
    <protectedRange algorithmName="SHA-512" hashValue="9+DNppQbWrLYYUMoJ+lyQctV2bX3Vq9kZnegLbpjTLP49It2ovUbcartuoQTeXgP+TGpY//7mDH/UQlFCKDGiA==" saltValue="KUnni6YEm00anzSSvyLqQA==" spinCount="100000" sqref="FH2033" name="Rango2_35_28"/>
    <protectedRange algorithmName="SHA-512" hashValue="XZw03RosI/l0z9FxmTtF29EdZ7P+4+ybhqoaAAUmURojSR5XbGfjC4f2i8gMqfY+RI9JvfdCA6PSh9TduXfUxA==" saltValue="5TPtLq2WoiRSae/yaDPnTw==" spinCount="100000" sqref="FQ2033:FR2033" name="Rango2_99_27_30"/>
    <protectedRange algorithmName="SHA-512" hashValue="XZw03RosI/l0z9FxmTtF29EdZ7P+4+ybhqoaAAUmURojSR5XbGfjC4f2i8gMqfY+RI9JvfdCA6PSh9TduXfUxA==" saltValue="5TPtLq2WoiRSae/yaDPnTw==" spinCount="100000" sqref="FU2033" name="Rango2_99_29_27"/>
    <protectedRange algorithmName="SHA-512" hashValue="XZw03RosI/l0z9FxmTtF29EdZ7P+4+ybhqoaAAUmURojSR5XbGfjC4f2i8gMqfY+RI9JvfdCA6PSh9TduXfUxA==" saltValue="5TPtLq2WoiRSae/yaDPnTw==" spinCount="100000" sqref="FW2033:FX2033" name="Rango2_99_31_27"/>
    <protectedRange algorithmName="SHA-512" hashValue="Umj9+5Ys20VQPxBFtc6qE5LtKKSgPKwit+B8dd4XnEUaLfBM2ozpkEC4YxwK0SbBiAHDDex+pY+LomQ0lyuamQ==" saltValue="N2/MCRws+mmA+NXw0axolg==" spinCount="100000" sqref="FY2033" name="Rango2_31_2_2_28"/>
    <protectedRange algorithmName="SHA-512" hashValue="Umj9+5Ys20VQPxBFtc6qE5LtKKSgPKwit+B8dd4XnEUaLfBM2ozpkEC4YxwK0SbBiAHDDex+pY+LomQ0lyuamQ==" saltValue="N2/MCRws+mmA+NXw0axolg==" spinCount="100000" sqref="GB2033" name="Rango2_31_2_4_26"/>
    <protectedRange algorithmName="SHA-512" hashValue="Rgskw+AQdeJ5qbJdarzTa3SCkJfDGziy0Uan5N0F3IWn/H3Z/e+VcB56R7Nes7MPxNHewNP1sSSucVjz3iTLeA==" saltValue="qKZH3DnwaZHBzy3cBZo1qQ==" spinCount="100000" sqref="GF2033" name="Rango2_31_28_1_28"/>
    <protectedRange algorithmName="SHA-512" hashValue="Umj9+5Ys20VQPxBFtc6qE5LtKKSgPKwit+B8dd4XnEUaLfBM2ozpkEC4YxwK0SbBiAHDDex+pY+LomQ0lyuamQ==" saltValue="N2/MCRws+mmA+NXw0axolg==" spinCount="100000" sqref="GE2033" name="Rango2_31_2_5_25"/>
    <protectedRange algorithmName="SHA-512" hashValue="Umj9+5Ys20VQPxBFtc6qE5LtKKSgPKwit+B8dd4XnEUaLfBM2ozpkEC4YxwK0SbBiAHDDex+pY+LomQ0lyuamQ==" saltValue="N2/MCRws+mmA+NXw0axolg==" spinCount="100000" sqref="GJ2033 GH2033 GL2033" name="Rango2_31_2_6_25"/>
    <protectedRange algorithmName="SHA-512" hashValue="XZw03RosI/l0z9FxmTtF29EdZ7P+4+ybhqoaAAUmURojSR5XbGfjC4f2i8gMqfY+RI9JvfdCA6PSh9TduXfUxA==" saltValue="5TPtLq2WoiRSae/yaDPnTw==" spinCount="100000" sqref="GO2033 GM2033 GK2033" name="Rango2_99_36_30"/>
    <protectedRange algorithmName="SHA-512" hashValue="EEHzbvEYwO1eufllBljOz0uf9BJ2ENtvOScQ7IsS321QhYbwKn7qhHKKP8cKj02rTDvVRMWvwQ1ZP0mZWsBprQ==" saltValue="CjXqBRFbKezlWOFV37MnDQ==" spinCount="100000" sqref="GQ2033:GR2033" name="Rango2_30_2_2_29"/>
    <protectedRange algorithmName="SHA-512" hashValue="EEHzbvEYwO1eufllBljOz0uf9BJ2ENtvOScQ7IsS321QhYbwKn7qhHKKP8cKj02rTDvVRMWvwQ1ZP0mZWsBprQ==" saltValue="CjXqBRFbKezlWOFV37MnDQ==" spinCount="100000" sqref="GW2033" name="Rango2_30_2_3_27"/>
    <protectedRange algorithmName="SHA-512" hashValue="XZw03RosI/l0z9FxmTtF29EdZ7P+4+ybhqoaAAUmURojSR5XbGfjC4f2i8gMqfY+RI9JvfdCA6PSh9TduXfUxA==" saltValue="5TPtLq2WoiRSae/yaDPnTw==" spinCount="100000" sqref="GY2033:GZ2033" name="Rango2_99_39_25"/>
    <protectedRange algorithmName="SHA-512" hashValue="XZw03RosI/l0z9FxmTtF29EdZ7P+4+ybhqoaAAUmURojSR5XbGfjC4f2i8gMqfY+RI9JvfdCA6PSh9TduXfUxA==" saltValue="5TPtLq2WoiRSae/yaDPnTw==" spinCount="100000" sqref="HJ2033" name="Rango2_99_40_29"/>
    <protectedRange algorithmName="SHA-512" hashValue="9+DNppQbWrLYYUMoJ+lyQctV2bX3Vq9kZnegLbpjTLP49It2ovUbcartuoQTeXgP+TGpY//7mDH/UQlFCKDGiA==" saltValue="KUnni6YEm00anzSSvyLqQA==" spinCount="100000" sqref="HD2033:HI2033" name="Rango2_39_31"/>
    <protectedRange algorithmName="SHA-512" hashValue="XZw03RosI/l0z9FxmTtF29EdZ7P+4+ybhqoaAAUmURojSR5XbGfjC4f2i8gMqfY+RI9JvfdCA6PSh9TduXfUxA==" saltValue="5TPtLq2WoiRSae/yaDPnTw==" spinCount="100000" sqref="IB2033 HU2033:HZ2033" name="Rango2_99_41_26"/>
    <protectedRange algorithmName="SHA-512" hashValue="9+DNppQbWrLYYUMoJ+lyQctV2bX3Vq9kZnegLbpjTLP49It2ovUbcartuoQTeXgP+TGpY//7mDH/UQlFCKDGiA==" saltValue="KUnni6YEm00anzSSvyLqQA==" spinCount="100000" sqref="HS2033:HT2033" name="Rango2_40_29"/>
    <protectedRange algorithmName="SHA-512" hashValue="XZw03RosI/l0z9FxmTtF29EdZ7P+4+ybhqoaAAUmURojSR5XbGfjC4f2i8gMqfY+RI9JvfdCA6PSh9TduXfUxA==" saltValue="5TPtLq2WoiRSae/yaDPnTw==" spinCount="100000" sqref="IL2033:IM2033" name="Rango2_99_79_18"/>
    <protectedRange algorithmName="SHA-512" hashValue="XZw03RosI/l0z9FxmTtF29EdZ7P+4+ybhqoaAAUmURojSR5XbGfjC4f2i8gMqfY+RI9JvfdCA6PSh9TduXfUxA==" saltValue="5TPtLq2WoiRSae/yaDPnTw==" spinCount="100000" sqref="IO2033" name="Rango2_99_80_36"/>
    <protectedRange algorithmName="SHA-512" hashValue="XZw03RosI/l0z9FxmTtF29EdZ7P+4+ybhqoaAAUmURojSR5XbGfjC4f2i8gMqfY+RI9JvfdCA6PSh9TduXfUxA==" saltValue="5TPtLq2WoiRSae/yaDPnTw==" spinCount="100000" sqref="EA2034:EJ2035" name="Rango2_99_18_32"/>
    <protectedRange algorithmName="SHA-512" hashValue="9+DNppQbWrLYYUMoJ+lyQctV2bX3Vq9kZnegLbpjTLP49It2ovUbcartuoQTeXgP+TGpY//7mDH/UQlFCKDGiA==" saltValue="KUnni6YEm00anzSSvyLqQA==" spinCount="100000" sqref="EN2034:EN2035" name="Rango2_22_27"/>
    <protectedRange algorithmName="SHA-512" hashValue="XZw03RosI/l0z9FxmTtF29EdZ7P+4+ybhqoaAAUmURojSR5XbGfjC4f2i8gMqfY+RI9JvfdCA6PSh9TduXfUxA==" saltValue="5TPtLq2WoiRSae/yaDPnTw==" spinCount="100000" sqref="ER2034:ES2035" name="Rango2_99_20_29"/>
    <protectedRange algorithmName="SHA-512" hashValue="XZw03RosI/l0z9FxmTtF29EdZ7P+4+ybhqoaAAUmURojSR5XbGfjC4f2i8gMqfY+RI9JvfdCA6PSh9TduXfUxA==" saltValue="5TPtLq2WoiRSae/yaDPnTw==" spinCount="100000" sqref="EV2034:EW2035" name="Rango2_99_22_29"/>
    <protectedRange algorithmName="SHA-512" hashValue="9+DNppQbWrLYYUMoJ+lyQctV2bX3Vq9kZnegLbpjTLP49It2ovUbcartuoQTeXgP+TGpY//7mDH/UQlFCKDGiA==" saltValue="KUnni6YEm00anzSSvyLqQA==" spinCount="100000" sqref="FC2034:FC2035" name="Rango2_26_28"/>
    <protectedRange algorithmName="SHA-512" hashValue="XZw03RosI/l0z9FxmTtF29EdZ7P+4+ybhqoaAAUmURojSR5XbGfjC4f2i8gMqfY+RI9JvfdCA6PSh9TduXfUxA==" saltValue="5TPtLq2WoiRSae/yaDPnTw==" spinCount="100000" sqref="FF2034:FF2035" name="Rango2_99_23_32"/>
    <protectedRange algorithmName="SHA-512" hashValue="9+DNppQbWrLYYUMoJ+lyQctV2bX3Vq9kZnegLbpjTLP49It2ovUbcartuoQTeXgP+TGpY//7mDH/UQlFCKDGiA==" saltValue="KUnni6YEm00anzSSvyLqQA==" spinCount="100000" sqref="FH2034:FH2035" name="Rango2_35_29"/>
    <protectedRange algorithmName="SHA-512" hashValue="XZw03RosI/l0z9FxmTtF29EdZ7P+4+ybhqoaAAUmURojSR5XbGfjC4f2i8gMqfY+RI9JvfdCA6PSh9TduXfUxA==" saltValue="5TPtLq2WoiRSae/yaDPnTw==" spinCount="100000" sqref="FQ2034:FR2035" name="Rango2_99_27_31"/>
    <protectedRange algorithmName="SHA-512" hashValue="XZw03RosI/l0z9FxmTtF29EdZ7P+4+ybhqoaAAUmURojSR5XbGfjC4f2i8gMqfY+RI9JvfdCA6PSh9TduXfUxA==" saltValue="5TPtLq2WoiRSae/yaDPnTw==" spinCount="100000" sqref="FU2034:FU2035" name="Rango2_99_29_28"/>
    <protectedRange algorithmName="SHA-512" hashValue="XZw03RosI/l0z9FxmTtF29EdZ7P+4+ybhqoaAAUmURojSR5XbGfjC4f2i8gMqfY+RI9JvfdCA6PSh9TduXfUxA==" saltValue="5TPtLq2WoiRSae/yaDPnTw==" spinCount="100000" sqref="FW2034:FX2035" name="Rango2_99_31_28"/>
    <protectedRange algorithmName="SHA-512" hashValue="Umj9+5Ys20VQPxBFtc6qE5LtKKSgPKwit+B8dd4XnEUaLfBM2ozpkEC4YxwK0SbBiAHDDex+pY+LomQ0lyuamQ==" saltValue="N2/MCRws+mmA+NXw0axolg==" spinCount="100000" sqref="FY2034:FY2035" name="Rango2_31_2_2_29"/>
    <protectedRange algorithmName="SHA-512" hashValue="Umj9+5Ys20VQPxBFtc6qE5LtKKSgPKwit+B8dd4XnEUaLfBM2ozpkEC4YxwK0SbBiAHDDex+pY+LomQ0lyuamQ==" saltValue="N2/MCRws+mmA+NXw0axolg==" spinCount="100000" sqref="GB2035" name="Rango2_31_2_4_27"/>
    <protectedRange algorithmName="SHA-512" hashValue="Rgskw+AQdeJ5qbJdarzTa3SCkJfDGziy0Uan5N0F3IWn/H3Z/e+VcB56R7Nes7MPxNHewNP1sSSucVjz3iTLeA==" saltValue="qKZH3DnwaZHBzy3cBZo1qQ==" spinCount="100000" sqref="GF2034:GF2035" name="Rango2_31_28_1_29"/>
    <protectedRange algorithmName="SHA-512" hashValue="Umj9+5Ys20VQPxBFtc6qE5LtKKSgPKwit+B8dd4XnEUaLfBM2ozpkEC4YxwK0SbBiAHDDex+pY+LomQ0lyuamQ==" saltValue="N2/MCRws+mmA+NXw0axolg==" spinCount="100000" sqref="GE2034:GE2035" name="Rango2_31_2_5_26"/>
    <protectedRange algorithmName="SHA-512" hashValue="Umj9+5Ys20VQPxBFtc6qE5LtKKSgPKwit+B8dd4XnEUaLfBM2ozpkEC4YxwK0SbBiAHDDex+pY+LomQ0lyuamQ==" saltValue="N2/MCRws+mmA+NXw0axolg==" spinCount="100000" sqref="GJ2034:GJ2035 GH2034:GH2035 GL2034:GL2035" name="Rango2_31_2_6_26"/>
    <protectedRange algorithmName="SHA-512" hashValue="XZw03RosI/l0z9FxmTtF29EdZ7P+4+ybhqoaAAUmURojSR5XbGfjC4f2i8gMqfY+RI9JvfdCA6PSh9TduXfUxA==" saltValue="5TPtLq2WoiRSae/yaDPnTw==" spinCount="100000" sqref="GO2034:GO2035 GM2034:GM2035 GK2034:GK2035" name="Rango2_99_36_31"/>
    <protectedRange algorithmName="SHA-512" hashValue="EEHzbvEYwO1eufllBljOz0uf9BJ2ENtvOScQ7IsS321QhYbwKn7qhHKKP8cKj02rTDvVRMWvwQ1ZP0mZWsBprQ==" saltValue="CjXqBRFbKezlWOFV37MnDQ==" spinCount="100000" sqref="GQ2034:GR2035" name="Rango2_30_2_2_30"/>
    <protectedRange algorithmName="SHA-512" hashValue="EEHzbvEYwO1eufllBljOz0uf9BJ2ENtvOScQ7IsS321QhYbwKn7qhHKKP8cKj02rTDvVRMWvwQ1ZP0mZWsBprQ==" saltValue="CjXqBRFbKezlWOFV37MnDQ==" spinCount="100000" sqref="GW2034:GW2035" name="Rango2_30_2_3_28"/>
    <protectedRange algorithmName="SHA-512" hashValue="XZw03RosI/l0z9FxmTtF29EdZ7P+4+ybhqoaAAUmURojSR5XbGfjC4f2i8gMqfY+RI9JvfdCA6PSh9TduXfUxA==" saltValue="5TPtLq2WoiRSae/yaDPnTw==" spinCount="100000" sqref="GY2034:GZ2035" name="Rango2_99_39_26"/>
    <protectedRange algorithmName="SHA-512" hashValue="XZw03RosI/l0z9FxmTtF29EdZ7P+4+ybhqoaAAUmURojSR5XbGfjC4f2i8gMqfY+RI9JvfdCA6PSh9TduXfUxA==" saltValue="5TPtLq2WoiRSae/yaDPnTw==" spinCount="100000" sqref="HJ2034:HJ2035" name="Rango2_99_40_30"/>
    <protectedRange algorithmName="SHA-512" hashValue="9+DNppQbWrLYYUMoJ+lyQctV2bX3Vq9kZnegLbpjTLP49It2ovUbcartuoQTeXgP+TGpY//7mDH/UQlFCKDGiA==" saltValue="KUnni6YEm00anzSSvyLqQA==" spinCount="100000" sqref="HD2034:HI2035" name="Rango2_39_32"/>
    <protectedRange algorithmName="SHA-512" hashValue="XZw03RosI/l0z9FxmTtF29EdZ7P+4+ybhqoaAAUmURojSR5XbGfjC4f2i8gMqfY+RI9JvfdCA6PSh9TduXfUxA==" saltValue="5TPtLq2WoiRSae/yaDPnTw==" spinCount="100000" sqref="IB2034:IB2035 HU2034:HZ2035" name="Rango2_99_41_27"/>
    <protectedRange algorithmName="SHA-512" hashValue="9+DNppQbWrLYYUMoJ+lyQctV2bX3Vq9kZnegLbpjTLP49It2ovUbcartuoQTeXgP+TGpY//7mDH/UQlFCKDGiA==" saltValue="KUnni6YEm00anzSSvyLqQA==" spinCount="100000" sqref="HS2034:HT2035" name="Rango2_40_30"/>
    <protectedRange algorithmName="SHA-512" hashValue="XZw03RosI/l0z9FxmTtF29EdZ7P+4+ybhqoaAAUmURojSR5XbGfjC4f2i8gMqfY+RI9JvfdCA6PSh9TduXfUxA==" saltValue="5TPtLq2WoiRSae/yaDPnTw==" spinCount="100000" sqref="IL2034:IM2035" name="Rango2_99_79_19"/>
    <protectedRange algorithmName="SHA-512" hashValue="XZw03RosI/l0z9FxmTtF29EdZ7P+4+ybhqoaAAUmURojSR5XbGfjC4f2i8gMqfY+RI9JvfdCA6PSh9TduXfUxA==" saltValue="5TPtLq2WoiRSae/yaDPnTw==" spinCount="100000" sqref="IO2034:IO2035" name="Rango2_99_80_37"/>
    <protectedRange algorithmName="SHA-512" hashValue="XZw03RosI/l0z9FxmTtF29EdZ7P+4+ybhqoaAAUmURojSR5XbGfjC4f2i8gMqfY+RI9JvfdCA6PSh9TduXfUxA==" saltValue="5TPtLq2WoiRSae/yaDPnTw==" spinCount="100000" sqref="EA2036:EJ2037" name="Rango2_99_18_33"/>
    <protectedRange algorithmName="SHA-512" hashValue="9+DNppQbWrLYYUMoJ+lyQctV2bX3Vq9kZnegLbpjTLP49It2ovUbcartuoQTeXgP+TGpY//7mDH/UQlFCKDGiA==" saltValue="KUnni6YEm00anzSSvyLqQA==" spinCount="100000" sqref="EN2036:EN2037" name="Rango2_22_28"/>
    <protectedRange algorithmName="SHA-512" hashValue="XZw03RosI/l0z9FxmTtF29EdZ7P+4+ybhqoaAAUmURojSR5XbGfjC4f2i8gMqfY+RI9JvfdCA6PSh9TduXfUxA==" saltValue="5TPtLq2WoiRSae/yaDPnTw==" spinCount="100000" sqref="ER2036:ES2037" name="Rango2_99_20_30"/>
    <protectedRange algorithmName="SHA-512" hashValue="XZw03RosI/l0z9FxmTtF29EdZ7P+4+ybhqoaAAUmURojSR5XbGfjC4f2i8gMqfY+RI9JvfdCA6PSh9TduXfUxA==" saltValue="5TPtLq2WoiRSae/yaDPnTw==" spinCount="100000" sqref="EV2036:EW2037" name="Rango2_99_22_30"/>
    <protectedRange algorithmName="SHA-512" hashValue="9+DNppQbWrLYYUMoJ+lyQctV2bX3Vq9kZnegLbpjTLP49It2ovUbcartuoQTeXgP+TGpY//7mDH/UQlFCKDGiA==" saltValue="KUnni6YEm00anzSSvyLqQA==" spinCount="100000" sqref="FC2036:FC2037" name="Rango2_26_29"/>
    <protectedRange algorithmName="SHA-512" hashValue="XZw03RosI/l0z9FxmTtF29EdZ7P+4+ybhqoaAAUmURojSR5XbGfjC4f2i8gMqfY+RI9JvfdCA6PSh9TduXfUxA==" saltValue="5TPtLq2WoiRSae/yaDPnTw==" spinCount="100000" sqref="FF2036:FF2037" name="Rango2_99_23_33"/>
    <protectedRange algorithmName="SHA-512" hashValue="9+DNppQbWrLYYUMoJ+lyQctV2bX3Vq9kZnegLbpjTLP49It2ovUbcartuoQTeXgP+TGpY//7mDH/UQlFCKDGiA==" saltValue="KUnni6YEm00anzSSvyLqQA==" spinCount="100000" sqref="FH2036:FH2037" name="Rango2_35_30"/>
    <protectedRange algorithmName="SHA-512" hashValue="XZw03RosI/l0z9FxmTtF29EdZ7P+4+ybhqoaAAUmURojSR5XbGfjC4f2i8gMqfY+RI9JvfdCA6PSh9TduXfUxA==" saltValue="5TPtLq2WoiRSae/yaDPnTw==" spinCount="100000" sqref="FQ2036:FR2037" name="Rango2_99_27_32"/>
    <protectedRange algorithmName="SHA-512" hashValue="XZw03RosI/l0z9FxmTtF29EdZ7P+4+ybhqoaAAUmURojSR5XbGfjC4f2i8gMqfY+RI9JvfdCA6PSh9TduXfUxA==" saltValue="5TPtLq2WoiRSae/yaDPnTw==" spinCount="100000" sqref="FU2036:FU2037" name="Rango2_99_29_29"/>
    <protectedRange algorithmName="SHA-512" hashValue="XZw03RosI/l0z9FxmTtF29EdZ7P+4+ybhqoaAAUmURojSR5XbGfjC4f2i8gMqfY+RI9JvfdCA6PSh9TduXfUxA==" saltValue="5TPtLq2WoiRSae/yaDPnTw==" spinCount="100000" sqref="FW2036:FX2037" name="Rango2_99_31_29"/>
    <protectedRange algorithmName="SHA-512" hashValue="Umj9+5Ys20VQPxBFtc6qE5LtKKSgPKwit+B8dd4XnEUaLfBM2ozpkEC4YxwK0SbBiAHDDex+pY+LomQ0lyuamQ==" saltValue="N2/MCRws+mmA+NXw0axolg==" spinCount="100000" sqref="FY2036:FY2037" name="Rango2_31_2_2_30"/>
    <protectedRange algorithmName="SHA-512" hashValue="Rgskw+AQdeJ5qbJdarzTa3SCkJfDGziy0Uan5N0F3IWn/H3Z/e+VcB56R7Nes7MPxNHewNP1sSSucVjz3iTLeA==" saltValue="qKZH3DnwaZHBzy3cBZo1qQ==" spinCount="100000" sqref="GF2036:GF2037" name="Rango2_31_28_1_30"/>
    <protectedRange algorithmName="SHA-512" hashValue="Umj9+5Ys20VQPxBFtc6qE5LtKKSgPKwit+B8dd4XnEUaLfBM2ozpkEC4YxwK0SbBiAHDDex+pY+LomQ0lyuamQ==" saltValue="N2/MCRws+mmA+NXw0axolg==" spinCount="100000" sqref="GE2036:GE2037" name="Rango2_31_2_5_27"/>
    <protectedRange algorithmName="SHA-512" hashValue="Umj9+5Ys20VQPxBFtc6qE5LtKKSgPKwit+B8dd4XnEUaLfBM2ozpkEC4YxwK0SbBiAHDDex+pY+LomQ0lyuamQ==" saltValue="N2/MCRws+mmA+NXw0axolg==" spinCount="100000" sqref="GJ2036:GJ2037 GH2036:GH2037 GL2036:GL2037" name="Rango2_31_2_6_27"/>
    <protectedRange algorithmName="SHA-512" hashValue="XZw03RosI/l0z9FxmTtF29EdZ7P+4+ybhqoaAAUmURojSR5XbGfjC4f2i8gMqfY+RI9JvfdCA6PSh9TduXfUxA==" saltValue="5TPtLq2WoiRSae/yaDPnTw==" spinCount="100000" sqref="GO2036:GO2037 GM2036:GM2037 GK2036:GK2037" name="Rango2_99_36_32"/>
    <protectedRange algorithmName="SHA-512" hashValue="EEHzbvEYwO1eufllBljOz0uf9BJ2ENtvOScQ7IsS321QhYbwKn7qhHKKP8cKj02rTDvVRMWvwQ1ZP0mZWsBprQ==" saltValue="CjXqBRFbKezlWOFV37MnDQ==" spinCount="100000" sqref="GQ2036:GR2037" name="Rango2_30_2_2_31"/>
    <protectedRange algorithmName="SHA-512" hashValue="EEHzbvEYwO1eufllBljOz0uf9BJ2ENtvOScQ7IsS321QhYbwKn7qhHKKP8cKj02rTDvVRMWvwQ1ZP0mZWsBprQ==" saltValue="CjXqBRFbKezlWOFV37MnDQ==" spinCount="100000" sqref="GW2036:GW2037" name="Rango2_30_2_3_29"/>
    <protectedRange algorithmName="SHA-512" hashValue="XZw03RosI/l0z9FxmTtF29EdZ7P+4+ybhqoaAAUmURojSR5XbGfjC4f2i8gMqfY+RI9JvfdCA6PSh9TduXfUxA==" saltValue="5TPtLq2WoiRSae/yaDPnTw==" spinCount="100000" sqref="GY2036:GZ2037" name="Rango2_99_39_27"/>
    <protectedRange algorithmName="SHA-512" hashValue="XZw03RosI/l0z9FxmTtF29EdZ7P+4+ybhqoaAAUmURojSR5XbGfjC4f2i8gMqfY+RI9JvfdCA6PSh9TduXfUxA==" saltValue="5TPtLq2WoiRSae/yaDPnTw==" spinCount="100000" sqref="HJ2036:HJ2037" name="Rango2_99_40_31"/>
    <protectedRange algorithmName="SHA-512" hashValue="9+DNppQbWrLYYUMoJ+lyQctV2bX3Vq9kZnegLbpjTLP49It2ovUbcartuoQTeXgP+TGpY//7mDH/UQlFCKDGiA==" saltValue="KUnni6YEm00anzSSvyLqQA==" spinCount="100000" sqref="HD2036:HI2037" name="Rango2_39_33"/>
    <protectedRange algorithmName="SHA-512" hashValue="XZw03RosI/l0z9FxmTtF29EdZ7P+4+ybhqoaAAUmURojSR5XbGfjC4f2i8gMqfY+RI9JvfdCA6PSh9TduXfUxA==" saltValue="5TPtLq2WoiRSae/yaDPnTw==" spinCount="100000" sqref="IB2036:IB2037 HU2036:HZ2037" name="Rango2_99_41_28"/>
    <protectedRange algorithmName="SHA-512" hashValue="9+DNppQbWrLYYUMoJ+lyQctV2bX3Vq9kZnegLbpjTLP49It2ovUbcartuoQTeXgP+TGpY//7mDH/UQlFCKDGiA==" saltValue="KUnni6YEm00anzSSvyLqQA==" spinCount="100000" sqref="HS2036:HT2037" name="Rango2_40_31"/>
    <protectedRange algorithmName="SHA-512" hashValue="XZw03RosI/l0z9FxmTtF29EdZ7P+4+ybhqoaAAUmURojSR5XbGfjC4f2i8gMqfY+RI9JvfdCA6PSh9TduXfUxA==" saltValue="5TPtLq2WoiRSae/yaDPnTw==" spinCount="100000" sqref="IL2036:IM2037" name="Rango2_99_79_20"/>
    <protectedRange algorithmName="SHA-512" hashValue="XZw03RosI/l0z9FxmTtF29EdZ7P+4+ybhqoaAAUmURojSR5XbGfjC4f2i8gMqfY+RI9JvfdCA6PSh9TduXfUxA==" saltValue="5TPtLq2WoiRSae/yaDPnTw==" spinCount="100000" sqref="IO2036:IO2037" name="Rango2_99_80_38"/>
    <protectedRange algorithmName="SHA-512" hashValue="XZw03RosI/l0z9FxmTtF29EdZ7P+4+ybhqoaAAUmURojSR5XbGfjC4f2i8gMqfY+RI9JvfdCA6PSh9TduXfUxA==" saltValue="5TPtLq2WoiRSae/yaDPnTw==" spinCount="100000" sqref="EA2038:EJ2038" name="Rango2_99_18_34"/>
    <protectedRange algorithmName="SHA-512" hashValue="9+DNppQbWrLYYUMoJ+lyQctV2bX3Vq9kZnegLbpjTLP49It2ovUbcartuoQTeXgP+TGpY//7mDH/UQlFCKDGiA==" saltValue="KUnni6YEm00anzSSvyLqQA==" spinCount="100000" sqref="EN2038" name="Rango2_22_29"/>
    <protectedRange algorithmName="SHA-512" hashValue="XZw03RosI/l0z9FxmTtF29EdZ7P+4+ybhqoaAAUmURojSR5XbGfjC4f2i8gMqfY+RI9JvfdCA6PSh9TduXfUxA==" saltValue="5TPtLq2WoiRSae/yaDPnTw==" spinCount="100000" sqref="ER2038:ES2038" name="Rango2_99_20_31"/>
    <protectedRange algorithmName="SHA-512" hashValue="XZw03RosI/l0z9FxmTtF29EdZ7P+4+ybhqoaAAUmURojSR5XbGfjC4f2i8gMqfY+RI9JvfdCA6PSh9TduXfUxA==" saltValue="5TPtLq2WoiRSae/yaDPnTw==" spinCount="100000" sqref="EV2038:EW2038" name="Rango2_99_22_31"/>
    <protectedRange algorithmName="SHA-512" hashValue="9+DNppQbWrLYYUMoJ+lyQctV2bX3Vq9kZnegLbpjTLP49It2ovUbcartuoQTeXgP+TGpY//7mDH/UQlFCKDGiA==" saltValue="KUnni6YEm00anzSSvyLqQA==" spinCount="100000" sqref="FC2038" name="Rango2_26_30"/>
    <protectedRange algorithmName="SHA-512" hashValue="XZw03RosI/l0z9FxmTtF29EdZ7P+4+ybhqoaAAUmURojSR5XbGfjC4f2i8gMqfY+RI9JvfdCA6PSh9TduXfUxA==" saltValue="5TPtLq2WoiRSae/yaDPnTw==" spinCount="100000" sqref="FF2038" name="Rango2_99_23_34"/>
    <protectedRange algorithmName="SHA-512" hashValue="9+DNppQbWrLYYUMoJ+lyQctV2bX3Vq9kZnegLbpjTLP49It2ovUbcartuoQTeXgP+TGpY//7mDH/UQlFCKDGiA==" saltValue="KUnni6YEm00anzSSvyLqQA==" spinCount="100000" sqref="FH2038" name="Rango2_35_31"/>
    <protectedRange algorithmName="SHA-512" hashValue="XZw03RosI/l0z9FxmTtF29EdZ7P+4+ybhqoaAAUmURojSR5XbGfjC4f2i8gMqfY+RI9JvfdCA6PSh9TduXfUxA==" saltValue="5TPtLq2WoiRSae/yaDPnTw==" spinCount="100000" sqref="FQ2038:FR2038" name="Rango2_99_27_33"/>
    <protectedRange algorithmName="SHA-512" hashValue="XZw03RosI/l0z9FxmTtF29EdZ7P+4+ybhqoaAAUmURojSR5XbGfjC4f2i8gMqfY+RI9JvfdCA6PSh9TduXfUxA==" saltValue="5TPtLq2WoiRSae/yaDPnTw==" spinCount="100000" sqref="FU2038" name="Rango2_99_29_30"/>
    <protectedRange algorithmName="SHA-512" hashValue="XZw03RosI/l0z9FxmTtF29EdZ7P+4+ybhqoaAAUmURojSR5XbGfjC4f2i8gMqfY+RI9JvfdCA6PSh9TduXfUxA==" saltValue="5TPtLq2WoiRSae/yaDPnTw==" spinCount="100000" sqref="FW2038:FX2038" name="Rango2_99_31_30"/>
    <protectedRange algorithmName="SHA-512" hashValue="Umj9+5Ys20VQPxBFtc6qE5LtKKSgPKwit+B8dd4XnEUaLfBM2ozpkEC4YxwK0SbBiAHDDex+pY+LomQ0lyuamQ==" saltValue="N2/MCRws+mmA+NXw0axolg==" spinCount="100000" sqref="FY2038" name="Rango2_31_2_2_31"/>
    <protectedRange algorithmName="SHA-512" hashValue="Umj9+5Ys20VQPxBFtc6qE5LtKKSgPKwit+B8dd4XnEUaLfBM2ozpkEC4YxwK0SbBiAHDDex+pY+LomQ0lyuamQ==" saltValue="N2/MCRws+mmA+NXw0axolg==" spinCount="100000" sqref="GB2038" name="Rango2_31_2_4_29"/>
    <protectedRange algorithmName="SHA-512" hashValue="Rgskw+AQdeJ5qbJdarzTa3SCkJfDGziy0Uan5N0F3IWn/H3Z/e+VcB56R7Nes7MPxNHewNP1sSSucVjz3iTLeA==" saltValue="qKZH3DnwaZHBzy3cBZo1qQ==" spinCount="100000" sqref="GF2038" name="Rango2_31_28_1_31"/>
    <protectedRange algorithmName="SHA-512" hashValue="Umj9+5Ys20VQPxBFtc6qE5LtKKSgPKwit+B8dd4XnEUaLfBM2ozpkEC4YxwK0SbBiAHDDex+pY+LomQ0lyuamQ==" saltValue="N2/MCRws+mmA+NXw0axolg==" spinCount="100000" sqref="GE2038" name="Rango2_31_2_5_28"/>
    <protectedRange algorithmName="SHA-512" hashValue="Umj9+5Ys20VQPxBFtc6qE5LtKKSgPKwit+B8dd4XnEUaLfBM2ozpkEC4YxwK0SbBiAHDDex+pY+LomQ0lyuamQ==" saltValue="N2/MCRws+mmA+NXw0axolg==" spinCount="100000" sqref="GJ2038 GH2038 GL2038" name="Rango2_31_2_6_28"/>
    <protectedRange algorithmName="SHA-512" hashValue="XZw03RosI/l0z9FxmTtF29EdZ7P+4+ybhqoaAAUmURojSR5XbGfjC4f2i8gMqfY+RI9JvfdCA6PSh9TduXfUxA==" saltValue="5TPtLq2WoiRSae/yaDPnTw==" spinCount="100000" sqref="GO2038 GM2038 GK2038" name="Rango2_99_36_33"/>
    <protectedRange algorithmName="SHA-512" hashValue="EEHzbvEYwO1eufllBljOz0uf9BJ2ENtvOScQ7IsS321QhYbwKn7qhHKKP8cKj02rTDvVRMWvwQ1ZP0mZWsBprQ==" saltValue="CjXqBRFbKezlWOFV37MnDQ==" spinCount="100000" sqref="GQ2038:GR2038" name="Rango2_30_2_2_32"/>
    <protectedRange algorithmName="SHA-512" hashValue="EEHzbvEYwO1eufllBljOz0uf9BJ2ENtvOScQ7IsS321QhYbwKn7qhHKKP8cKj02rTDvVRMWvwQ1ZP0mZWsBprQ==" saltValue="CjXqBRFbKezlWOFV37MnDQ==" spinCount="100000" sqref="GW2038" name="Rango2_30_2_3_30"/>
    <protectedRange algorithmName="SHA-512" hashValue="XZw03RosI/l0z9FxmTtF29EdZ7P+4+ybhqoaAAUmURojSR5XbGfjC4f2i8gMqfY+RI9JvfdCA6PSh9TduXfUxA==" saltValue="5TPtLq2WoiRSae/yaDPnTw==" spinCount="100000" sqref="GY2038:GZ2038" name="Rango2_99_39_28"/>
    <protectedRange algorithmName="SHA-512" hashValue="XZw03RosI/l0z9FxmTtF29EdZ7P+4+ybhqoaAAUmURojSR5XbGfjC4f2i8gMqfY+RI9JvfdCA6PSh9TduXfUxA==" saltValue="5TPtLq2WoiRSae/yaDPnTw==" spinCount="100000" sqref="HJ2038" name="Rango2_99_40_32"/>
    <protectedRange algorithmName="SHA-512" hashValue="9+DNppQbWrLYYUMoJ+lyQctV2bX3Vq9kZnegLbpjTLP49It2ovUbcartuoQTeXgP+TGpY//7mDH/UQlFCKDGiA==" saltValue="KUnni6YEm00anzSSvyLqQA==" spinCount="100000" sqref="HD2038:HI2038" name="Rango2_39_34"/>
    <protectedRange algorithmName="SHA-512" hashValue="XZw03RosI/l0z9FxmTtF29EdZ7P+4+ybhqoaAAUmURojSR5XbGfjC4f2i8gMqfY+RI9JvfdCA6PSh9TduXfUxA==" saltValue="5TPtLq2WoiRSae/yaDPnTw==" spinCount="100000" sqref="IB2038 HU2038:HZ2038" name="Rango2_99_41_29"/>
    <protectedRange algorithmName="SHA-512" hashValue="9+DNppQbWrLYYUMoJ+lyQctV2bX3Vq9kZnegLbpjTLP49It2ovUbcartuoQTeXgP+TGpY//7mDH/UQlFCKDGiA==" saltValue="KUnni6YEm00anzSSvyLqQA==" spinCount="100000" sqref="HS2038:HT2038" name="Rango2_40_32"/>
    <protectedRange algorithmName="SHA-512" hashValue="XZw03RosI/l0z9FxmTtF29EdZ7P+4+ybhqoaAAUmURojSR5XbGfjC4f2i8gMqfY+RI9JvfdCA6PSh9TduXfUxA==" saltValue="5TPtLq2WoiRSae/yaDPnTw==" spinCount="100000" sqref="IL2038:IM2038" name="Rango2_99_79_21"/>
    <protectedRange algorithmName="SHA-512" hashValue="XZw03RosI/l0z9FxmTtF29EdZ7P+4+ybhqoaAAUmURojSR5XbGfjC4f2i8gMqfY+RI9JvfdCA6PSh9TduXfUxA==" saltValue="5TPtLq2WoiRSae/yaDPnTw==" spinCount="100000" sqref="IO2038" name="Rango2_99_80_39"/>
    <protectedRange algorithmName="SHA-512" hashValue="XZw03RosI/l0z9FxmTtF29EdZ7P+4+ybhqoaAAUmURojSR5XbGfjC4f2i8gMqfY+RI9JvfdCA6PSh9TduXfUxA==" saltValue="5TPtLq2WoiRSae/yaDPnTw==" spinCount="100000" sqref="EA2039:EJ2039" name="Rango2_99_18_35"/>
    <protectedRange algorithmName="SHA-512" hashValue="9+DNppQbWrLYYUMoJ+lyQctV2bX3Vq9kZnegLbpjTLP49It2ovUbcartuoQTeXgP+TGpY//7mDH/UQlFCKDGiA==" saltValue="KUnni6YEm00anzSSvyLqQA==" spinCount="100000" sqref="EN2039" name="Rango2_22_30"/>
    <protectedRange algorithmName="SHA-512" hashValue="XZw03RosI/l0z9FxmTtF29EdZ7P+4+ybhqoaAAUmURojSR5XbGfjC4f2i8gMqfY+RI9JvfdCA6PSh9TduXfUxA==" saltValue="5TPtLq2WoiRSae/yaDPnTw==" spinCount="100000" sqref="ER2039:ES2039" name="Rango2_99_20_32"/>
    <protectedRange algorithmName="SHA-512" hashValue="XZw03RosI/l0z9FxmTtF29EdZ7P+4+ybhqoaAAUmURojSR5XbGfjC4f2i8gMqfY+RI9JvfdCA6PSh9TduXfUxA==" saltValue="5TPtLq2WoiRSae/yaDPnTw==" spinCount="100000" sqref="EV2039:EW2039" name="Rango2_99_22_32"/>
    <protectedRange algorithmName="SHA-512" hashValue="9+DNppQbWrLYYUMoJ+lyQctV2bX3Vq9kZnegLbpjTLP49It2ovUbcartuoQTeXgP+TGpY//7mDH/UQlFCKDGiA==" saltValue="KUnni6YEm00anzSSvyLqQA==" spinCount="100000" sqref="FC2039" name="Rango2_26_31"/>
    <protectedRange algorithmName="SHA-512" hashValue="XZw03RosI/l0z9FxmTtF29EdZ7P+4+ybhqoaAAUmURojSR5XbGfjC4f2i8gMqfY+RI9JvfdCA6PSh9TduXfUxA==" saltValue="5TPtLq2WoiRSae/yaDPnTw==" spinCount="100000" sqref="FF2039" name="Rango2_99_23_35"/>
    <protectedRange algorithmName="SHA-512" hashValue="9+DNppQbWrLYYUMoJ+lyQctV2bX3Vq9kZnegLbpjTLP49It2ovUbcartuoQTeXgP+TGpY//7mDH/UQlFCKDGiA==" saltValue="KUnni6YEm00anzSSvyLqQA==" spinCount="100000" sqref="FH2039" name="Rango2_35_32"/>
    <protectedRange algorithmName="SHA-512" hashValue="XZw03RosI/l0z9FxmTtF29EdZ7P+4+ybhqoaAAUmURojSR5XbGfjC4f2i8gMqfY+RI9JvfdCA6PSh9TduXfUxA==" saltValue="5TPtLq2WoiRSae/yaDPnTw==" spinCount="100000" sqref="FQ2039:FR2039" name="Rango2_99_27_34"/>
    <protectedRange algorithmName="SHA-512" hashValue="XZw03RosI/l0z9FxmTtF29EdZ7P+4+ybhqoaAAUmURojSR5XbGfjC4f2i8gMqfY+RI9JvfdCA6PSh9TduXfUxA==" saltValue="5TPtLq2WoiRSae/yaDPnTw==" spinCount="100000" sqref="FU2039" name="Rango2_99_29_31"/>
    <protectedRange algorithmName="SHA-512" hashValue="XZw03RosI/l0z9FxmTtF29EdZ7P+4+ybhqoaAAUmURojSR5XbGfjC4f2i8gMqfY+RI9JvfdCA6PSh9TduXfUxA==" saltValue="5TPtLq2WoiRSae/yaDPnTw==" spinCount="100000" sqref="FW2039:FX2039" name="Rango2_99_31_31"/>
    <protectedRange algorithmName="SHA-512" hashValue="Umj9+5Ys20VQPxBFtc6qE5LtKKSgPKwit+B8dd4XnEUaLfBM2ozpkEC4YxwK0SbBiAHDDex+pY+LomQ0lyuamQ==" saltValue="N2/MCRws+mmA+NXw0axolg==" spinCount="100000" sqref="FY2039" name="Rango2_31_2_2_32"/>
    <protectedRange algorithmName="SHA-512" hashValue="Rgskw+AQdeJ5qbJdarzTa3SCkJfDGziy0Uan5N0F3IWn/H3Z/e+VcB56R7Nes7MPxNHewNP1sSSucVjz3iTLeA==" saltValue="qKZH3DnwaZHBzy3cBZo1qQ==" spinCount="100000" sqref="GF2039" name="Rango2_31_28_1_32"/>
    <protectedRange algorithmName="SHA-512" hashValue="Umj9+5Ys20VQPxBFtc6qE5LtKKSgPKwit+B8dd4XnEUaLfBM2ozpkEC4YxwK0SbBiAHDDex+pY+LomQ0lyuamQ==" saltValue="N2/MCRws+mmA+NXw0axolg==" spinCount="100000" sqref="GE2039" name="Rango2_31_2_5_29"/>
    <protectedRange algorithmName="SHA-512" hashValue="Umj9+5Ys20VQPxBFtc6qE5LtKKSgPKwit+B8dd4XnEUaLfBM2ozpkEC4YxwK0SbBiAHDDex+pY+LomQ0lyuamQ==" saltValue="N2/MCRws+mmA+NXw0axolg==" spinCount="100000" sqref="GJ2039 GH2039 GL2039" name="Rango2_31_2_6_29"/>
    <protectedRange algorithmName="SHA-512" hashValue="XZw03RosI/l0z9FxmTtF29EdZ7P+4+ybhqoaAAUmURojSR5XbGfjC4f2i8gMqfY+RI9JvfdCA6PSh9TduXfUxA==" saltValue="5TPtLq2WoiRSae/yaDPnTw==" spinCount="100000" sqref="GO2039 GM2039 GK2039" name="Rango2_99_36_34"/>
    <protectedRange algorithmName="SHA-512" hashValue="EEHzbvEYwO1eufllBljOz0uf9BJ2ENtvOScQ7IsS321QhYbwKn7qhHKKP8cKj02rTDvVRMWvwQ1ZP0mZWsBprQ==" saltValue="CjXqBRFbKezlWOFV37MnDQ==" spinCount="100000" sqref="GQ2039:GR2039" name="Rango2_30_2_2_33"/>
    <protectedRange algorithmName="SHA-512" hashValue="EEHzbvEYwO1eufllBljOz0uf9BJ2ENtvOScQ7IsS321QhYbwKn7qhHKKP8cKj02rTDvVRMWvwQ1ZP0mZWsBprQ==" saltValue="CjXqBRFbKezlWOFV37MnDQ==" spinCount="100000" sqref="GW2039" name="Rango2_30_2_3_31"/>
    <protectedRange algorithmName="SHA-512" hashValue="XZw03RosI/l0z9FxmTtF29EdZ7P+4+ybhqoaAAUmURojSR5XbGfjC4f2i8gMqfY+RI9JvfdCA6PSh9TduXfUxA==" saltValue="5TPtLq2WoiRSae/yaDPnTw==" spinCount="100000" sqref="GY2039:GZ2039" name="Rango2_99_39_29"/>
    <protectedRange algorithmName="SHA-512" hashValue="XZw03RosI/l0z9FxmTtF29EdZ7P+4+ybhqoaAAUmURojSR5XbGfjC4f2i8gMqfY+RI9JvfdCA6PSh9TduXfUxA==" saltValue="5TPtLq2WoiRSae/yaDPnTw==" spinCount="100000" sqref="HJ2039" name="Rango2_99_40_33"/>
    <protectedRange algorithmName="SHA-512" hashValue="9+DNppQbWrLYYUMoJ+lyQctV2bX3Vq9kZnegLbpjTLP49It2ovUbcartuoQTeXgP+TGpY//7mDH/UQlFCKDGiA==" saltValue="KUnni6YEm00anzSSvyLqQA==" spinCount="100000" sqref="HD2039:HI2039" name="Rango2_39_35"/>
    <protectedRange algorithmName="SHA-512" hashValue="XZw03RosI/l0z9FxmTtF29EdZ7P+4+ybhqoaAAUmURojSR5XbGfjC4f2i8gMqfY+RI9JvfdCA6PSh9TduXfUxA==" saltValue="5TPtLq2WoiRSae/yaDPnTw==" spinCount="100000" sqref="IB2039 HU2039:HZ2039" name="Rango2_99_41_30"/>
    <protectedRange algorithmName="SHA-512" hashValue="9+DNppQbWrLYYUMoJ+lyQctV2bX3Vq9kZnegLbpjTLP49It2ovUbcartuoQTeXgP+TGpY//7mDH/UQlFCKDGiA==" saltValue="KUnni6YEm00anzSSvyLqQA==" spinCount="100000" sqref="HS2039:HT2039" name="Rango2_40_33"/>
    <protectedRange algorithmName="SHA-512" hashValue="XZw03RosI/l0z9FxmTtF29EdZ7P+4+ybhqoaAAUmURojSR5XbGfjC4f2i8gMqfY+RI9JvfdCA6PSh9TduXfUxA==" saltValue="5TPtLq2WoiRSae/yaDPnTw==" spinCount="100000" sqref="IL2039:IM2039" name="Rango2_99_79_22"/>
    <protectedRange algorithmName="SHA-512" hashValue="XZw03RosI/l0z9FxmTtF29EdZ7P+4+ybhqoaAAUmURojSR5XbGfjC4f2i8gMqfY+RI9JvfdCA6PSh9TduXfUxA==" saltValue="5TPtLq2WoiRSae/yaDPnTw==" spinCount="100000" sqref="IO2039" name="Rango2_99_80_40"/>
    <protectedRange algorithmName="SHA-512" hashValue="XZw03RosI/l0z9FxmTtF29EdZ7P+4+ybhqoaAAUmURojSR5XbGfjC4f2i8gMqfY+RI9JvfdCA6PSh9TduXfUxA==" saltValue="5TPtLq2WoiRSae/yaDPnTw==" spinCount="100000" sqref="EA2040:EJ2040" name="Rango2_99_18_36"/>
    <protectedRange algorithmName="SHA-512" hashValue="9+DNppQbWrLYYUMoJ+lyQctV2bX3Vq9kZnegLbpjTLP49It2ovUbcartuoQTeXgP+TGpY//7mDH/UQlFCKDGiA==" saltValue="KUnni6YEm00anzSSvyLqQA==" spinCount="100000" sqref="EN2040" name="Rango2_22_31"/>
    <protectedRange algorithmName="SHA-512" hashValue="XZw03RosI/l0z9FxmTtF29EdZ7P+4+ybhqoaAAUmURojSR5XbGfjC4f2i8gMqfY+RI9JvfdCA6PSh9TduXfUxA==" saltValue="5TPtLq2WoiRSae/yaDPnTw==" spinCount="100000" sqref="ER2040:ES2040" name="Rango2_99_20_33"/>
    <protectedRange algorithmName="SHA-512" hashValue="XZw03RosI/l0z9FxmTtF29EdZ7P+4+ybhqoaAAUmURojSR5XbGfjC4f2i8gMqfY+RI9JvfdCA6PSh9TduXfUxA==" saltValue="5TPtLq2WoiRSae/yaDPnTw==" spinCount="100000" sqref="EV2040:EW2040" name="Rango2_99_22_33"/>
    <protectedRange algorithmName="SHA-512" hashValue="9+DNppQbWrLYYUMoJ+lyQctV2bX3Vq9kZnegLbpjTLP49It2ovUbcartuoQTeXgP+TGpY//7mDH/UQlFCKDGiA==" saltValue="KUnni6YEm00anzSSvyLqQA==" spinCount="100000" sqref="FC2040" name="Rango2_26_32"/>
    <protectedRange algorithmName="SHA-512" hashValue="XZw03RosI/l0z9FxmTtF29EdZ7P+4+ybhqoaAAUmURojSR5XbGfjC4f2i8gMqfY+RI9JvfdCA6PSh9TduXfUxA==" saltValue="5TPtLq2WoiRSae/yaDPnTw==" spinCount="100000" sqref="FF2040" name="Rango2_99_23_36"/>
    <protectedRange algorithmName="SHA-512" hashValue="9+DNppQbWrLYYUMoJ+lyQctV2bX3Vq9kZnegLbpjTLP49It2ovUbcartuoQTeXgP+TGpY//7mDH/UQlFCKDGiA==" saltValue="KUnni6YEm00anzSSvyLqQA==" spinCount="100000" sqref="FH2040" name="Rango2_35_33"/>
    <protectedRange algorithmName="SHA-512" hashValue="XZw03RosI/l0z9FxmTtF29EdZ7P+4+ybhqoaAAUmURojSR5XbGfjC4f2i8gMqfY+RI9JvfdCA6PSh9TduXfUxA==" saltValue="5TPtLq2WoiRSae/yaDPnTw==" spinCount="100000" sqref="FQ2040:FR2040" name="Rango2_99_27_35"/>
    <protectedRange algorithmName="SHA-512" hashValue="XZw03RosI/l0z9FxmTtF29EdZ7P+4+ybhqoaAAUmURojSR5XbGfjC4f2i8gMqfY+RI9JvfdCA6PSh9TduXfUxA==" saltValue="5TPtLq2WoiRSae/yaDPnTw==" spinCount="100000" sqref="FU2040" name="Rango2_99_29_32"/>
    <protectedRange algorithmName="SHA-512" hashValue="XZw03RosI/l0z9FxmTtF29EdZ7P+4+ybhqoaAAUmURojSR5XbGfjC4f2i8gMqfY+RI9JvfdCA6PSh9TduXfUxA==" saltValue="5TPtLq2WoiRSae/yaDPnTw==" spinCount="100000" sqref="FW2040:FX2040" name="Rango2_99_31_32"/>
    <protectedRange algorithmName="SHA-512" hashValue="Umj9+5Ys20VQPxBFtc6qE5LtKKSgPKwit+B8dd4XnEUaLfBM2ozpkEC4YxwK0SbBiAHDDex+pY+LomQ0lyuamQ==" saltValue="N2/MCRws+mmA+NXw0axolg==" spinCount="100000" sqref="FY2040" name="Rango2_31_2_2_33"/>
    <protectedRange algorithmName="SHA-512" hashValue="Umj9+5Ys20VQPxBFtc6qE5LtKKSgPKwit+B8dd4XnEUaLfBM2ozpkEC4YxwK0SbBiAHDDex+pY+LomQ0lyuamQ==" saltValue="N2/MCRws+mmA+NXw0axolg==" spinCount="100000" sqref="GB2040" name="Rango2_31_2_4_31"/>
    <protectedRange algorithmName="SHA-512" hashValue="Rgskw+AQdeJ5qbJdarzTa3SCkJfDGziy0Uan5N0F3IWn/H3Z/e+VcB56R7Nes7MPxNHewNP1sSSucVjz3iTLeA==" saltValue="qKZH3DnwaZHBzy3cBZo1qQ==" spinCount="100000" sqref="GF2040" name="Rango2_31_28_1_33"/>
    <protectedRange algorithmName="SHA-512" hashValue="Umj9+5Ys20VQPxBFtc6qE5LtKKSgPKwit+B8dd4XnEUaLfBM2ozpkEC4YxwK0SbBiAHDDex+pY+LomQ0lyuamQ==" saltValue="N2/MCRws+mmA+NXw0axolg==" spinCount="100000" sqref="GE2040" name="Rango2_31_2_5_30"/>
    <protectedRange algorithmName="SHA-512" hashValue="Umj9+5Ys20VQPxBFtc6qE5LtKKSgPKwit+B8dd4XnEUaLfBM2ozpkEC4YxwK0SbBiAHDDex+pY+LomQ0lyuamQ==" saltValue="N2/MCRws+mmA+NXw0axolg==" spinCount="100000" sqref="GJ2040 GH2040 GL2040" name="Rango2_31_2_6_30"/>
    <protectedRange algorithmName="SHA-512" hashValue="XZw03RosI/l0z9FxmTtF29EdZ7P+4+ybhqoaAAUmURojSR5XbGfjC4f2i8gMqfY+RI9JvfdCA6PSh9TduXfUxA==" saltValue="5TPtLq2WoiRSae/yaDPnTw==" spinCount="100000" sqref="GO2040 GM2040 GK2040" name="Rango2_99_36_35"/>
    <protectedRange algorithmName="SHA-512" hashValue="EEHzbvEYwO1eufllBljOz0uf9BJ2ENtvOScQ7IsS321QhYbwKn7qhHKKP8cKj02rTDvVRMWvwQ1ZP0mZWsBprQ==" saltValue="CjXqBRFbKezlWOFV37MnDQ==" spinCount="100000" sqref="GQ2040:GR2040" name="Rango2_30_2_2_34"/>
    <protectedRange algorithmName="SHA-512" hashValue="EEHzbvEYwO1eufllBljOz0uf9BJ2ENtvOScQ7IsS321QhYbwKn7qhHKKP8cKj02rTDvVRMWvwQ1ZP0mZWsBprQ==" saltValue="CjXqBRFbKezlWOFV37MnDQ==" spinCount="100000" sqref="GW2040" name="Rango2_30_2_3_32"/>
    <protectedRange algorithmName="SHA-512" hashValue="XZw03RosI/l0z9FxmTtF29EdZ7P+4+ybhqoaAAUmURojSR5XbGfjC4f2i8gMqfY+RI9JvfdCA6PSh9TduXfUxA==" saltValue="5TPtLq2WoiRSae/yaDPnTw==" spinCount="100000" sqref="GY2040:GZ2040" name="Rango2_99_39_30"/>
    <protectedRange algorithmName="SHA-512" hashValue="XZw03RosI/l0z9FxmTtF29EdZ7P+4+ybhqoaAAUmURojSR5XbGfjC4f2i8gMqfY+RI9JvfdCA6PSh9TduXfUxA==" saltValue="5TPtLq2WoiRSae/yaDPnTw==" spinCount="100000" sqref="HJ2040" name="Rango2_99_40_34"/>
    <protectedRange algorithmName="SHA-512" hashValue="9+DNppQbWrLYYUMoJ+lyQctV2bX3Vq9kZnegLbpjTLP49It2ovUbcartuoQTeXgP+TGpY//7mDH/UQlFCKDGiA==" saltValue="KUnni6YEm00anzSSvyLqQA==" spinCount="100000" sqref="HD2040:HI2040" name="Rango2_39_36"/>
    <protectedRange algorithmName="SHA-512" hashValue="XZw03RosI/l0z9FxmTtF29EdZ7P+4+ybhqoaAAUmURojSR5XbGfjC4f2i8gMqfY+RI9JvfdCA6PSh9TduXfUxA==" saltValue="5TPtLq2WoiRSae/yaDPnTw==" spinCount="100000" sqref="IB2040 HU2040:HZ2040" name="Rango2_99_41_31"/>
    <protectedRange algorithmName="SHA-512" hashValue="9+DNppQbWrLYYUMoJ+lyQctV2bX3Vq9kZnegLbpjTLP49It2ovUbcartuoQTeXgP+TGpY//7mDH/UQlFCKDGiA==" saltValue="KUnni6YEm00anzSSvyLqQA==" spinCount="100000" sqref="HS2040:HT2040" name="Rango2_40_34"/>
    <protectedRange algorithmName="SHA-512" hashValue="XZw03RosI/l0z9FxmTtF29EdZ7P+4+ybhqoaAAUmURojSR5XbGfjC4f2i8gMqfY+RI9JvfdCA6PSh9TduXfUxA==" saltValue="5TPtLq2WoiRSae/yaDPnTw==" spinCount="100000" sqref="IL2040:IM2040" name="Rango2_99_79_23"/>
    <protectedRange algorithmName="SHA-512" hashValue="XZw03RosI/l0z9FxmTtF29EdZ7P+4+ybhqoaAAUmURojSR5XbGfjC4f2i8gMqfY+RI9JvfdCA6PSh9TduXfUxA==" saltValue="5TPtLq2WoiRSae/yaDPnTw==" spinCount="100000" sqref="IO2040" name="Rango2_99_80_41"/>
    <protectedRange algorithmName="SHA-512" hashValue="XZw03RosI/l0z9FxmTtF29EdZ7P+4+ybhqoaAAUmURojSR5XbGfjC4f2i8gMqfY+RI9JvfdCA6PSh9TduXfUxA==" saltValue="5TPtLq2WoiRSae/yaDPnTw==" spinCount="100000" sqref="EA2041:EJ2041" name="Rango2_99_18_37"/>
    <protectedRange algorithmName="SHA-512" hashValue="9+DNppQbWrLYYUMoJ+lyQctV2bX3Vq9kZnegLbpjTLP49It2ovUbcartuoQTeXgP+TGpY//7mDH/UQlFCKDGiA==" saltValue="KUnni6YEm00anzSSvyLqQA==" spinCount="100000" sqref="EN2041" name="Rango2_22_32"/>
    <protectedRange algorithmName="SHA-512" hashValue="XZw03RosI/l0z9FxmTtF29EdZ7P+4+ybhqoaAAUmURojSR5XbGfjC4f2i8gMqfY+RI9JvfdCA6PSh9TduXfUxA==" saltValue="5TPtLq2WoiRSae/yaDPnTw==" spinCount="100000" sqref="ER2041:ES2041" name="Rango2_99_20_34"/>
    <protectedRange algorithmName="SHA-512" hashValue="XZw03RosI/l0z9FxmTtF29EdZ7P+4+ybhqoaAAUmURojSR5XbGfjC4f2i8gMqfY+RI9JvfdCA6PSh9TduXfUxA==" saltValue="5TPtLq2WoiRSae/yaDPnTw==" spinCount="100000" sqref="EV2041:EW2041" name="Rango2_99_22_34"/>
    <protectedRange algorithmName="SHA-512" hashValue="9+DNppQbWrLYYUMoJ+lyQctV2bX3Vq9kZnegLbpjTLP49It2ovUbcartuoQTeXgP+TGpY//7mDH/UQlFCKDGiA==" saltValue="KUnni6YEm00anzSSvyLqQA==" spinCount="100000" sqref="FC2041" name="Rango2_26_33"/>
    <protectedRange algorithmName="SHA-512" hashValue="XZw03RosI/l0z9FxmTtF29EdZ7P+4+ybhqoaAAUmURojSR5XbGfjC4f2i8gMqfY+RI9JvfdCA6PSh9TduXfUxA==" saltValue="5TPtLq2WoiRSae/yaDPnTw==" spinCount="100000" sqref="FF2041" name="Rango2_99_23_37"/>
    <protectedRange algorithmName="SHA-512" hashValue="9+DNppQbWrLYYUMoJ+lyQctV2bX3Vq9kZnegLbpjTLP49It2ovUbcartuoQTeXgP+TGpY//7mDH/UQlFCKDGiA==" saltValue="KUnni6YEm00anzSSvyLqQA==" spinCount="100000" sqref="FH2041" name="Rango2_35_34"/>
    <protectedRange algorithmName="SHA-512" hashValue="XZw03RosI/l0z9FxmTtF29EdZ7P+4+ybhqoaAAUmURojSR5XbGfjC4f2i8gMqfY+RI9JvfdCA6PSh9TduXfUxA==" saltValue="5TPtLq2WoiRSae/yaDPnTw==" spinCount="100000" sqref="FQ2041:FR2041" name="Rango2_99_27_36"/>
    <protectedRange algorithmName="SHA-512" hashValue="XZw03RosI/l0z9FxmTtF29EdZ7P+4+ybhqoaAAUmURojSR5XbGfjC4f2i8gMqfY+RI9JvfdCA6PSh9TduXfUxA==" saltValue="5TPtLq2WoiRSae/yaDPnTw==" spinCount="100000" sqref="FU2041" name="Rango2_99_29_33"/>
    <protectedRange algorithmName="SHA-512" hashValue="XZw03RosI/l0z9FxmTtF29EdZ7P+4+ybhqoaAAUmURojSR5XbGfjC4f2i8gMqfY+RI9JvfdCA6PSh9TduXfUxA==" saltValue="5TPtLq2WoiRSae/yaDPnTw==" spinCount="100000" sqref="FW2041:FX2041" name="Rango2_99_31_33"/>
    <protectedRange algorithmName="SHA-512" hashValue="Umj9+5Ys20VQPxBFtc6qE5LtKKSgPKwit+B8dd4XnEUaLfBM2ozpkEC4YxwK0SbBiAHDDex+pY+LomQ0lyuamQ==" saltValue="N2/MCRws+mmA+NXw0axolg==" spinCount="100000" sqref="FY2041" name="Rango2_31_2_2_34"/>
    <protectedRange algorithmName="SHA-512" hashValue="Rgskw+AQdeJ5qbJdarzTa3SCkJfDGziy0Uan5N0F3IWn/H3Z/e+VcB56R7Nes7MPxNHewNP1sSSucVjz3iTLeA==" saltValue="qKZH3DnwaZHBzy3cBZo1qQ==" spinCount="100000" sqref="GF2041" name="Rango2_31_28_1_34"/>
    <protectedRange algorithmName="SHA-512" hashValue="Umj9+5Ys20VQPxBFtc6qE5LtKKSgPKwit+B8dd4XnEUaLfBM2ozpkEC4YxwK0SbBiAHDDex+pY+LomQ0lyuamQ==" saltValue="N2/MCRws+mmA+NXw0axolg==" spinCount="100000" sqref="GE2041" name="Rango2_31_2_5_31"/>
    <protectedRange algorithmName="SHA-512" hashValue="Umj9+5Ys20VQPxBFtc6qE5LtKKSgPKwit+B8dd4XnEUaLfBM2ozpkEC4YxwK0SbBiAHDDex+pY+LomQ0lyuamQ==" saltValue="N2/MCRws+mmA+NXw0axolg==" spinCount="100000" sqref="GJ2041 GH2041 GL2041" name="Rango2_31_2_6_31"/>
    <protectedRange algorithmName="SHA-512" hashValue="XZw03RosI/l0z9FxmTtF29EdZ7P+4+ybhqoaAAUmURojSR5XbGfjC4f2i8gMqfY+RI9JvfdCA6PSh9TduXfUxA==" saltValue="5TPtLq2WoiRSae/yaDPnTw==" spinCount="100000" sqref="GO2041 GM2041 GK2041" name="Rango2_99_36_36"/>
    <protectedRange algorithmName="SHA-512" hashValue="EEHzbvEYwO1eufllBljOz0uf9BJ2ENtvOScQ7IsS321QhYbwKn7qhHKKP8cKj02rTDvVRMWvwQ1ZP0mZWsBprQ==" saltValue="CjXqBRFbKezlWOFV37MnDQ==" spinCount="100000" sqref="GQ2041:GR2041" name="Rango2_30_2_2_35"/>
    <protectedRange algorithmName="SHA-512" hashValue="EEHzbvEYwO1eufllBljOz0uf9BJ2ENtvOScQ7IsS321QhYbwKn7qhHKKP8cKj02rTDvVRMWvwQ1ZP0mZWsBprQ==" saltValue="CjXqBRFbKezlWOFV37MnDQ==" spinCount="100000" sqref="GW2041" name="Rango2_30_2_3_33"/>
    <protectedRange algorithmName="SHA-512" hashValue="XZw03RosI/l0z9FxmTtF29EdZ7P+4+ybhqoaAAUmURojSR5XbGfjC4f2i8gMqfY+RI9JvfdCA6PSh9TduXfUxA==" saltValue="5TPtLq2WoiRSae/yaDPnTw==" spinCount="100000" sqref="GY2041:GZ2041" name="Rango2_99_39_31"/>
    <protectedRange algorithmName="SHA-512" hashValue="XZw03RosI/l0z9FxmTtF29EdZ7P+4+ybhqoaAAUmURojSR5XbGfjC4f2i8gMqfY+RI9JvfdCA6PSh9TduXfUxA==" saltValue="5TPtLq2WoiRSae/yaDPnTw==" spinCount="100000" sqref="HJ2041" name="Rango2_99_40_35"/>
    <protectedRange algorithmName="SHA-512" hashValue="9+DNppQbWrLYYUMoJ+lyQctV2bX3Vq9kZnegLbpjTLP49It2ovUbcartuoQTeXgP+TGpY//7mDH/UQlFCKDGiA==" saltValue="KUnni6YEm00anzSSvyLqQA==" spinCount="100000" sqref="HD2041:HI2041" name="Rango2_39_37"/>
    <protectedRange algorithmName="SHA-512" hashValue="XZw03RosI/l0z9FxmTtF29EdZ7P+4+ybhqoaAAUmURojSR5XbGfjC4f2i8gMqfY+RI9JvfdCA6PSh9TduXfUxA==" saltValue="5TPtLq2WoiRSae/yaDPnTw==" spinCount="100000" sqref="IB2041 HU2041:HZ2041" name="Rango2_99_41_32"/>
    <protectedRange algorithmName="SHA-512" hashValue="9+DNppQbWrLYYUMoJ+lyQctV2bX3Vq9kZnegLbpjTLP49It2ovUbcartuoQTeXgP+TGpY//7mDH/UQlFCKDGiA==" saltValue="KUnni6YEm00anzSSvyLqQA==" spinCount="100000" sqref="HS2041:HT2041" name="Rango2_40_35"/>
    <protectedRange algorithmName="SHA-512" hashValue="XZw03RosI/l0z9FxmTtF29EdZ7P+4+ybhqoaAAUmURojSR5XbGfjC4f2i8gMqfY+RI9JvfdCA6PSh9TduXfUxA==" saltValue="5TPtLq2WoiRSae/yaDPnTw==" spinCount="100000" sqref="IL2041:IM2041" name="Rango2_99_79_24"/>
    <protectedRange algorithmName="SHA-512" hashValue="XZw03RosI/l0z9FxmTtF29EdZ7P+4+ybhqoaAAUmURojSR5XbGfjC4f2i8gMqfY+RI9JvfdCA6PSh9TduXfUxA==" saltValue="5TPtLq2WoiRSae/yaDPnTw==" spinCount="100000" sqref="IO2041" name="Rango2_99_80_42"/>
    <protectedRange algorithmName="SHA-512" hashValue="XZw03RosI/l0z9FxmTtF29EdZ7P+4+ybhqoaAAUmURojSR5XbGfjC4f2i8gMqfY+RI9JvfdCA6PSh9TduXfUxA==" saltValue="5TPtLq2WoiRSae/yaDPnTw==" spinCount="100000" sqref="EA2042:EJ2043" name="Rango2_99_18_38"/>
    <protectedRange algorithmName="SHA-512" hashValue="9+DNppQbWrLYYUMoJ+lyQctV2bX3Vq9kZnegLbpjTLP49It2ovUbcartuoQTeXgP+TGpY//7mDH/UQlFCKDGiA==" saltValue="KUnni6YEm00anzSSvyLqQA==" spinCount="100000" sqref="EN2042:EN2043" name="Rango2_22_33"/>
    <protectedRange algorithmName="SHA-512" hashValue="XZw03RosI/l0z9FxmTtF29EdZ7P+4+ybhqoaAAUmURojSR5XbGfjC4f2i8gMqfY+RI9JvfdCA6PSh9TduXfUxA==" saltValue="5TPtLq2WoiRSae/yaDPnTw==" spinCount="100000" sqref="ER2042:ES2043" name="Rango2_99_20_35"/>
    <protectedRange algorithmName="SHA-512" hashValue="XZw03RosI/l0z9FxmTtF29EdZ7P+4+ybhqoaAAUmURojSR5XbGfjC4f2i8gMqfY+RI9JvfdCA6PSh9TduXfUxA==" saltValue="5TPtLq2WoiRSae/yaDPnTw==" spinCount="100000" sqref="EV2042:EW2043" name="Rango2_99_22_35"/>
    <protectedRange algorithmName="SHA-512" hashValue="9+DNppQbWrLYYUMoJ+lyQctV2bX3Vq9kZnegLbpjTLP49It2ovUbcartuoQTeXgP+TGpY//7mDH/UQlFCKDGiA==" saltValue="KUnni6YEm00anzSSvyLqQA==" spinCount="100000" sqref="FC2042:FC2043" name="Rango2_26_34"/>
    <protectedRange algorithmName="SHA-512" hashValue="XZw03RosI/l0z9FxmTtF29EdZ7P+4+ybhqoaAAUmURojSR5XbGfjC4f2i8gMqfY+RI9JvfdCA6PSh9TduXfUxA==" saltValue="5TPtLq2WoiRSae/yaDPnTw==" spinCount="100000" sqref="FF2042:FF2043" name="Rango2_99_23_38"/>
    <protectedRange algorithmName="SHA-512" hashValue="9+DNppQbWrLYYUMoJ+lyQctV2bX3Vq9kZnegLbpjTLP49It2ovUbcartuoQTeXgP+TGpY//7mDH/UQlFCKDGiA==" saltValue="KUnni6YEm00anzSSvyLqQA==" spinCount="100000" sqref="FH2042:FH2043" name="Rango2_35_35"/>
    <protectedRange algorithmName="SHA-512" hashValue="XZw03RosI/l0z9FxmTtF29EdZ7P+4+ybhqoaAAUmURojSR5XbGfjC4f2i8gMqfY+RI9JvfdCA6PSh9TduXfUxA==" saltValue="5TPtLq2WoiRSae/yaDPnTw==" spinCount="100000" sqref="FQ2042:FR2043" name="Rango2_99_27_37"/>
    <protectedRange algorithmName="SHA-512" hashValue="XZw03RosI/l0z9FxmTtF29EdZ7P+4+ybhqoaAAUmURojSR5XbGfjC4f2i8gMqfY+RI9JvfdCA6PSh9TduXfUxA==" saltValue="5TPtLq2WoiRSae/yaDPnTw==" spinCount="100000" sqref="FU2042:FU2043" name="Rango2_99_29_34"/>
    <protectedRange algorithmName="SHA-512" hashValue="XZw03RosI/l0z9FxmTtF29EdZ7P+4+ybhqoaAAUmURojSR5XbGfjC4f2i8gMqfY+RI9JvfdCA6PSh9TduXfUxA==" saltValue="5TPtLq2WoiRSae/yaDPnTw==" spinCount="100000" sqref="FW2042:FX2043" name="Rango2_99_31_34"/>
    <protectedRange algorithmName="SHA-512" hashValue="Umj9+5Ys20VQPxBFtc6qE5LtKKSgPKwit+B8dd4XnEUaLfBM2ozpkEC4YxwK0SbBiAHDDex+pY+LomQ0lyuamQ==" saltValue="N2/MCRws+mmA+NXw0axolg==" spinCount="100000" sqref="FY2042:FY2043" name="Rango2_31_2_2_35"/>
    <protectedRange algorithmName="SHA-512" hashValue="Umj9+5Ys20VQPxBFtc6qE5LtKKSgPKwit+B8dd4XnEUaLfBM2ozpkEC4YxwK0SbBiAHDDex+pY+LomQ0lyuamQ==" saltValue="N2/MCRws+mmA+NXw0axolg==" spinCount="100000" sqref="GB2042:GB2043" name="Rango2_31_2_4_33"/>
    <protectedRange algorithmName="SHA-512" hashValue="Rgskw+AQdeJ5qbJdarzTa3SCkJfDGziy0Uan5N0F3IWn/H3Z/e+VcB56R7Nes7MPxNHewNP1sSSucVjz3iTLeA==" saltValue="qKZH3DnwaZHBzy3cBZo1qQ==" spinCount="100000" sqref="GF2042:GF2043" name="Rango2_31_28_1_35"/>
    <protectedRange algorithmName="SHA-512" hashValue="Umj9+5Ys20VQPxBFtc6qE5LtKKSgPKwit+B8dd4XnEUaLfBM2ozpkEC4YxwK0SbBiAHDDex+pY+LomQ0lyuamQ==" saltValue="N2/MCRws+mmA+NXw0axolg==" spinCount="100000" sqref="GE2042:GE2043" name="Rango2_31_2_5_32"/>
    <protectedRange algorithmName="SHA-512" hashValue="Umj9+5Ys20VQPxBFtc6qE5LtKKSgPKwit+B8dd4XnEUaLfBM2ozpkEC4YxwK0SbBiAHDDex+pY+LomQ0lyuamQ==" saltValue="N2/MCRws+mmA+NXw0axolg==" spinCount="100000" sqref="GJ2042:GJ2043 GH2042:GH2043 GL2042:GL2043" name="Rango2_31_2_6_32"/>
    <protectedRange algorithmName="SHA-512" hashValue="XZw03RosI/l0z9FxmTtF29EdZ7P+4+ybhqoaAAUmURojSR5XbGfjC4f2i8gMqfY+RI9JvfdCA6PSh9TduXfUxA==" saltValue="5TPtLq2WoiRSae/yaDPnTw==" spinCount="100000" sqref="GO2042:GO2043 GM2042:GM2043 GK2042:GK2043" name="Rango2_99_36_37"/>
    <protectedRange algorithmName="SHA-512" hashValue="EEHzbvEYwO1eufllBljOz0uf9BJ2ENtvOScQ7IsS321QhYbwKn7qhHKKP8cKj02rTDvVRMWvwQ1ZP0mZWsBprQ==" saltValue="CjXqBRFbKezlWOFV37MnDQ==" spinCount="100000" sqref="GQ2042:GR2043" name="Rango2_30_2_2_36"/>
    <protectedRange algorithmName="SHA-512" hashValue="EEHzbvEYwO1eufllBljOz0uf9BJ2ENtvOScQ7IsS321QhYbwKn7qhHKKP8cKj02rTDvVRMWvwQ1ZP0mZWsBprQ==" saltValue="CjXqBRFbKezlWOFV37MnDQ==" spinCount="100000" sqref="GW2042:GW2043" name="Rango2_30_2_3_34"/>
    <protectedRange algorithmName="SHA-512" hashValue="XZw03RosI/l0z9FxmTtF29EdZ7P+4+ybhqoaAAUmURojSR5XbGfjC4f2i8gMqfY+RI9JvfdCA6PSh9TduXfUxA==" saltValue="5TPtLq2WoiRSae/yaDPnTw==" spinCount="100000" sqref="GY2042:GZ2043" name="Rango2_99_39_32"/>
    <protectedRange algorithmName="SHA-512" hashValue="XZw03RosI/l0z9FxmTtF29EdZ7P+4+ybhqoaAAUmURojSR5XbGfjC4f2i8gMqfY+RI9JvfdCA6PSh9TduXfUxA==" saltValue="5TPtLq2WoiRSae/yaDPnTw==" spinCount="100000" sqref="HJ2042:HJ2043" name="Rango2_99_40_36"/>
    <protectedRange algorithmName="SHA-512" hashValue="9+DNppQbWrLYYUMoJ+lyQctV2bX3Vq9kZnegLbpjTLP49It2ovUbcartuoQTeXgP+TGpY//7mDH/UQlFCKDGiA==" saltValue="KUnni6YEm00anzSSvyLqQA==" spinCount="100000" sqref="HD2042:HI2043" name="Rango2_39_38"/>
    <protectedRange algorithmName="SHA-512" hashValue="XZw03RosI/l0z9FxmTtF29EdZ7P+4+ybhqoaAAUmURojSR5XbGfjC4f2i8gMqfY+RI9JvfdCA6PSh9TduXfUxA==" saltValue="5TPtLq2WoiRSae/yaDPnTw==" spinCount="100000" sqref="IB2042:IB2043 HU2042:HZ2043" name="Rango2_99_41_33"/>
    <protectedRange algorithmName="SHA-512" hashValue="9+DNppQbWrLYYUMoJ+lyQctV2bX3Vq9kZnegLbpjTLP49It2ovUbcartuoQTeXgP+TGpY//7mDH/UQlFCKDGiA==" saltValue="KUnni6YEm00anzSSvyLqQA==" spinCount="100000" sqref="HS2042:HT2043" name="Rango2_40_36"/>
    <protectedRange algorithmName="SHA-512" hashValue="XZw03RosI/l0z9FxmTtF29EdZ7P+4+ybhqoaAAUmURojSR5XbGfjC4f2i8gMqfY+RI9JvfdCA6PSh9TduXfUxA==" saltValue="5TPtLq2WoiRSae/yaDPnTw==" spinCount="100000" sqref="IL2042:IM2043" name="Rango2_99_79_25"/>
    <protectedRange algorithmName="SHA-512" hashValue="XZw03RosI/l0z9FxmTtF29EdZ7P+4+ybhqoaAAUmURojSR5XbGfjC4f2i8gMqfY+RI9JvfdCA6PSh9TduXfUxA==" saltValue="5TPtLq2WoiRSae/yaDPnTw==" spinCount="100000" sqref="IO2043" name="Rango2_99_80_43"/>
    <protectedRange algorithmName="SHA-512" hashValue="XZw03RosI/l0z9FxmTtF29EdZ7P+4+ybhqoaAAUmURojSR5XbGfjC4f2i8gMqfY+RI9JvfdCA6PSh9TduXfUxA==" saltValue="5TPtLq2WoiRSae/yaDPnTw==" spinCount="100000" sqref="EA2044:EJ2045" name="Rango2_99_18_39"/>
    <protectedRange algorithmName="SHA-512" hashValue="9+DNppQbWrLYYUMoJ+lyQctV2bX3Vq9kZnegLbpjTLP49It2ovUbcartuoQTeXgP+TGpY//7mDH/UQlFCKDGiA==" saltValue="KUnni6YEm00anzSSvyLqQA==" spinCount="100000" sqref="EN2044:EN2045" name="Rango2_22_34"/>
    <protectedRange algorithmName="SHA-512" hashValue="XZw03RosI/l0z9FxmTtF29EdZ7P+4+ybhqoaAAUmURojSR5XbGfjC4f2i8gMqfY+RI9JvfdCA6PSh9TduXfUxA==" saltValue="5TPtLq2WoiRSae/yaDPnTw==" spinCount="100000" sqref="ER2044:ES2045" name="Rango2_99_20_36"/>
    <protectedRange algorithmName="SHA-512" hashValue="XZw03RosI/l0z9FxmTtF29EdZ7P+4+ybhqoaAAUmURojSR5XbGfjC4f2i8gMqfY+RI9JvfdCA6PSh9TduXfUxA==" saltValue="5TPtLq2WoiRSae/yaDPnTw==" spinCount="100000" sqref="EV2044:EW2045" name="Rango2_99_22_36"/>
    <protectedRange algorithmName="SHA-512" hashValue="9+DNppQbWrLYYUMoJ+lyQctV2bX3Vq9kZnegLbpjTLP49It2ovUbcartuoQTeXgP+TGpY//7mDH/UQlFCKDGiA==" saltValue="KUnni6YEm00anzSSvyLqQA==" spinCount="100000" sqref="FC2044:FC2045" name="Rango2_26_35"/>
    <protectedRange algorithmName="SHA-512" hashValue="XZw03RosI/l0z9FxmTtF29EdZ7P+4+ybhqoaAAUmURojSR5XbGfjC4f2i8gMqfY+RI9JvfdCA6PSh9TduXfUxA==" saltValue="5TPtLq2WoiRSae/yaDPnTw==" spinCount="100000" sqref="FF2044:FF2045" name="Rango2_99_23_39"/>
    <protectedRange algorithmName="SHA-512" hashValue="9+DNppQbWrLYYUMoJ+lyQctV2bX3Vq9kZnegLbpjTLP49It2ovUbcartuoQTeXgP+TGpY//7mDH/UQlFCKDGiA==" saltValue="KUnni6YEm00anzSSvyLqQA==" spinCount="100000" sqref="FH2044:FH2045" name="Rango2_35_36"/>
    <protectedRange algorithmName="SHA-512" hashValue="XZw03RosI/l0z9FxmTtF29EdZ7P+4+ybhqoaAAUmURojSR5XbGfjC4f2i8gMqfY+RI9JvfdCA6PSh9TduXfUxA==" saltValue="5TPtLq2WoiRSae/yaDPnTw==" spinCount="100000" sqref="FQ2044:FR2045" name="Rango2_99_27_38"/>
    <protectedRange algorithmName="SHA-512" hashValue="XZw03RosI/l0z9FxmTtF29EdZ7P+4+ybhqoaAAUmURojSR5XbGfjC4f2i8gMqfY+RI9JvfdCA6PSh9TduXfUxA==" saltValue="5TPtLq2WoiRSae/yaDPnTw==" spinCount="100000" sqref="FU2044:FU2045" name="Rango2_99_29_35"/>
    <protectedRange algorithmName="SHA-512" hashValue="XZw03RosI/l0z9FxmTtF29EdZ7P+4+ybhqoaAAUmURojSR5XbGfjC4f2i8gMqfY+RI9JvfdCA6PSh9TduXfUxA==" saltValue="5TPtLq2WoiRSae/yaDPnTw==" spinCount="100000" sqref="FW2044:FX2045" name="Rango2_99_31_35"/>
    <protectedRange algorithmName="SHA-512" hashValue="Umj9+5Ys20VQPxBFtc6qE5LtKKSgPKwit+B8dd4XnEUaLfBM2ozpkEC4YxwK0SbBiAHDDex+pY+LomQ0lyuamQ==" saltValue="N2/MCRws+mmA+NXw0axolg==" spinCount="100000" sqref="FY2044:FY2045" name="Rango2_31_2_2_36"/>
    <protectedRange algorithmName="SHA-512" hashValue="Rgskw+AQdeJ5qbJdarzTa3SCkJfDGziy0Uan5N0F3IWn/H3Z/e+VcB56R7Nes7MPxNHewNP1sSSucVjz3iTLeA==" saltValue="qKZH3DnwaZHBzy3cBZo1qQ==" spinCount="100000" sqref="GF2044:GF2045" name="Rango2_31_28_1_36"/>
    <protectedRange algorithmName="SHA-512" hashValue="Umj9+5Ys20VQPxBFtc6qE5LtKKSgPKwit+B8dd4XnEUaLfBM2ozpkEC4YxwK0SbBiAHDDex+pY+LomQ0lyuamQ==" saltValue="N2/MCRws+mmA+NXw0axolg==" spinCount="100000" sqref="GE2044:GE2045" name="Rango2_31_2_5_33"/>
    <protectedRange algorithmName="SHA-512" hashValue="Umj9+5Ys20VQPxBFtc6qE5LtKKSgPKwit+B8dd4XnEUaLfBM2ozpkEC4YxwK0SbBiAHDDex+pY+LomQ0lyuamQ==" saltValue="N2/MCRws+mmA+NXw0axolg==" spinCount="100000" sqref="GJ2044:GJ2045 GH2044:GH2045 GL2044:GL2045" name="Rango2_31_2_6_33"/>
    <protectedRange algorithmName="SHA-512" hashValue="XZw03RosI/l0z9FxmTtF29EdZ7P+4+ybhqoaAAUmURojSR5XbGfjC4f2i8gMqfY+RI9JvfdCA6PSh9TduXfUxA==" saltValue="5TPtLq2WoiRSae/yaDPnTw==" spinCount="100000" sqref="GO2044:GO2045 GM2044:GM2045 GK2044:GK2045" name="Rango2_99_36_38"/>
    <protectedRange algorithmName="SHA-512" hashValue="EEHzbvEYwO1eufllBljOz0uf9BJ2ENtvOScQ7IsS321QhYbwKn7qhHKKP8cKj02rTDvVRMWvwQ1ZP0mZWsBprQ==" saltValue="CjXqBRFbKezlWOFV37MnDQ==" spinCount="100000" sqref="GQ2044:GR2045" name="Rango2_30_2_2_37"/>
    <protectedRange algorithmName="SHA-512" hashValue="EEHzbvEYwO1eufllBljOz0uf9BJ2ENtvOScQ7IsS321QhYbwKn7qhHKKP8cKj02rTDvVRMWvwQ1ZP0mZWsBprQ==" saltValue="CjXqBRFbKezlWOFV37MnDQ==" spinCount="100000" sqref="GW2044:GW2045" name="Rango2_30_2_3_35"/>
    <protectedRange algorithmName="SHA-512" hashValue="XZw03RosI/l0z9FxmTtF29EdZ7P+4+ybhqoaAAUmURojSR5XbGfjC4f2i8gMqfY+RI9JvfdCA6PSh9TduXfUxA==" saltValue="5TPtLq2WoiRSae/yaDPnTw==" spinCount="100000" sqref="GY2044:GZ2045" name="Rango2_99_39_33"/>
    <protectedRange algorithmName="SHA-512" hashValue="XZw03RosI/l0z9FxmTtF29EdZ7P+4+ybhqoaAAUmURojSR5XbGfjC4f2i8gMqfY+RI9JvfdCA6PSh9TduXfUxA==" saltValue="5TPtLq2WoiRSae/yaDPnTw==" spinCount="100000" sqref="HJ2044:HJ2045" name="Rango2_99_40_37"/>
    <protectedRange algorithmName="SHA-512" hashValue="9+DNppQbWrLYYUMoJ+lyQctV2bX3Vq9kZnegLbpjTLP49It2ovUbcartuoQTeXgP+TGpY//7mDH/UQlFCKDGiA==" saltValue="KUnni6YEm00anzSSvyLqQA==" spinCount="100000" sqref="HD2044:HI2045" name="Rango2_39_39"/>
    <protectedRange algorithmName="SHA-512" hashValue="XZw03RosI/l0z9FxmTtF29EdZ7P+4+ybhqoaAAUmURojSR5XbGfjC4f2i8gMqfY+RI9JvfdCA6PSh9TduXfUxA==" saltValue="5TPtLq2WoiRSae/yaDPnTw==" spinCount="100000" sqref="IB2044:IB2045 HU2044:HZ2045" name="Rango2_99_41_34"/>
    <protectedRange algorithmName="SHA-512" hashValue="9+DNppQbWrLYYUMoJ+lyQctV2bX3Vq9kZnegLbpjTLP49It2ovUbcartuoQTeXgP+TGpY//7mDH/UQlFCKDGiA==" saltValue="KUnni6YEm00anzSSvyLqQA==" spinCount="100000" sqref="HS2044:HT2045" name="Rango2_40_37"/>
    <protectedRange algorithmName="SHA-512" hashValue="XZw03RosI/l0z9FxmTtF29EdZ7P+4+ybhqoaAAUmURojSR5XbGfjC4f2i8gMqfY+RI9JvfdCA6PSh9TduXfUxA==" saltValue="5TPtLq2WoiRSae/yaDPnTw==" spinCount="100000" sqref="IL2044:IM2045" name="Rango2_99_79_26"/>
    <protectedRange algorithmName="SHA-512" hashValue="XZw03RosI/l0z9FxmTtF29EdZ7P+4+ybhqoaAAUmURojSR5XbGfjC4f2i8gMqfY+RI9JvfdCA6PSh9TduXfUxA==" saltValue="5TPtLq2WoiRSae/yaDPnTw==" spinCount="100000" sqref="IO2044:IO2045" name="Rango2_99_80_44"/>
    <protectedRange algorithmName="SHA-512" hashValue="XZw03RosI/l0z9FxmTtF29EdZ7P+4+ybhqoaAAUmURojSR5XbGfjC4f2i8gMqfY+RI9JvfdCA6PSh9TduXfUxA==" saltValue="5TPtLq2WoiRSae/yaDPnTw==" spinCount="100000" sqref="EA2046:EJ2047" name="Rango2_99_18_40"/>
    <protectedRange algorithmName="SHA-512" hashValue="9+DNppQbWrLYYUMoJ+lyQctV2bX3Vq9kZnegLbpjTLP49It2ovUbcartuoQTeXgP+TGpY//7mDH/UQlFCKDGiA==" saltValue="KUnni6YEm00anzSSvyLqQA==" spinCount="100000" sqref="EN2046:EN2047" name="Rango2_22_35"/>
    <protectedRange algorithmName="SHA-512" hashValue="XZw03RosI/l0z9FxmTtF29EdZ7P+4+ybhqoaAAUmURojSR5XbGfjC4f2i8gMqfY+RI9JvfdCA6PSh9TduXfUxA==" saltValue="5TPtLq2WoiRSae/yaDPnTw==" spinCount="100000" sqref="ER2046:ES2047" name="Rango2_99_20_37"/>
    <protectedRange algorithmName="SHA-512" hashValue="XZw03RosI/l0z9FxmTtF29EdZ7P+4+ybhqoaAAUmURojSR5XbGfjC4f2i8gMqfY+RI9JvfdCA6PSh9TduXfUxA==" saltValue="5TPtLq2WoiRSae/yaDPnTw==" spinCount="100000" sqref="EV2046:EW2047" name="Rango2_99_22_37"/>
    <protectedRange algorithmName="SHA-512" hashValue="9+DNppQbWrLYYUMoJ+lyQctV2bX3Vq9kZnegLbpjTLP49It2ovUbcartuoQTeXgP+TGpY//7mDH/UQlFCKDGiA==" saltValue="KUnni6YEm00anzSSvyLqQA==" spinCount="100000" sqref="FC2046:FC2047" name="Rango2_26_36"/>
    <protectedRange algorithmName="SHA-512" hashValue="XZw03RosI/l0z9FxmTtF29EdZ7P+4+ybhqoaAAUmURojSR5XbGfjC4f2i8gMqfY+RI9JvfdCA6PSh9TduXfUxA==" saltValue="5TPtLq2WoiRSae/yaDPnTw==" spinCount="100000" sqref="FF2046:FF2047" name="Rango2_99_23_40"/>
    <protectedRange algorithmName="SHA-512" hashValue="9+DNppQbWrLYYUMoJ+lyQctV2bX3Vq9kZnegLbpjTLP49It2ovUbcartuoQTeXgP+TGpY//7mDH/UQlFCKDGiA==" saltValue="KUnni6YEm00anzSSvyLqQA==" spinCount="100000" sqref="FH2046:FH2047" name="Rango2_35_37"/>
    <protectedRange algorithmName="SHA-512" hashValue="XZw03RosI/l0z9FxmTtF29EdZ7P+4+ybhqoaAAUmURojSR5XbGfjC4f2i8gMqfY+RI9JvfdCA6PSh9TduXfUxA==" saltValue="5TPtLq2WoiRSae/yaDPnTw==" spinCount="100000" sqref="FQ2046:FR2047" name="Rango2_99_27_39"/>
    <protectedRange algorithmName="SHA-512" hashValue="XZw03RosI/l0z9FxmTtF29EdZ7P+4+ybhqoaAAUmURojSR5XbGfjC4f2i8gMqfY+RI9JvfdCA6PSh9TduXfUxA==" saltValue="5TPtLq2WoiRSae/yaDPnTw==" spinCount="100000" sqref="FU2046:FU2047" name="Rango2_99_29_36"/>
    <protectedRange algorithmName="SHA-512" hashValue="XZw03RosI/l0z9FxmTtF29EdZ7P+4+ybhqoaAAUmURojSR5XbGfjC4f2i8gMqfY+RI9JvfdCA6PSh9TduXfUxA==" saltValue="5TPtLq2WoiRSae/yaDPnTw==" spinCount="100000" sqref="FW2046:FX2047" name="Rango2_99_31_36"/>
    <protectedRange algorithmName="SHA-512" hashValue="Umj9+5Ys20VQPxBFtc6qE5LtKKSgPKwit+B8dd4XnEUaLfBM2ozpkEC4YxwK0SbBiAHDDex+pY+LomQ0lyuamQ==" saltValue="N2/MCRws+mmA+NXw0axolg==" spinCount="100000" sqref="FY2046:FY2047" name="Rango2_31_2_2_37"/>
    <protectedRange algorithmName="SHA-512" hashValue="Rgskw+AQdeJ5qbJdarzTa3SCkJfDGziy0Uan5N0F3IWn/H3Z/e+VcB56R7Nes7MPxNHewNP1sSSucVjz3iTLeA==" saltValue="qKZH3DnwaZHBzy3cBZo1qQ==" spinCount="100000" sqref="GF2046:GF2047" name="Rango2_31_28_1_37"/>
    <protectedRange algorithmName="SHA-512" hashValue="Umj9+5Ys20VQPxBFtc6qE5LtKKSgPKwit+B8dd4XnEUaLfBM2ozpkEC4YxwK0SbBiAHDDex+pY+LomQ0lyuamQ==" saltValue="N2/MCRws+mmA+NXw0axolg==" spinCount="100000" sqref="GE2046:GE2047" name="Rango2_31_2_5_34"/>
    <protectedRange algorithmName="SHA-512" hashValue="Umj9+5Ys20VQPxBFtc6qE5LtKKSgPKwit+B8dd4XnEUaLfBM2ozpkEC4YxwK0SbBiAHDDex+pY+LomQ0lyuamQ==" saltValue="N2/MCRws+mmA+NXw0axolg==" spinCount="100000" sqref="GJ2046:GJ2047 GH2046:GH2047 GL2046:GL2047" name="Rango2_31_2_6_34"/>
    <protectedRange algorithmName="SHA-512" hashValue="XZw03RosI/l0z9FxmTtF29EdZ7P+4+ybhqoaAAUmURojSR5XbGfjC4f2i8gMqfY+RI9JvfdCA6PSh9TduXfUxA==" saltValue="5TPtLq2WoiRSae/yaDPnTw==" spinCount="100000" sqref="GO2046:GO2047 GM2046:GM2047 GK2046:GK2047" name="Rango2_99_36_39"/>
    <protectedRange algorithmName="SHA-512" hashValue="EEHzbvEYwO1eufllBljOz0uf9BJ2ENtvOScQ7IsS321QhYbwKn7qhHKKP8cKj02rTDvVRMWvwQ1ZP0mZWsBprQ==" saltValue="CjXqBRFbKezlWOFV37MnDQ==" spinCount="100000" sqref="GQ2046:GR2047" name="Rango2_30_2_2_38"/>
    <protectedRange algorithmName="SHA-512" hashValue="EEHzbvEYwO1eufllBljOz0uf9BJ2ENtvOScQ7IsS321QhYbwKn7qhHKKP8cKj02rTDvVRMWvwQ1ZP0mZWsBprQ==" saltValue="CjXqBRFbKezlWOFV37MnDQ==" spinCount="100000" sqref="GW2046:GW2047" name="Rango2_30_2_3_36"/>
    <protectedRange algorithmName="SHA-512" hashValue="XZw03RosI/l0z9FxmTtF29EdZ7P+4+ybhqoaAAUmURojSR5XbGfjC4f2i8gMqfY+RI9JvfdCA6PSh9TduXfUxA==" saltValue="5TPtLq2WoiRSae/yaDPnTw==" spinCount="100000" sqref="GY2046:GZ2047" name="Rango2_99_39_34"/>
    <protectedRange algorithmName="SHA-512" hashValue="XZw03RosI/l0z9FxmTtF29EdZ7P+4+ybhqoaAAUmURojSR5XbGfjC4f2i8gMqfY+RI9JvfdCA6PSh9TduXfUxA==" saltValue="5TPtLq2WoiRSae/yaDPnTw==" spinCount="100000" sqref="HJ2046:HJ2047" name="Rango2_99_40_38"/>
    <protectedRange algorithmName="SHA-512" hashValue="9+DNppQbWrLYYUMoJ+lyQctV2bX3Vq9kZnegLbpjTLP49It2ovUbcartuoQTeXgP+TGpY//7mDH/UQlFCKDGiA==" saltValue="KUnni6YEm00anzSSvyLqQA==" spinCount="100000" sqref="HD2046:HI2047" name="Rango2_39_40"/>
    <protectedRange algorithmName="SHA-512" hashValue="XZw03RosI/l0z9FxmTtF29EdZ7P+4+ybhqoaAAUmURojSR5XbGfjC4f2i8gMqfY+RI9JvfdCA6PSh9TduXfUxA==" saltValue="5TPtLq2WoiRSae/yaDPnTw==" spinCount="100000" sqref="IB2046:IB2047 HU2046:HZ2047" name="Rango2_99_41_35"/>
    <protectedRange algorithmName="SHA-512" hashValue="9+DNppQbWrLYYUMoJ+lyQctV2bX3Vq9kZnegLbpjTLP49It2ovUbcartuoQTeXgP+TGpY//7mDH/UQlFCKDGiA==" saltValue="KUnni6YEm00anzSSvyLqQA==" spinCount="100000" sqref="HS2046:HT2047" name="Rango2_40_38"/>
    <protectedRange algorithmName="SHA-512" hashValue="XZw03RosI/l0z9FxmTtF29EdZ7P+4+ybhqoaAAUmURojSR5XbGfjC4f2i8gMqfY+RI9JvfdCA6PSh9TduXfUxA==" saltValue="5TPtLq2WoiRSae/yaDPnTw==" spinCount="100000" sqref="IL2046:IM2047" name="Rango2_99_79_27"/>
    <protectedRange algorithmName="SHA-512" hashValue="XZw03RosI/l0z9FxmTtF29EdZ7P+4+ybhqoaAAUmURojSR5XbGfjC4f2i8gMqfY+RI9JvfdCA6PSh9TduXfUxA==" saltValue="5TPtLq2WoiRSae/yaDPnTw==" spinCount="100000" sqref="IO2046:IO2047" name="Rango2_99_80_45"/>
    <protectedRange algorithmName="SHA-512" hashValue="XZw03RosI/l0z9FxmTtF29EdZ7P+4+ybhqoaAAUmURojSR5XbGfjC4f2i8gMqfY+RI9JvfdCA6PSh9TduXfUxA==" saltValue="5TPtLq2WoiRSae/yaDPnTw==" spinCount="100000" sqref="EA2048:EJ2048" name="Rango2_99_18_41"/>
    <protectedRange algorithmName="SHA-512" hashValue="9+DNppQbWrLYYUMoJ+lyQctV2bX3Vq9kZnegLbpjTLP49It2ovUbcartuoQTeXgP+TGpY//7mDH/UQlFCKDGiA==" saltValue="KUnni6YEm00anzSSvyLqQA==" spinCount="100000" sqref="EN2048" name="Rango2_22_36"/>
    <protectedRange algorithmName="SHA-512" hashValue="XZw03RosI/l0z9FxmTtF29EdZ7P+4+ybhqoaAAUmURojSR5XbGfjC4f2i8gMqfY+RI9JvfdCA6PSh9TduXfUxA==" saltValue="5TPtLq2WoiRSae/yaDPnTw==" spinCount="100000" sqref="ER2048:ES2048" name="Rango2_99_20_38"/>
    <protectedRange algorithmName="SHA-512" hashValue="XZw03RosI/l0z9FxmTtF29EdZ7P+4+ybhqoaAAUmURojSR5XbGfjC4f2i8gMqfY+RI9JvfdCA6PSh9TduXfUxA==" saltValue="5TPtLq2WoiRSae/yaDPnTw==" spinCount="100000" sqref="EV2048:EW2048" name="Rango2_99_22_38"/>
    <protectedRange algorithmName="SHA-512" hashValue="9+DNppQbWrLYYUMoJ+lyQctV2bX3Vq9kZnegLbpjTLP49It2ovUbcartuoQTeXgP+TGpY//7mDH/UQlFCKDGiA==" saltValue="KUnni6YEm00anzSSvyLqQA==" spinCount="100000" sqref="FC2048" name="Rango2_26_37"/>
    <protectedRange algorithmName="SHA-512" hashValue="XZw03RosI/l0z9FxmTtF29EdZ7P+4+ybhqoaAAUmURojSR5XbGfjC4f2i8gMqfY+RI9JvfdCA6PSh9TduXfUxA==" saltValue="5TPtLq2WoiRSae/yaDPnTw==" spinCount="100000" sqref="FF2048" name="Rango2_99_23_41"/>
    <protectedRange algorithmName="SHA-512" hashValue="9+DNppQbWrLYYUMoJ+lyQctV2bX3Vq9kZnegLbpjTLP49It2ovUbcartuoQTeXgP+TGpY//7mDH/UQlFCKDGiA==" saltValue="KUnni6YEm00anzSSvyLqQA==" spinCount="100000" sqref="FH2048" name="Rango2_35_38"/>
    <protectedRange algorithmName="SHA-512" hashValue="XZw03RosI/l0z9FxmTtF29EdZ7P+4+ybhqoaAAUmURojSR5XbGfjC4f2i8gMqfY+RI9JvfdCA6PSh9TduXfUxA==" saltValue="5TPtLq2WoiRSae/yaDPnTw==" spinCount="100000" sqref="FQ2048:FR2048" name="Rango2_99_27_40"/>
    <protectedRange algorithmName="SHA-512" hashValue="XZw03RosI/l0z9FxmTtF29EdZ7P+4+ybhqoaAAUmURojSR5XbGfjC4f2i8gMqfY+RI9JvfdCA6PSh9TduXfUxA==" saltValue="5TPtLq2WoiRSae/yaDPnTw==" spinCount="100000" sqref="FU2048" name="Rango2_99_29_37"/>
    <protectedRange algorithmName="SHA-512" hashValue="XZw03RosI/l0z9FxmTtF29EdZ7P+4+ybhqoaAAUmURojSR5XbGfjC4f2i8gMqfY+RI9JvfdCA6PSh9TduXfUxA==" saltValue="5TPtLq2WoiRSae/yaDPnTw==" spinCount="100000" sqref="FW2048:FX2048" name="Rango2_99_31_37"/>
    <protectedRange algorithmName="SHA-512" hashValue="Umj9+5Ys20VQPxBFtc6qE5LtKKSgPKwit+B8dd4XnEUaLfBM2ozpkEC4YxwK0SbBiAHDDex+pY+LomQ0lyuamQ==" saltValue="N2/MCRws+mmA+NXw0axolg==" spinCount="100000" sqref="FY2048" name="Rango2_31_2_2_38"/>
    <protectedRange algorithmName="SHA-512" hashValue="Rgskw+AQdeJ5qbJdarzTa3SCkJfDGziy0Uan5N0F3IWn/H3Z/e+VcB56R7Nes7MPxNHewNP1sSSucVjz3iTLeA==" saltValue="qKZH3DnwaZHBzy3cBZo1qQ==" spinCount="100000" sqref="GF2048" name="Rango2_31_28_1_38"/>
    <protectedRange algorithmName="SHA-512" hashValue="Umj9+5Ys20VQPxBFtc6qE5LtKKSgPKwit+B8dd4XnEUaLfBM2ozpkEC4YxwK0SbBiAHDDex+pY+LomQ0lyuamQ==" saltValue="N2/MCRws+mmA+NXw0axolg==" spinCount="100000" sqref="GE2048" name="Rango2_31_2_5_35"/>
    <protectedRange algorithmName="SHA-512" hashValue="Umj9+5Ys20VQPxBFtc6qE5LtKKSgPKwit+B8dd4XnEUaLfBM2ozpkEC4YxwK0SbBiAHDDex+pY+LomQ0lyuamQ==" saltValue="N2/MCRws+mmA+NXw0axolg==" spinCount="100000" sqref="GJ2048 GH2048 GL2048" name="Rango2_31_2_6_35"/>
    <protectedRange algorithmName="SHA-512" hashValue="XZw03RosI/l0z9FxmTtF29EdZ7P+4+ybhqoaAAUmURojSR5XbGfjC4f2i8gMqfY+RI9JvfdCA6PSh9TduXfUxA==" saltValue="5TPtLq2WoiRSae/yaDPnTw==" spinCount="100000" sqref="GO2048 GM2048 GK2048" name="Rango2_99_36_40"/>
    <protectedRange algorithmName="SHA-512" hashValue="EEHzbvEYwO1eufllBljOz0uf9BJ2ENtvOScQ7IsS321QhYbwKn7qhHKKP8cKj02rTDvVRMWvwQ1ZP0mZWsBprQ==" saltValue="CjXqBRFbKezlWOFV37MnDQ==" spinCount="100000" sqref="GQ2048:GR2048" name="Rango2_30_2_2_39"/>
    <protectedRange algorithmName="SHA-512" hashValue="EEHzbvEYwO1eufllBljOz0uf9BJ2ENtvOScQ7IsS321QhYbwKn7qhHKKP8cKj02rTDvVRMWvwQ1ZP0mZWsBprQ==" saltValue="CjXqBRFbKezlWOFV37MnDQ==" spinCount="100000" sqref="GW2048" name="Rango2_30_2_3_37"/>
    <protectedRange algorithmName="SHA-512" hashValue="XZw03RosI/l0z9FxmTtF29EdZ7P+4+ybhqoaAAUmURojSR5XbGfjC4f2i8gMqfY+RI9JvfdCA6PSh9TduXfUxA==" saltValue="5TPtLq2WoiRSae/yaDPnTw==" spinCount="100000" sqref="GY2048:GZ2048" name="Rango2_99_39_35"/>
    <protectedRange algorithmName="SHA-512" hashValue="XZw03RosI/l0z9FxmTtF29EdZ7P+4+ybhqoaAAUmURojSR5XbGfjC4f2i8gMqfY+RI9JvfdCA6PSh9TduXfUxA==" saltValue="5TPtLq2WoiRSae/yaDPnTw==" spinCount="100000" sqref="HJ2048" name="Rango2_99_40_39"/>
    <protectedRange algorithmName="SHA-512" hashValue="9+DNppQbWrLYYUMoJ+lyQctV2bX3Vq9kZnegLbpjTLP49It2ovUbcartuoQTeXgP+TGpY//7mDH/UQlFCKDGiA==" saltValue="KUnni6YEm00anzSSvyLqQA==" spinCount="100000" sqref="HD2048:HI2048" name="Rango2_39_41"/>
    <protectedRange algorithmName="SHA-512" hashValue="XZw03RosI/l0z9FxmTtF29EdZ7P+4+ybhqoaAAUmURojSR5XbGfjC4f2i8gMqfY+RI9JvfdCA6PSh9TduXfUxA==" saltValue="5TPtLq2WoiRSae/yaDPnTw==" spinCount="100000" sqref="IB2048 HU2048:HZ2048" name="Rango2_99_41_36"/>
    <protectedRange algorithmName="SHA-512" hashValue="9+DNppQbWrLYYUMoJ+lyQctV2bX3Vq9kZnegLbpjTLP49It2ovUbcartuoQTeXgP+TGpY//7mDH/UQlFCKDGiA==" saltValue="KUnni6YEm00anzSSvyLqQA==" spinCount="100000" sqref="HS2048:HT2048" name="Rango2_40_39"/>
    <protectedRange algorithmName="SHA-512" hashValue="XZw03RosI/l0z9FxmTtF29EdZ7P+4+ybhqoaAAUmURojSR5XbGfjC4f2i8gMqfY+RI9JvfdCA6PSh9TduXfUxA==" saltValue="5TPtLq2WoiRSae/yaDPnTw==" spinCount="100000" sqref="IL2048:IM2048" name="Rango2_99_79_28"/>
    <protectedRange algorithmName="SHA-512" hashValue="XZw03RosI/l0z9FxmTtF29EdZ7P+4+ybhqoaAAUmURojSR5XbGfjC4f2i8gMqfY+RI9JvfdCA6PSh9TduXfUxA==" saltValue="5TPtLq2WoiRSae/yaDPnTw==" spinCount="100000" sqref="IO2048" name="Rango2_99_80_46"/>
    <protectedRange algorithmName="SHA-512" hashValue="XZw03RosI/l0z9FxmTtF29EdZ7P+4+ybhqoaAAUmURojSR5XbGfjC4f2i8gMqfY+RI9JvfdCA6PSh9TduXfUxA==" saltValue="5TPtLq2WoiRSae/yaDPnTw==" spinCount="100000" sqref="EA2049:EJ2054" name="Rango2_99_18_42"/>
    <protectedRange algorithmName="SHA-512" hashValue="9+DNppQbWrLYYUMoJ+lyQctV2bX3Vq9kZnegLbpjTLP49It2ovUbcartuoQTeXgP+TGpY//7mDH/UQlFCKDGiA==" saltValue="KUnni6YEm00anzSSvyLqQA==" spinCount="100000" sqref="EN2049:EN2054" name="Rango2_22_37"/>
    <protectedRange algorithmName="SHA-512" hashValue="XZw03RosI/l0z9FxmTtF29EdZ7P+4+ybhqoaAAUmURojSR5XbGfjC4f2i8gMqfY+RI9JvfdCA6PSh9TduXfUxA==" saltValue="5TPtLq2WoiRSae/yaDPnTw==" spinCount="100000" sqref="ER2049:ES2054" name="Rango2_99_20_39"/>
    <protectedRange algorithmName="SHA-512" hashValue="XZw03RosI/l0z9FxmTtF29EdZ7P+4+ybhqoaAAUmURojSR5XbGfjC4f2i8gMqfY+RI9JvfdCA6PSh9TduXfUxA==" saltValue="5TPtLq2WoiRSae/yaDPnTw==" spinCount="100000" sqref="EV2049:EW2054" name="Rango2_99_22_39"/>
    <protectedRange algorithmName="SHA-512" hashValue="9+DNppQbWrLYYUMoJ+lyQctV2bX3Vq9kZnegLbpjTLP49It2ovUbcartuoQTeXgP+TGpY//7mDH/UQlFCKDGiA==" saltValue="KUnni6YEm00anzSSvyLqQA==" spinCount="100000" sqref="FC2049:FC2054" name="Rango2_26_38"/>
    <protectedRange algorithmName="SHA-512" hashValue="XZw03RosI/l0z9FxmTtF29EdZ7P+4+ybhqoaAAUmURojSR5XbGfjC4f2i8gMqfY+RI9JvfdCA6PSh9TduXfUxA==" saltValue="5TPtLq2WoiRSae/yaDPnTw==" spinCount="100000" sqref="FF2049:FF2054" name="Rango2_99_23_42"/>
    <protectedRange algorithmName="SHA-512" hashValue="9+DNppQbWrLYYUMoJ+lyQctV2bX3Vq9kZnegLbpjTLP49It2ovUbcartuoQTeXgP+TGpY//7mDH/UQlFCKDGiA==" saltValue="KUnni6YEm00anzSSvyLqQA==" spinCount="100000" sqref="FH2049:FH2054" name="Rango2_35_39"/>
    <protectedRange algorithmName="SHA-512" hashValue="XZw03RosI/l0z9FxmTtF29EdZ7P+4+ybhqoaAAUmURojSR5XbGfjC4f2i8gMqfY+RI9JvfdCA6PSh9TduXfUxA==" saltValue="5TPtLq2WoiRSae/yaDPnTw==" spinCount="100000" sqref="FQ2049:FR2054" name="Rango2_99_27_41"/>
    <protectedRange algorithmName="SHA-512" hashValue="XZw03RosI/l0z9FxmTtF29EdZ7P+4+ybhqoaAAUmURojSR5XbGfjC4f2i8gMqfY+RI9JvfdCA6PSh9TduXfUxA==" saltValue="5TPtLq2WoiRSae/yaDPnTw==" spinCount="100000" sqref="FU2049:FU2054" name="Rango2_99_29_38"/>
    <protectedRange algorithmName="SHA-512" hashValue="XZw03RosI/l0z9FxmTtF29EdZ7P+4+ybhqoaAAUmURojSR5XbGfjC4f2i8gMqfY+RI9JvfdCA6PSh9TduXfUxA==" saltValue="5TPtLq2WoiRSae/yaDPnTw==" spinCount="100000" sqref="FW2049:FX2054" name="Rango2_99_31_38"/>
    <protectedRange algorithmName="SHA-512" hashValue="Umj9+5Ys20VQPxBFtc6qE5LtKKSgPKwit+B8dd4XnEUaLfBM2ozpkEC4YxwK0SbBiAHDDex+pY+LomQ0lyuamQ==" saltValue="N2/MCRws+mmA+NXw0axolg==" spinCount="100000" sqref="FY2049:FY2054" name="Rango2_31_2_2_39"/>
    <protectedRange algorithmName="SHA-512" hashValue="Umj9+5Ys20VQPxBFtc6qE5LtKKSgPKwit+B8dd4XnEUaLfBM2ozpkEC4YxwK0SbBiAHDDex+pY+LomQ0lyuamQ==" saltValue="N2/MCRws+mmA+NXw0axolg==" spinCount="100000" sqref="GB2049 GB2053" name="Rango2_31_2_4_37"/>
    <protectedRange algorithmName="SHA-512" hashValue="Rgskw+AQdeJ5qbJdarzTa3SCkJfDGziy0Uan5N0F3IWn/H3Z/e+VcB56R7Nes7MPxNHewNP1sSSucVjz3iTLeA==" saltValue="qKZH3DnwaZHBzy3cBZo1qQ==" spinCount="100000" sqref="GF2049:GF2054" name="Rango2_31_28_1_39"/>
    <protectedRange algorithmName="SHA-512" hashValue="Umj9+5Ys20VQPxBFtc6qE5LtKKSgPKwit+B8dd4XnEUaLfBM2ozpkEC4YxwK0SbBiAHDDex+pY+LomQ0lyuamQ==" saltValue="N2/MCRws+mmA+NXw0axolg==" spinCount="100000" sqref="GE2049:GE2054" name="Rango2_31_2_5_36"/>
    <protectedRange algorithmName="SHA-512" hashValue="Umj9+5Ys20VQPxBFtc6qE5LtKKSgPKwit+B8dd4XnEUaLfBM2ozpkEC4YxwK0SbBiAHDDex+pY+LomQ0lyuamQ==" saltValue="N2/MCRws+mmA+NXw0axolg==" spinCount="100000" sqref="GJ2049:GJ2054 GH2049:GH2054 GL2049:GL2054" name="Rango2_31_2_6_36"/>
    <protectedRange algorithmName="SHA-512" hashValue="XZw03RosI/l0z9FxmTtF29EdZ7P+4+ybhqoaAAUmURojSR5XbGfjC4f2i8gMqfY+RI9JvfdCA6PSh9TduXfUxA==" saltValue="5TPtLq2WoiRSae/yaDPnTw==" spinCount="100000" sqref="GO2049:GO2054 GM2049:GM2054 GK2049:GK2054" name="Rango2_99_36_41"/>
    <protectedRange algorithmName="SHA-512" hashValue="EEHzbvEYwO1eufllBljOz0uf9BJ2ENtvOScQ7IsS321QhYbwKn7qhHKKP8cKj02rTDvVRMWvwQ1ZP0mZWsBprQ==" saltValue="CjXqBRFbKezlWOFV37MnDQ==" spinCount="100000" sqref="GQ2049:GR2054" name="Rango2_30_2_2_40"/>
    <protectedRange algorithmName="SHA-512" hashValue="EEHzbvEYwO1eufllBljOz0uf9BJ2ENtvOScQ7IsS321QhYbwKn7qhHKKP8cKj02rTDvVRMWvwQ1ZP0mZWsBprQ==" saltValue="CjXqBRFbKezlWOFV37MnDQ==" spinCount="100000" sqref="GW2049:GW2054" name="Rango2_30_2_3_38"/>
    <protectedRange algorithmName="SHA-512" hashValue="XZw03RosI/l0z9FxmTtF29EdZ7P+4+ybhqoaAAUmURojSR5XbGfjC4f2i8gMqfY+RI9JvfdCA6PSh9TduXfUxA==" saltValue="5TPtLq2WoiRSae/yaDPnTw==" spinCount="100000" sqref="GY2049:GZ2054" name="Rango2_99_39_36"/>
    <protectedRange algorithmName="SHA-512" hashValue="XZw03RosI/l0z9FxmTtF29EdZ7P+4+ybhqoaAAUmURojSR5XbGfjC4f2i8gMqfY+RI9JvfdCA6PSh9TduXfUxA==" saltValue="5TPtLq2WoiRSae/yaDPnTw==" spinCount="100000" sqref="HJ2049:HJ2054" name="Rango2_99_40_40"/>
    <protectedRange algorithmName="SHA-512" hashValue="9+DNppQbWrLYYUMoJ+lyQctV2bX3Vq9kZnegLbpjTLP49It2ovUbcartuoQTeXgP+TGpY//7mDH/UQlFCKDGiA==" saltValue="KUnni6YEm00anzSSvyLqQA==" spinCount="100000" sqref="HD2049:HI2054" name="Rango2_39_42"/>
    <protectedRange algorithmName="SHA-512" hashValue="XZw03RosI/l0z9FxmTtF29EdZ7P+4+ybhqoaAAUmURojSR5XbGfjC4f2i8gMqfY+RI9JvfdCA6PSh9TduXfUxA==" saltValue="5TPtLq2WoiRSae/yaDPnTw==" spinCount="100000" sqref="IB2049:IB2054 HU2049:HZ2054" name="Rango2_99_41_37"/>
    <protectedRange algorithmName="SHA-512" hashValue="9+DNppQbWrLYYUMoJ+lyQctV2bX3Vq9kZnegLbpjTLP49It2ovUbcartuoQTeXgP+TGpY//7mDH/UQlFCKDGiA==" saltValue="KUnni6YEm00anzSSvyLqQA==" spinCount="100000" sqref="HS2049:HT2054" name="Rango2_40_40"/>
    <protectedRange algorithmName="SHA-512" hashValue="XZw03RosI/l0z9FxmTtF29EdZ7P+4+ybhqoaAAUmURojSR5XbGfjC4f2i8gMqfY+RI9JvfdCA6PSh9TduXfUxA==" saltValue="5TPtLq2WoiRSae/yaDPnTw==" spinCount="100000" sqref="IL2049:IM2054" name="Rango2_99_79_29"/>
    <protectedRange algorithmName="SHA-512" hashValue="XZw03RosI/l0z9FxmTtF29EdZ7P+4+ybhqoaAAUmURojSR5XbGfjC4f2i8gMqfY+RI9JvfdCA6PSh9TduXfUxA==" saltValue="5TPtLq2WoiRSae/yaDPnTw==" spinCount="100000" sqref="IO2049:IO2054" name="Rango2_99_80_47"/>
    <protectedRange algorithmName="SHA-512" hashValue="XZw03RosI/l0z9FxmTtF29EdZ7P+4+ybhqoaAAUmURojSR5XbGfjC4f2i8gMqfY+RI9JvfdCA6PSh9TduXfUxA==" saltValue="5TPtLq2WoiRSae/yaDPnTw==" spinCount="100000" sqref="EA2055:EJ2096" name="Rango2_99_18_43"/>
    <protectedRange algorithmName="SHA-512" hashValue="9+DNppQbWrLYYUMoJ+lyQctV2bX3Vq9kZnegLbpjTLP49It2ovUbcartuoQTeXgP+TGpY//7mDH/UQlFCKDGiA==" saltValue="KUnni6YEm00anzSSvyLqQA==" spinCount="100000" sqref="EN2055:EN2096" name="Rango2_22_38"/>
    <protectedRange algorithmName="SHA-512" hashValue="XZw03RosI/l0z9FxmTtF29EdZ7P+4+ybhqoaAAUmURojSR5XbGfjC4f2i8gMqfY+RI9JvfdCA6PSh9TduXfUxA==" saltValue="5TPtLq2WoiRSae/yaDPnTw==" spinCount="100000" sqref="ER2055:ES2096" name="Rango2_99_20_40"/>
    <protectedRange algorithmName="SHA-512" hashValue="XZw03RosI/l0z9FxmTtF29EdZ7P+4+ybhqoaAAUmURojSR5XbGfjC4f2i8gMqfY+RI9JvfdCA6PSh9TduXfUxA==" saltValue="5TPtLq2WoiRSae/yaDPnTw==" spinCount="100000" sqref="EV2055:EW2096" name="Rango2_99_22_40"/>
    <protectedRange algorithmName="SHA-512" hashValue="9+DNppQbWrLYYUMoJ+lyQctV2bX3Vq9kZnegLbpjTLP49It2ovUbcartuoQTeXgP+TGpY//7mDH/UQlFCKDGiA==" saltValue="KUnni6YEm00anzSSvyLqQA==" spinCount="100000" sqref="FC2055:FC2096" name="Rango2_26_39"/>
    <protectedRange algorithmName="SHA-512" hashValue="XZw03RosI/l0z9FxmTtF29EdZ7P+4+ybhqoaAAUmURojSR5XbGfjC4f2i8gMqfY+RI9JvfdCA6PSh9TduXfUxA==" saltValue="5TPtLq2WoiRSae/yaDPnTw==" spinCount="100000" sqref="FF2055:FF2096" name="Rango2_99_23_43"/>
    <protectedRange algorithmName="SHA-512" hashValue="9+DNppQbWrLYYUMoJ+lyQctV2bX3Vq9kZnegLbpjTLP49It2ovUbcartuoQTeXgP+TGpY//7mDH/UQlFCKDGiA==" saltValue="KUnni6YEm00anzSSvyLqQA==" spinCount="100000" sqref="FH2055:FH2096" name="Rango2_35_40"/>
    <protectedRange algorithmName="SHA-512" hashValue="XZw03RosI/l0z9FxmTtF29EdZ7P+4+ybhqoaAAUmURojSR5XbGfjC4f2i8gMqfY+RI9JvfdCA6PSh9TduXfUxA==" saltValue="5TPtLq2WoiRSae/yaDPnTw==" spinCount="100000" sqref="FQ2055:FR2096" name="Rango2_99_27_42"/>
    <protectedRange algorithmName="SHA-512" hashValue="XZw03RosI/l0z9FxmTtF29EdZ7P+4+ybhqoaAAUmURojSR5XbGfjC4f2i8gMqfY+RI9JvfdCA6PSh9TduXfUxA==" saltValue="5TPtLq2WoiRSae/yaDPnTw==" spinCount="100000" sqref="FU2055:FU2096" name="Rango2_99_29_39"/>
    <protectedRange algorithmName="SHA-512" hashValue="XZw03RosI/l0z9FxmTtF29EdZ7P+4+ybhqoaAAUmURojSR5XbGfjC4f2i8gMqfY+RI9JvfdCA6PSh9TduXfUxA==" saltValue="5TPtLq2WoiRSae/yaDPnTw==" spinCount="100000" sqref="FW2055:FX2096" name="Rango2_99_31_39"/>
    <protectedRange algorithmName="SHA-512" hashValue="Umj9+5Ys20VQPxBFtc6qE5LtKKSgPKwit+B8dd4XnEUaLfBM2ozpkEC4YxwK0SbBiAHDDex+pY+LomQ0lyuamQ==" saltValue="N2/MCRws+mmA+NXw0axolg==" spinCount="100000" sqref="FY2055:FY2096" name="Rango2_31_2_2_40"/>
    <protectedRange algorithmName="SHA-512" hashValue="Umj9+5Ys20VQPxBFtc6qE5LtKKSgPKwit+B8dd4XnEUaLfBM2ozpkEC4YxwK0SbBiAHDDex+pY+LomQ0lyuamQ==" saltValue="N2/MCRws+mmA+NXw0axolg==" spinCount="100000" sqref="GB2055:GB2056 GB2058 GB2063 GB2065 GB2067:GB2069 GB2072 GB2074:GB2075 GB2079:GB2080 GB2085 GB2088:GB2093 GB2096" name="Rango2_31_2_4_38"/>
    <protectedRange algorithmName="SHA-512" hashValue="Rgskw+AQdeJ5qbJdarzTa3SCkJfDGziy0Uan5N0F3IWn/H3Z/e+VcB56R7Nes7MPxNHewNP1sSSucVjz3iTLeA==" saltValue="qKZH3DnwaZHBzy3cBZo1qQ==" spinCount="100000" sqref="GF2055:GF2096" name="Rango2_31_28_1_40"/>
    <protectedRange algorithmName="SHA-512" hashValue="Umj9+5Ys20VQPxBFtc6qE5LtKKSgPKwit+B8dd4XnEUaLfBM2ozpkEC4YxwK0SbBiAHDDex+pY+LomQ0lyuamQ==" saltValue="N2/MCRws+mmA+NXw0axolg==" spinCount="100000" sqref="GE2055:GE2096" name="Rango2_31_2_5_37"/>
    <protectedRange algorithmName="SHA-512" hashValue="Umj9+5Ys20VQPxBFtc6qE5LtKKSgPKwit+B8dd4XnEUaLfBM2ozpkEC4YxwK0SbBiAHDDex+pY+LomQ0lyuamQ==" saltValue="N2/MCRws+mmA+NXw0axolg==" spinCount="100000" sqref="GJ2055:GJ2096 GH2055:GH2096 GL2055:GL2096" name="Rango2_31_2_6_37"/>
    <protectedRange algorithmName="SHA-512" hashValue="XZw03RosI/l0z9FxmTtF29EdZ7P+4+ybhqoaAAUmURojSR5XbGfjC4f2i8gMqfY+RI9JvfdCA6PSh9TduXfUxA==" saltValue="5TPtLq2WoiRSae/yaDPnTw==" spinCount="100000" sqref="GO2055:GO2096 GM2055:GM2096 GK2055:GK2096" name="Rango2_99_36_42"/>
    <protectedRange algorithmName="SHA-512" hashValue="EEHzbvEYwO1eufllBljOz0uf9BJ2ENtvOScQ7IsS321QhYbwKn7qhHKKP8cKj02rTDvVRMWvwQ1ZP0mZWsBprQ==" saltValue="CjXqBRFbKezlWOFV37MnDQ==" spinCount="100000" sqref="GQ2055:GR2096" name="Rango2_30_2_2_41"/>
    <protectedRange algorithmName="SHA-512" hashValue="EEHzbvEYwO1eufllBljOz0uf9BJ2ENtvOScQ7IsS321QhYbwKn7qhHKKP8cKj02rTDvVRMWvwQ1ZP0mZWsBprQ==" saltValue="CjXqBRFbKezlWOFV37MnDQ==" spinCount="100000" sqref="GW2055:GW2096" name="Rango2_30_2_3_39"/>
    <protectedRange algorithmName="SHA-512" hashValue="XZw03RosI/l0z9FxmTtF29EdZ7P+4+ybhqoaAAUmURojSR5XbGfjC4f2i8gMqfY+RI9JvfdCA6PSh9TduXfUxA==" saltValue="5TPtLq2WoiRSae/yaDPnTw==" spinCount="100000" sqref="GY2055:GZ2096" name="Rango2_99_39_37"/>
    <protectedRange algorithmName="SHA-512" hashValue="XZw03RosI/l0z9FxmTtF29EdZ7P+4+ybhqoaAAUmURojSR5XbGfjC4f2i8gMqfY+RI9JvfdCA6PSh9TduXfUxA==" saltValue="5TPtLq2WoiRSae/yaDPnTw==" spinCount="100000" sqref="HJ2055:HJ2096" name="Rango2_99_40_41"/>
    <protectedRange algorithmName="SHA-512" hashValue="9+DNppQbWrLYYUMoJ+lyQctV2bX3Vq9kZnegLbpjTLP49It2ovUbcartuoQTeXgP+TGpY//7mDH/UQlFCKDGiA==" saltValue="KUnni6YEm00anzSSvyLqQA==" spinCount="100000" sqref="HD2055:HI2096" name="Rango2_39_43"/>
    <protectedRange algorithmName="SHA-512" hashValue="XZw03RosI/l0z9FxmTtF29EdZ7P+4+ybhqoaAAUmURojSR5XbGfjC4f2i8gMqfY+RI9JvfdCA6PSh9TduXfUxA==" saltValue="5TPtLq2WoiRSae/yaDPnTw==" spinCount="100000" sqref="IB2055:IB2096 HU2055:HZ2096" name="Rango2_99_41_38"/>
    <protectedRange algorithmName="SHA-512" hashValue="9+DNppQbWrLYYUMoJ+lyQctV2bX3Vq9kZnegLbpjTLP49It2ovUbcartuoQTeXgP+TGpY//7mDH/UQlFCKDGiA==" saltValue="KUnni6YEm00anzSSvyLqQA==" spinCount="100000" sqref="HS2055:HT2096" name="Rango2_40_41"/>
    <protectedRange algorithmName="SHA-512" hashValue="XZw03RosI/l0z9FxmTtF29EdZ7P+4+ybhqoaAAUmURojSR5XbGfjC4f2i8gMqfY+RI9JvfdCA6PSh9TduXfUxA==" saltValue="5TPtLq2WoiRSae/yaDPnTw==" spinCount="100000" sqref="IL2055:IM2096" name="Rango2_99_79_30"/>
    <protectedRange algorithmName="SHA-512" hashValue="XZw03RosI/l0z9FxmTtF29EdZ7P+4+ybhqoaAAUmURojSR5XbGfjC4f2i8gMqfY+RI9JvfdCA6PSh9TduXfUxA==" saltValue="5TPtLq2WoiRSae/yaDPnTw==" spinCount="100000" sqref="IO2055:IO2096" name="Rango2_99_80_48"/>
    <protectedRange algorithmName="SHA-512" hashValue="XZw03RosI/l0z9FxmTtF29EdZ7P+4+ybhqoaAAUmURojSR5XbGfjC4f2i8gMqfY+RI9JvfdCA6PSh9TduXfUxA==" saltValue="5TPtLq2WoiRSae/yaDPnTw==" spinCount="100000" sqref="EA2097:EJ2107" name="Rango2_99_18_44"/>
    <protectedRange algorithmName="SHA-512" hashValue="9+DNppQbWrLYYUMoJ+lyQctV2bX3Vq9kZnegLbpjTLP49It2ovUbcartuoQTeXgP+TGpY//7mDH/UQlFCKDGiA==" saltValue="KUnni6YEm00anzSSvyLqQA==" spinCount="100000" sqref="EN2097:EN2107" name="Rango2_22_39"/>
    <protectedRange algorithmName="SHA-512" hashValue="XZw03RosI/l0z9FxmTtF29EdZ7P+4+ybhqoaAAUmURojSR5XbGfjC4f2i8gMqfY+RI9JvfdCA6PSh9TduXfUxA==" saltValue="5TPtLq2WoiRSae/yaDPnTw==" spinCount="100000" sqref="ER2097:ES2107" name="Rango2_99_20_41"/>
    <protectedRange algorithmName="SHA-512" hashValue="XZw03RosI/l0z9FxmTtF29EdZ7P+4+ybhqoaAAUmURojSR5XbGfjC4f2i8gMqfY+RI9JvfdCA6PSh9TduXfUxA==" saltValue="5TPtLq2WoiRSae/yaDPnTw==" spinCount="100000" sqref="EV2097:EW2107" name="Rango2_99_22_41"/>
    <protectedRange algorithmName="SHA-512" hashValue="9+DNppQbWrLYYUMoJ+lyQctV2bX3Vq9kZnegLbpjTLP49It2ovUbcartuoQTeXgP+TGpY//7mDH/UQlFCKDGiA==" saltValue="KUnni6YEm00anzSSvyLqQA==" spinCount="100000" sqref="FC2097:FC2107" name="Rango2_26_40"/>
    <protectedRange algorithmName="SHA-512" hashValue="XZw03RosI/l0z9FxmTtF29EdZ7P+4+ybhqoaAAUmURojSR5XbGfjC4f2i8gMqfY+RI9JvfdCA6PSh9TduXfUxA==" saltValue="5TPtLq2WoiRSae/yaDPnTw==" spinCount="100000" sqref="FF2097:FF2107" name="Rango2_99_23_44"/>
    <protectedRange algorithmName="SHA-512" hashValue="9+DNppQbWrLYYUMoJ+lyQctV2bX3Vq9kZnegLbpjTLP49It2ovUbcartuoQTeXgP+TGpY//7mDH/UQlFCKDGiA==" saltValue="KUnni6YEm00anzSSvyLqQA==" spinCount="100000" sqref="FH2097:FH2107" name="Rango2_35_41"/>
    <protectedRange algorithmName="SHA-512" hashValue="XZw03RosI/l0z9FxmTtF29EdZ7P+4+ybhqoaAAUmURojSR5XbGfjC4f2i8gMqfY+RI9JvfdCA6PSh9TduXfUxA==" saltValue="5TPtLq2WoiRSae/yaDPnTw==" spinCount="100000" sqref="FQ2097:FR2107" name="Rango2_99_27_43"/>
    <protectedRange algorithmName="SHA-512" hashValue="XZw03RosI/l0z9FxmTtF29EdZ7P+4+ybhqoaAAUmURojSR5XbGfjC4f2i8gMqfY+RI9JvfdCA6PSh9TduXfUxA==" saltValue="5TPtLq2WoiRSae/yaDPnTw==" spinCount="100000" sqref="FU2097:FU2107" name="Rango2_99_29_40"/>
    <protectedRange algorithmName="SHA-512" hashValue="XZw03RosI/l0z9FxmTtF29EdZ7P+4+ybhqoaAAUmURojSR5XbGfjC4f2i8gMqfY+RI9JvfdCA6PSh9TduXfUxA==" saltValue="5TPtLq2WoiRSae/yaDPnTw==" spinCount="100000" sqref="FW2097:FX2107" name="Rango2_99_31_40"/>
    <protectedRange algorithmName="SHA-512" hashValue="Umj9+5Ys20VQPxBFtc6qE5LtKKSgPKwit+B8dd4XnEUaLfBM2ozpkEC4YxwK0SbBiAHDDex+pY+LomQ0lyuamQ==" saltValue="N2/MCRws+mmA+NXw0axolg==" spinCount="100000" sqref="FY2097:FY2107" name="Rango2_31_2_2_41"/>
    <protectedRange algorithmName="SHA-512" hashValue="Umj9+5Ys20VQPxBFtc6qE5LtKKSgPKwit+B8dd4XnEUaLfBM2ozpkEC4YxwK0SbBiAHDDex+pY+LomQ0lyuamQ==" saltValue="N2/MCRws+mmA+NXw0axolg==" spinCount="100000" sqref="GB2097 GB2100:GB2101 GB2106:GB2107" name="Rango2_31_2_4_39"/>
    <protectedRange algorithmName="SHA-512" hashValue="Rgskw+AQdeJ5qbJdarzTa3SCkJfDGziy0Uan5N0F3IWn/H3Z/e+VcB56R7Nes7MPxNHewNP1sSSucVjz3iTLeA==" saltValue="qKZH3DnwaZHBzy3cBZo1qQ==" spinCount="100000" sqref="GF2097:GF2107" name="Rango2_31_28_1_41"/>
    <protectedRange algorithmName="SHA-512" hashValue="Umj9+5Ys20VQPxBFtc6qE5LtKKSgPKwit+B8dd4XnEUaLfBM2ozpkEC4YxwK0SbBiAHDDex+pY+LomQ0lyuamQ==" saltValue="N2/MCRws+mmA+NXw0axolg==" spinCount="100000" sqref="GE2097:GE2107" name="Rango2_31_2_5_38"/>
    <protectedRange algorithmName="SHA-512" hashValue="Umj9+5Ys20VQPxBFtc6qE5LtKKSgPKwit+B8dd4XnEUaLfBM2ozpkEC4YxwK0SbBiAHDDex+pY+LomQ0lyuamQ==" saltValue="N2/MCRws+mmA+NXw0axolg==" spinCount="100000" sqref="GJ2097:GJ2107 GH2097:GH2107 GL2097:GL2107" name="Rango2_31_2_6_38"/>
    <protectedRange algorithmName="SHA-512" hashValue="XZw03RosI/l0z9FxmTtF29EdZ7P+4+ybhqoaAAUmURojSR5XbGfjC4f2i8gMqfY+RI9JvfdCA6PSh9TduXfUxA==" saltValue="5TPtLq2WoiRSae/yaDPnTw==" spinCount="100000" sqref="GO2097:GO2107 GM2097:GM2107 GK2097:GK2107" name="Rango2_99_36_43"/>
    <protectedRange algorithmName="SHA-512" hashValue="EEHzbvEYwO1eufllBljOz0uf9BJ2ENtvOScQ7IsS321QhYbwKn7qhHKKP8cKj02rTDvVRMWvwQ1ZP0mZWsBprQ==" saltValue="CjXqBRFbKezlWOFV37MnDQ==" spinCount="100000" sqref="GQ2097:GR2107" name="Rango2_30_2_2_42"/>
    <protectedRange algorithmName="SHA-512" hashValue="EEHzbvEYwO1eufllBljOz0uf9BJ2ENtvOScQ7IsS321QhYbwKn7qhHKKP8cKj02rTDvVRMWvwQ1ZP0mZWsBprQ==" saltValue="CjXqBRFbKezlWOFV37MnDQ==" spinCount="100000" sqref="GW2097:GW2107" name="Rango2_30_2_3_40"/>
    <protectedRange algorithmName="SHA-512" hashValue="XZw03RosI/l0z9FxmTtF29EdZ7P+4+ybhqoaAAUmURojSR5XbGfjC4f2i8gMqfY+RI9JvfdCA6PSh9TduXfUxA==" saltValue="5TPtLq2WoiRSae/yaDPnTw==" spinCount="100000" sqref="GY2097:GZ2107" name="Rango2_99_39_38"/>
    <protectedRange algorithmName="SHA-512" hashValue="XZw03RosI/l0z9FxmTtF29EdZ7P+4+ybhqoaAAUmURojSR5XbGfjC4f2i8gMqfY+RI9JvfdCA6PSh9TduXfUxA==" saltValue="5TPtLq2WoiRSae/yaDPnTw==" spinCount="100000" sqref="HJ2097:HJ2107" name="Rango2_99_40_42"/>
    <protectedRange algorithmName="SHA-512" hashValue="9+DNppQbWrLYYUMoJ+lyQctV2bX3Vq9kZnegLbpjTLP49It2ovUbcartuoQTeXgP+TGpY//7mDH/UQlFCKDGiA==" saltValue="KUnni6YEm00anzSSvyLqQA==" spinCount="100000" sqref="HD2097:HI2107" name="Rango2_39_44"/>
    <protectedRange algorithmName="SHA-512" hashValue="XZw03RosI/l0z9FxmTtF29EdZ7P+4+ybhqoaAAUmURojSR5XbGfjC4f2i8gMqfY+RI9JvfdCA6PSh9TduXfUxA==" saltValue="5TPtLq2WoiRSae/yaDPnTw==" spinCount="100000" sqref="IB2097:IB2107 HU2097:HZ2107" name="Rango2_99_41_39"/>
    <protectedRange algorithmName="SHA-512" hashValue="9+DNppQbWrLYYUMoJ+lyQctV2bX3Vq9kZnegLbpjTLP49It2ovUbcartuoQTeXgP+TGpY//7mDH/UQlFCKDGiA==" saltValue="KUnni6YEm00anzSSvyLqQA==" spinCount="100000" sqref="HS2097:HT2107" name="Rango2_40_42"/>
    <protectedRange algorithmName="SHA-512" hashValue="XZw03RosI/l0z9FxmTtF29EdZ7P+4+ybhqoaAAUmURojSR5XbGfjC4f2i8gMqfY+RI9JvfdCA6PSh9TduXfUxA==" saltValue="5TPtLq2WoiRSae/yaDPnTw==" spinCount="100000" sqref="IL2097:IM2107" name="Rango2_99_79_31"/>
    <protectedRange algorithmName="SHA-512" hashValue="XZw03RosI/l0z9FxmTtF29EdZ7P+4+ybhqoaAAUmURojSR5XbGfjC4f2i8gMqfY+RI9JvfdCA6PSh9TduXfUxA==" saltValue="5TPtLq2WoiRSae/yaDPnTw==" spinCount="100000" sqref="IO2097:IO2107" name="Rango2_99_80_49"/>
    <protectedRange algorithmName="SHA-512" hashValue="D8TacORwT7iz0mF9GEucchnMHfB5er2FFjQsxyeWWyeJkM6Bt3gYQ3LbcHPxZXFpVAYtFOuTrzYOCJrlZDx16g==" saltValue="QtCzIBktdS4NZkOEGcLTRQ==" spinCount="100000" sqref="IW1997" name="Rango2_41_38_1"/>
    <protectedRange algorithmName="SHA-512" hashValue="Gqwr8n5jYbCESAqCFk8dpOzViQICBV+k0xoqBoQaZ5lHaRlvT9TZDB4yXtm+qC6OhD064ZDBOFWkwo+LHXu1sg==" saltValue="gEL9PCN2ekF2IxW9yqAGYA==" spinCount="100000" sqref="IS1997" name="Rango2_40_2_38_1"/>
    <protectedRange algorithmName="SHA-512" hashValue="9+DNppQbWrLYYUMoJ+lyQctV2bX3Vq9kZnegLbpjTLP49It2ovUbcartuoQTeXgP+TGpY//7mDH/UQlFCKDGiA==" saltValue="KUnni6YEm00anzSSvyLqQA==" spinCount="100000" sqref="JC1997:JM1997" name="Rango2_43_9"/>
    <protectedRange algorithmName="SHA-512" hashValue="9+DNppQbWrLYYUMoJ+lyQctV2bX3Vq9kZnegLbpjTLP49It2ovUbcartuoQTeXgP+TGpY//7mDH/UQlFCKDGiA==" saltValue="KUnni6YEm00anzSSvyLqQA==" spinCount="100000" sqref="JO1997:JW1997" name="Rango2_44_9"/>
    <protectedRange algorithmName="SHA-512" hashValue="9+DNppQbWrLYYUMoJ+lyQctV2bX3Vq9kZnegLbpjTLP49It2ovUbcartuoQTeXgP+TGpY//7mDH/UQlFCKDGiA==" saltValue="KUnni6YEm00anzSSvyLqQA==" spinCount="100000" sqref="JY1997:KF1997" name="Rango2_45_11"/>
    <protectedRange algorithmName="SHA-512" hashValue="9+DNppQbWrLYYUMoJ+lyQctV2bX3Vq9kZnegLbpjTLP49It2ovUbcartuoQTeXgP+TGpY//7mDH/UQlFCKDGiA==" saltValue="KUnni6YEm00anzSSvyLqQA==" spinCount="100000" sqref="KH1997" name="Rango2_46_8"/>
    <protectedRange algorithmName="SHA-512" hashValue="9+DNppQbWrLYYUMoJ+lyQctV2bX3Vq9kZnegLbpjTLP49It2ovUbcartuoQTeXgP+TGpY//7mDH/UQlFCKDGiA==" saltValue="KUnni6YEm00anzSSvyLqQA==" spinCount="100000" sqref="KJ1997:MP1997" name="Rango2_47_3"/>
    <protectedRange algorithmName="SHA-512" hashValue="D8TacORwT7iz0mF9GEucchnMHfB5er2FFjQsxyeWWyeJkM6Bt3gYQ3LbcHPxZXFpVAYtFOuTrzYOCJrlZDx16g==" saltValue="QtCzIBktdS4NZkOEGcLTRQ==" spinCount="100000" sqref="IW1998" name="Rango2_41_39_1"/>
    <protectedRange algorithmName="SHA-512" hashValue="Gqwr8n5jYbCESAqCFk8dpOzViQICBV+k0xoqBoQaZ5lHaRlvT9TZDB4yXtm+qC6OhD064ZDBOFWkwo+LHXu1sg==" saltValue="gEL9PCN2ekF2IxW9yqAGYA==" spinCount="100000" sqref="IS1998" name="Rango2_40_2_39_1"/>
    <protectedRange algorithmName="SHA-512" hashValue="9+DNppQbWrLYYUMoJ+lyQctV2bX3Vq9kZnegLbpjTLP49It2ovUbcartuoQTeXgP+TGpY//7mDH/UQlFCKDGiA==" saltValue="KUnni6YEm00anzSSvyLqQA==" spinCount="100000" sqref="JC1998:JM1998" name="Rango2_43_10"/>
    <protectedRange algorithmName="SHA-512" hashValue="9+DNppQbWrLYYUMoJ+lyQctV2bX3Vq9kZnegLbpjTLP49It2ovUbcartuoQTeXgP+TGpY//7mDH/UQlFCKDGiA==" saltValue="KUnni6YEm00anzSSvyLqQA==" spinCount="100000" sqref="JO1998:JW1998" name="Rango2_44_10"/>
    <protectedRange algorithmName="SHA-512" hashValue="9+DNppQbWrLYYUMoJ+lyQctV2bX3Vq9kZnegLbpjTLP49It2ovUbcartuoQTeXgP+TGpY//7mDH/UQlFCKDGiA==" saltValue="KUnni6YEm00anzSSvyLqQA==" spinCount="100000" sqref="JY1998:KF1998" name="Rango2_45_12"/>
    <protectedRange algorithmName="SHA-512" hashValue="9+DNppQbWrLYYUMoJ+lyQctV2bX3Vq9kZnegLbpjTLP49It2ovUbcartuoQTeXgP+TGpY//7mDH/UQlFCKDGiA==" saltValue="KUnni6YEm00anzSSvyLqQA==" spinCount="100000" sqref="KH1998" name="Rango2_46_9"/>
    <protectedRange algorithmName="SHA-512" hashValue="9+DNppQbWrLYYUMoJ+lyQctV2bX3Vq9kZnegLbpjTLP49It2ovUbcartuoQTeXgP+TGpY//7mDH/UQlFCKDGiA==" saltValue="KUnni6YEm00anzSSvyLqQA==" spinCount="100000" sqref="LG1998:MP1998 KJ1998:LB1998" name="Rango2_47_4"/>
    <protectedRange algorithmName="SHA-512" hashValue="D8TacORwT7iz0mF9GEucchnMHfB5er2FFjQsxyeWWyeJkM6Bt3gYQ3LbcHPxZXFpVAYtFOuTrzYOCJrlZDx16g==" saltValue="QtCzIBktdS4NZkOEGcLTRQ==" spinCount="100000" sqref="IW1999" name="Rango2_41_39_2"/>
    <protectedRange algorithmName="SHA-512" hashValue="Gqwr8n5jYbCESAqCFk8dpOzViQICBV+k0xoqBoQaZ5lHaRlvT9TZDB4yXtm+qC6OhD064ZDBOFWkwo+LHXu1sg==" saltValue="gEL9PCN2ekF2IxW9yqAGYA==" spinCount="100000" sqref="IS1999" name="Rango2_40_2_39_2"/>
    <protectedRange algorithmName="SHA-512" hashValue="9+DNppQbWrLYYUMoJ+lyQctV2bX3Vq9kZnegLbpjTLP49It2ovUbcartuoQTeXgP+TGpY//7mDH/UQlFCKDGiA==" saltValue="KUnni6YEm00anzSSvyLqQA==" spinCount="100000" sqref="JC1999:JM1999" name="Rango2_43_11"/>
    <protectedRange algorithmName="SHA-512" hashValue="9+DNppQbWrLYYUMoJ+lyQctV2bX3Vq9kZnegLbpjTLP49It2ovUbcartuoQTeXgP+TGpY//7mDH/UQlFCKDGiA==" saltValue="KUnni6YEm00anzSSvyLqQA==" spinCount="100000" sqref="JO1999:JW1999" name="Rango2_44_11"/>
    <protectedRange algorithmName="SHA-512" hashValue="9+DNppQbWrLYYUMoJ+lyQctV2bX3Vq9kZnegLbpjTLP49It2ovUbcartuoQTeXgP+TGpY//7mDH/UQlFCKDGiA==" saltValue="KUnni6YEm00anzSSvyLqQA==" spinCount="100000" sqref="JY1999:KF1999" name="Rango2_45_13"/>
    <protectedRange algorithmName="SHA-512" hashValue="9+DNppQbWrLYYUMoJ+lyQctV2bX3Vq9kZnegLbpjTLP49It2ovUbcartuoQTeXgP+TGpY//7mDH/UQlFCKDGiA==" saltValue="KUnni6YEm00anzSSvyLqQA==" spinCount="100000" sqref="KH1999" name="Rango2_46_10"/>
    <protectedRange algorithmName="SHA-512" hashValue="9+DNppQbWrLYYUMoJ+lyQctV2bX3Vq9kZnegLbpjTLP49It2ovUbcartuoQTeXgP+TGpY//7mDH/UQlFCKDGiA==" saltValue="KUnni6YEm00anzSSvyLqQA==" spinCount="100000" sqref="KJ1999:MP1999" name="Rango2_47_5"/>
    <protectedRange algorithmName="SHA-512" hashValue="D8TacORwT7iz0mF9GEucchnMHfB5er2FFjQsxyeWWyeJkM6Bt3gYQ3LbcHPxZXFpVAYtFOuTrzYOCJrlZDx16g==" saltValue="QtCzIBktdS4NZkOEGcLTRQ==" spinCount="100000" sqref="IW2000" name="Rango2_41_39_3"/>
    <protectedRange algorithmName="SHA-512" hashValue="Gqwr8n5jYbCESAqCFk8dpOzViQICBV+k0xoqBoQaZ5lHaRlvT9TZDB4yXtm+qC6OhD064ZDBOFWkwo+LHXu1sg==" saltValue="gEL9PCN2ekF2IxW9yqAGYA==" spinCount="100000" sqref="IS2000" name="Rango2_40_2_39_3"/>
    <protectedRange algorithmName="SHA-512" hashValue="9+DNppQbWrLYYUMoJ+lyQctV2bX3Vq9kZnegLbpjTLP49It2ovUbcartuoQTeXgP+TGpY//7mDH/UQlFCKDGiA==" saltValue="KUnni6YEm00anzSSvyLqQA==" spinCount="100000" sqref="JC2000:JM2000" name="Rango2_43_12"/>
    <protectedRange algorithmName="SHA-512" hashValue="9+DNppQbWrLYYUMoJ+lyQctV2bX3Vq9kZnegLbpjTLP49It2ovUbcartuoQTeXgP+TGpY//7mDH/UQlFCKDGiA==" saltValue="KUnni6YEm00anzSSvyLqQA==" spinCount="100000" sqref="JO2000:JW2000" name="Rango2_44_12"/>
    <protectedRange algorithmName="SHA-512" hashValue="9+DNppQbWrLYYUMoJ+lyQctV2bX3Vq9kZnegLbpjTLP49It2ovUbcartuoQTeXgP+TGpY//7mDH/UQlFCKDGiA==" saltValue="KUnni6YEm00anzSSvyLqQA==" spinCount="100000" sqref="JY2000:KF2000" name="Rango2_45_14"/>
    <protectedRange algorithmName="SHA-512" hashValue="9+DNppQbWrLYYUMoJ+lyQctV2bX3Vq9kZnegLbpjTLP49It2ovUbcartuoQTeXgP+TGpY//7mDH/UQlFCKDGiA==" saltValue="KUnni6YEm00anzSSvyLqQA==" spinCount="100000" sqref="KH2000" name="Rango2_46_11"/>
    <protectedRange algorithmName="SHA-512" hashValue="9+DNppQbWrLYYUMoJ+lyQctV2bX3Vq9kZnegLbpjTLP49It2ovUbcartuoQTeXgP+TGpY//7mDH/UQlFCKDGiA==" saltValue="KUnni6YEm00anzSSvyLqQA==" spinCount="100000" sqref="KJ2000:MP2000" name="Rango2_47_6"/>
    <protectedRange algorithmName="SHA-512" hashValue="D8TacORwT7iz0mF9GEucchnMHfB5er2FFjQsxyeWWyeJkM6Bt3gYQ3LbcHPxZXFpVAYtFOuTrzYOCJrlZDx16g==" saltValue="QtCzIBktdS4NZkOEGcLTRQ==" spinCount="100000" sqref="IW2001" name="Rango2_41_39_4"/>
    <protectedRange algorithmName="SHA-512" hashValue="Gqwr8n5jYbCESAqCFk8dpOzViQICBV+k0xoqBoQaZ5lHaRlvT9TZDB4yXtm+qC6OhD064ZDBOFWkwo+LHXu1sg==" saltValue="gEL9PCN2ekF2IxW9yqAGYA==" spinCount="100000" sqref="IS2001" name="Rango2_40_2_39_4"/>
    <protectedRange algorithmName="SHA-512" hashValue="9+DNppQbWrLYYUMoJ+lyQctV2bX3Vq9kZnegLbpjTLP49It2ovUbcartuoQTeXgP+TGpY//7mDH/UQlFCKDGiA==" saltValue="KUnni6YEm00anzSSvyLqQA==" spinCount="100000" sqref="JC2001:JM2001" name="Rango2_43_13"/>
    <protectedRange algorithmName="SHA-512" hashValue="9+DNppQbWrLYYUMoJ+lyQctV2bX3Vq9kZnegLbpjTLP49It2ovUbcartuoQTeXgP+TGpY//7mDH/UQlFCKDGiA==" saltValue="KUnni6YEm00anzSSvyLqQA==" spinCount="100000" sqref="JO2001:JW2001" name="Rango2_44_13"/>
    <protectedRange algorithmName="SHA-512" hashValue="9+DNppQbWrLYYUMoJ+lyQctV2bX3Vq9kZnegLbpjTLP49It2ovUbcartuoQTeXgP+TGpY//7mDH/UQlFCKDGiA==" saltValue="KUnni6YEm00anzSSvyLqQA==" spinCount="100000" sqref="JY2001:KF2001" name="Rango2_45_15"/>
    <protectedRange algorithmName="SHA-512" hashValue="9+DNppQbWrLYYUMoJ+lyQctV2bX3Vq9kZnegLbpjTLP49It2ovUbcartuoQTeXgP+TGpY//7mDH/UQlFCKDGiA==" saltValue="KUnni6YEm00anzSSvyLqQA==" spinCount="100000" sqref="KH2001" name="Rango2_46_12"/>
    <protectedRange algorithmName="SHA-512" hashValue="9+DNppQbWrLYYUMoJ+lyQctV2bX3Vq9kZnegLbpjTLP49It2ovUbcartuoQTeXgP+TGpY//7mDH/UQlFCKDGiA==" saltValue="KUnni6YEm00anzSSvyLqQA==" spinCount="100000" sqref="KJ2001:MP2001" name="Rango2_47_7"/>
    <protectedRange algorithmName="SHA-512" hashValue="D8TacORwT7iz0mF9GEucchnMHfB5er2FFjQsxyeWWyeJkM6Bt3gYQ3LbcHPxZXFpVAYtFOuTrzYOCJrlZDx16g==" saltValue="QtCzIBktdS4NZkOEGcLTRQ==" spinCount="100000" sqref="IW2002" name="Rango2_41_39_5"/>
    <protectedRange algorithmName="SHA-512" hashValue="Gqwr8n5jYbCESAqCFk8dpOzViQICBV+k0xoqBoQaZ5lHaRlvT9TZDB4yXtm+qC6OhD064ZDBOFWkwo+LHXu1sg==" saltValue="gEL9PCN2ekF2IxW9yqAGYA==" spinCount="100000" sqref="IS2002" name="Rango2_40_2_39_5"/>
    <protectedRange algorithmName="SHA-512" hashValue="9+DNppQbWrLYYUMoJ+lyQctV2bX3Vq9kZnegLbpjTLP49It2ovUbcartuoQTeXgP+TGpY//7mDH/UQlFCKDGiA==" saltValue="KUnni6YEm00anzSSvyLqQA==" spinCount="100000" sqref="JC2002:JM2002" name="Rango2_43_14"/>
    <protectedRange algorithmName="SHA-512" hashValue="9+DNppQbWrLYYUMoJ+lyQctV2bX3Vq9kZnegLbpjTLP49It2ovUbcartuoQTeXgP+TGpY//7mDH/UQlFCKDGiA==" saltValue="KUnni6YEm00anzSSvyLqQA==" spinCount="100000" sqref="JO2002:JW2002" name="Rango2_44_14"/>
    <protectedRange algorithmName="SHA-512" hashValue="9+DNppQbWrLYYUMoJ+lyQctV2bX3Vq9kZnegLbpjTLP49It2ovUbcartuoQTeXgP+TGpY//7mDH/UQlFCKDGiA==" saltValue="KUnni6YEm00anzSSvyLqQA==" spinCount="100000" sqref="JY2002:KF2002" name="Rango2_45_16"/>
    <protectedRange algorithmName="SHA-512" hashValue="9+DNppQbWrLYYUMoJ+lyQctV2bX3Vq9kZnegLbpjTLP49It2ovUbcartuoQTeXgP+TGpY//7mDH/UQlFCKDGiA==" saltValue="KUnni6YEm00anzSSvyLqQA==" spinCount="100000" sqref="KH2002" name="Rango2_46_13"/>
    <protectedRange algorithmName="SHA-512" hashValue="9+DNppQbWrLYYUMoJ+lyQctV2bX3Vq9kZnegLbpjTLP49It2ovUbcartuoQTeXgP+TGpY//7mDH/UQlFCKDGiA==" saltValue="KUnni6YEm00anzSSvyLqQA==" spinCount="100000" sqref="KJ2002:MP2002" name="Rango2_47_8"/>
    <protectedRange algorithmName="SHA-512" hashValue="D8TacORwT7iz0mF9GEucchnMHfB5er2FFjQsxyeWWyeJkM6Bt3gYQ3LbcHPxZXFpVAYtFOuTrzYOCJrlZDx16g==" saltValue="QtCzIBktdS4NZkOEGcLTRQ==" spinCount="100000" sqref="IW2003" name="Rango2_41_39_6"/>
    <protectedRange algorithmName="SHA-512" hashValue="Gqwr8n5jYbCESAqCFk8dpOzViQICBV+k0xoqBoQaZ5lHaRlvT9TZDB4yXtm+qC6OhD064ZDBOFWkwo+LHXu1sg==" saltValue="gEL9PCN2ekF2IxW9yqAGYA==" spinCount="100000" sqref="IS2003" name="Rango2_40_2_39_6"/>
    <protectedRange algorithmName="SHA-512" hashValue="9+DNppQbWrLYYUMoJ+lyQctV2bX3Vq9kZnegLbpjTLP49It2ovUbcartuoQTeXgP+TGpY//7mDH/UQlFCKDGiA==" saltValue="KUnni6YEm00anzSSvyLqQA==" spinCount="100000" sqref="JC2003:JM2003" name="Rango2_43_15"/>
    <protectedRange algorithmName="SHA-512" hashValue="9+DNppQbWrLYYUMoJ+lyQctV2bX3Vq9kZnegLbpjTLP49It2ovUbcartuoQTeXgP+TGpY//7mDH/UQlFCKDGiA==" saltValue="KUnni6YEm00anzSSvyLqQA==" spinCount="100000" sqref="JO2003:JW2003" name="Rango2_44_15"/>
    <protectedRange algorithmName="SHA-512" hashValue="9+DNppQbWrLYYUMoJ+lyQctV2bX3Vq9kZnegLbpjTLP49It2ovUbcartuoQTeXgP+TGpY//7mDH/UQlFCKDGiA==" saltValue="KUnni6YEm00anzSSvyLqQA==" spinCount="100000" sqref="JY2003:KF2003" name="Rango2_45_17"/>
    <protectedRange algorithmName="SHA-512" hashValue="9+DNppQbWrLYYUMoJ+lyQctV2bX3Vq9kZnegLbpjTLP49It2ovUbcartuoQTeXgP+TGpY//7mDH/UQlFCKDGiA==" saltValue="KUnni6YEm00anzSSvyLqQA==" spinCount="100000" sqref="KH2003" name="Rango2_46_14"/>
    <protectedRange algorithmName="SHA-512" hashValue="9+DNppQbWrLYYUMoJ+lyQctV2bX3Vq9kZnegLbpjTLP49It2ovUbcartuoQTeXgP+TGpY//7mDH/UQlFCKDGiA==" saltValue="KUnni6YEm00anzSSvyLqQA==" spinCount="100000" sqref="KJ2003:MP2003" name="Rango2_47_9"/>
    <protectedRange algorithmName="SHA-512" hashValue="Gqwr8n5jYbCESAqCFk8dpOzViQICBV+k0xoqBoQaZ5lHaRlvT9TZDB4yXtm+qC6OhD064ZDBOFWkwo+LHXu1sg==" saltValue="gEL9PCN2ekF2IxW9yqAGYA==" spinCount="100000" sqref="IS2004" name="Rango2_40_2_1_5"/>
    <protectedRange algorithmName="SHA-512" hashValue="D8TacORwT7iz0mF9GEucchnMHfB5er2FFjQsxyeWWyeJkM6Bt3gYQ3LbcHPxZXFpVAYtFOuTrzYOCJrlZDx16g==" saltValue="QtCzIBktdS4NZkOEGcLTRQ==" spinCount="100000" sqref="IW2004" name="Rango2_41_1_4"/>
    <protectedRange algorithmName="SHA-512" hashValue="9+DNppQbWrLYYUMoJ+lyQctV2bX3Vq9kZnegLbpjTLP49It2ovUbcartuoQTeXgP+TGpY//7mDH/UQlFCKDGiA==" saltValue="KUnni6YEm00anzSSvyLqQA==" spinCount="100000" sqref="IX2004 IT2004:IV2004" name="Rango2_42_2"/>
    <protectedRange algorithmName="SHA-512" hashValue="9+DNppQbWrLYYUMoJ+lyQctV2bX3Vq9kZnegLbpjTLP49It2ovUbcartuoQTeXgP+TGpY//7mDH/UQlFCKDGiA==" saltValue="KUnni6YEm00anzSSvyLqQA==" spinCount="100000" sqref="IZ2004:JM2004" name="Rango2_43_16"/>
    <protectedRange algorithmName="SHA-512" hashValue="9+DNppQbWrLYYUMoJ+lyQctV2bX3Vq9kZnegLbpjTLP49It2ovUbcartuoQTeXgP+TGpY//7mDH/UQlFCKDGiA==" saltValue="KUnni6YEm00anzSSvyLqQA==" spinCount="100000" sqref="JO2004:JW2004" name="Rango2_44_16"/>
    <protectedRange algorithmName="SHA-512" hashValue="9+DNppQbWrLYYUMoJ+lyQctV2bX3Vq9kZnegLbpjTLP49It2ovUbcartuoQTeXgP+TGpY//7mDH/UQlFCKDGiA==" saltValue="KUnni6YEm00anzSSvyLqQA==" spinCount="100000" sqref="JY2004:KF2004" name="Rango2_45_18"/>
    <protectedRange algorithmName="SHA-512" hashValue="9+DNppQbWrLYYUMoJ+lyQctV2bX3Vq9kZnegLbpjTLP49It2ovUbcartuoQTeXgP+TGpY//7mDH/UQlFCKDGiA==" saltValue="KUnni6YEm00anzSSvyLqQA==" spinCount="100000" sqref="KH2004" name="Rango2_46_15"/>
    <protectedRange algorithmName="SHA-512" hashValue="9+DNppQbWrLYYUMoJ+lyQctV2bX3Vq9kZnegLbpjTLP49It2ovUbcartuoQTeXgP+TGpY//7mDH/UQlFCKDGiA==" saltValue="KUnni6YEm00anzSSvyLqQA==" spinCount="100000" sqref="KJ2004:MP2004" name="Rango2_47_10"/>
    <protectedRange algorithmName="SHA-512" hashValue="Gqwr8n5jYbCESAqCFk8dpOzViQICBV+k0xoqBoQaZ5lHaRlvT9TZDB4yXtm+qC6OhD064ZDBOFWkwo+LHXu1sg==" saltValue="gEL9PCN2ekF2IxW9yqAGYA==" spinCount="100000" sqref="IS2005" name="Rango2_40_2_1_7"/>
    <protectedRange algorithmName="SHA-512" hashValue="D8TacORwT7iz0mF9GEucchnMHfB5er2FFjQsxyeWWyeJkM6Bt3gYQ3LbcHPxZXFpVAYtFOuTrzYOCJrlZDx16g==" saltValue="QtCzIBktdS4NZkOEGcLTRQ==" spinCount="100000" sqref="IW2005" name="Rango2_41_1_5"/>
    <protectedRange algorithmName="SHA-512" hashValue="9+DNppQbWrLYYUMoJ+lyQctV2bX3Vq9kZnegLbpjTLP49It2ovUbcartuoQTeXgP+TGpY//7mDH/UQlFCKDGiA==" saltValue="KUnni6YEm00anzSSvyLqQA==" spinCount="100000" sqref="IX2005 IT2005:IV2005" name="Rango2_42_3"/>
    <protectedRange algorithmName="SHA-512" hashValue="9+DNppQbWrLYYUMoJ+lyQctV2bX3Vq9kZnegLbpjTLP49It2ovUbcartuoQTeXgP+TGpY//7mDH/UQlFCKDGiA==" saltValue="KUnni6YEm00anzSSvyLqQA==" spinCount="100000" sqref="IZ2005:JM2005" name="Rango2_43_17"/>
    <protectedRange algorithmName="SHA-512" hashValue="9+DNppQbWrLYYUMoJ+lyQctV2bX3Vq9kZnegLbpjTLP49It2ovUbcartuoQTeXgP+TGpY//7mDH/UQlFCKDGiA==" saltValue="KUnni6YEm00anzSSvyLqQA==" spinCount="100000" sqref="JO2005:JW2005" name="Rango2_44_17"/>
    <protectedRange algorithmName="SHA-512" hashValue="9+DNppQbWrLYYUMoJ+lyQctV2bX3Vq9kZnegLbpjTLP49It2ovUbcartuoQTeXgP+TGpY//7mDH/UQlFCKDGiA==" saltValue="KUnni6YEm00anzSSvyLqQA==" spinCount="100000" sqref="JY2005:KF2005" name="Rango2_45_19"/>
    <protectedRange algorithmName="SHA-512" hashValue="9+DNppQbWrLYYUMoJ+lyQctV2bX3Vq9kZnegLbpjTLP49It2ovUbcartuoQTeXgP+TGpY//7mDH/UQlFCKDGiA==" saltValue="KUnni6YEm00anzSSvyLqQA==" spinCount="100000" sqref="KH2005" name="Rango2_46_16"/>
    <protectedRange algorithmName="SHA-512" hashValue="9+DNppQbWrLYYUMoJ+lyQctV2bX3Vq9kZnegLbpjTLP49It2ovUbcartuoQTeXgP+TGpY//7mDH/UQlFCKDGiA==" saltValue="KUnni6YEm00anzSSvyLqQA==" spinCount="100000" sqref="KJ2005:MP2005" name="Rango2_47_11"/>
    <protectedRange algorithmName="SHA-512" hashValue="Gqwr8n5jYbCESAqCFk8dpOzViQICBV+k0xoqBoQaZ5lHaRlvT9TZDB4yXtm+qC6OhD064ZDBOFWkwo+LHXu1sg==" saltValue="gEL9PCN2ekF2IxW9yqAGYA==" spinCount="100000" sqref="IS2006" name="Rango2_40_2_1_8"/>
    <protectedRange algorithmName="SHA-512" hashValue="D8TacORwT7iz0mF9GEucchnMHfB5er2FFjQsxyeWWyeJkM6Bt3gYQ3LbcHPxZXFpVAYtFOuTrzYOCJrlZDx16g==" saltValue="QtCzIBktdS4NZkOEGcLTRQ==" spinCount="100000" sqref="IW2006" name="Rango2_41_1_6"/>
    <protectedRange algorithmName="SHA-512" hashValue="9+DNppQbWrLYYUMoJ+lyQctV2bX3Vq9kZnegLbpjTLP49It2ovUbcartuoQTeXgP+TGpY//7mDH/UQlFCKDGiA==" saltValue="KUnni6YEm00anzSSvyLqQA==" spinCount="100000" sqref="IX2006 IT2006:IV2006" name="Rango2_42_4"/>
    <protectedRange algorithmName="SHA-512" hashValue="9+DNppQbWrLYYUMoJ+lyQctV2bX3Vq9kZnegLbpjTLP49It2ovUbcartuoQTeXgP+TGpY//7mDH/UQlFCKDGiA==" saltValue="KUnni6YEm00anzSSvyLqQA==" spinCount="100000" sqref="IZ2006:JM2006" name="Rango2_43_18"/>
    <protectedRange algorithmName="SHA-512" hashValue="9+DNppQbWrLYYUMoJ+lyQctV2bX3Vq9kZnegLbpjTLP49It2ovUbcartuoQTeXgP+TGpY//7mDH/UQlFCKDGiA==" saltValue="KUnni6YEm00anzSSvyLqQA==" spinCount="100000" sqref="JO2006:JW2006" name="Rango2_44_18"/>
    <protectedRange algorithmName="SHA-512" hashValue="9+DNppQbWrLYYUMoJ+lyQctV2bX3Vq9kZnegLbpjTLP49It2ovUbcartuoQTeXgP+TGpY//7mDH/UQlFCKDGiA==" saltValue="KUnni6YEm00anzSSvyLqQA==" spinCount="100000" sqref="JY2006:KF2006" name="Rango2_45_20"/>
    <protectedRange algorithmName="SHA-512" hashValue="9+DNppQbWrLYYUMoJ+lyQctV2bX3Vq9kZnegLbpjTLP49It2ovUbcartuoQTeXgP+TGpY//7mDH/UQlFCKDGiA==" saltValue="KUnni6YEm00anzSSvyLqQA==" spinCount="100000" sqref="KH2006" name="Rango2_46_17"/>
    <protectedRange algorithmName="SHA-512" hashValue="9+DNppQbWrLYYUMoJ+lyQctV2bX3Vq9kZnegLbpjTLP49It2ovUbcartuoQTeXgP+TGpY//7mDH/UQlFCKDGiA==" saltValue="KUnni6YEm00anzSSvyLqQA==" spinCount="100000" sqref="KJ2006:MP2006" name="Rango2_47_12"/>
    <protectedRange algorithmName="SHA-512" hashValue="Gqwr8n5jYbCESAqCFk8dpOzViQICBV+k0xoqBoQaZ5lHaRlvT9TZDB4yXtm+qC6OhD064ZDBOFWkwo+LHXu1sg==" saltValue="gEL9PCN2ekF2IxW9yqAGYA==" spinCount="100000" sqref="IS2007" name="Rango2_40_2_1_9"/>
    <protectedRange algorithmName="SHA-512" hashValue="D8TacORwT7iz0mF9GEucchnMHfB5er2FFjQsxyeWWyeJkM6Bt3gYQ3LbcHPxZXFpVAYtFOuTrzYOCJrlZDx16g==" saltValue="QtCzIBktdS4NZkOEGcLTRQ==" spinCount="100000" sqref="IW2007" name="Rango2_41_1_7"/>
    <protectedRange algorithmName="SHA-512" hashValue="9+DNppQbWrLYYUMoJ+lyQctV2bX3Vq9kZnegLbpjTLP49It2ovUbcartuoQTeXgP+TGpY//7mDH/UQlFCKDGiA==" saltValue="KUnni6YEm00anzSSvyLqQA==" spinCount="100000" sqref="IX2007 IT2007:IV2007" name="Rango2_42_5"/>
    <protectedRange algorithmName="SHA-512" hashValue="9+DNppQbWrLYYUMoJ+lyQctV2bX3Vq9kZnegLbpjTLP49It2ovUbcartuoQTeXgP+TGpY//7mDH/UQlFCKDGiA==" saltValue="KUnni6YEm00anzSSvyLqQA==" spinCount="100000" sqref="IZ2007:JM2007" name="Rango2_43_19"/>
    <protectedRange algorithmName="SHA-512" hashValue="9+DNppQbWrLYYUMoJ+lyQctV2bX3Vq9kZnegLbpjTLP49It2ovUbcartuoQTeXgP+TGpY//7mDH/UQlFCKDGiA==" saltValue="KUnni6YEm00anzSSvyLqQA==" spinCount="100000" sqref="JO2007:JW2007" name="Rango2_44_19"/>
    <protectedRange algorithmName="SHA-512" hashValue="9+DNppQbWrLYYUMoJ+lyQctV2bX3Vq9kZnegLbpjTLP49It2ovUbcartuoQTeXgP+TGpY//7mDH/UQlFCKDGiA==" saltValue="KUnni6YEm00anzSSvyLqQA==" spinCount="100000" sqref="JY2007:KF2007" name="Rango2_45_21"/>
    <protectedRange algorithmName="SHA-512" hashValue="9+DNppQbWrLYYUMoJ+lyQctV2bX3Vq9kZnegLbpjTLP49It2ovUbcartuoQTeXgP+TGpY//7mDH/UQlFCKDGiA==" saltValue="KUnni6YEm00anzSSvyLqQA==" spinCount="100000" sqref="KH2007" name="Rango2_46_18"/>
    <protectedRange algorithmName="SHA-512" hashValue="9+DNppQbWrLYYUMoJ+lyQctV2bX3Vq9kZnegLbpjTLP49It2ovUbcartuoQTeXgP+TGpY//7mDH/UQlFCKDGiA==" saltValue="KUnni6YEm00anzSSvyLqQA==" spinCount="100000" sqref="KJ2007:MP2007" name="Rango2_47_13"/>
    <protectedRange algorithmName="SHA-512" hashValue="Gqwr8n5jYbCESAqCFk8dpOzViQICBV+k0xoqBoQaZ5lHaRlvT9TZDB4yXtm+qC6OhD064ZDBOFWkwo+LHXu1sg==" saltValue="gEL9PCN2ekF2IxW9yqAGYA==" spinCount="100000" sqref="IS2008:IS2010" name="Rango2_40_2_1_10"/>
    <protectedRange algorithmName="SHA-512" hashValue="D8TacORwT7iz0mF9GEucchnMHfB5er2FFjQsxyeWWyeJkM6Bt3gYQ3LbcHPxZXFpVAYtFOuTrzYOCJrlZDx16g==" saltValue="QtCzIBktdS4NZkOEGcLTRQ==" spinCount="100000" sqref="IW2008:IW2010" name="Rango2_41_1_8"/>
    <protectedRange algorithmName="SHA-512" hashValue="9+DNppQbWrLYYUMoJ+lyQctV2bX3Vq9kZnegLbpjTLP49It2ovUbcartuoQTeXgP+TGpY//7mDH/UQlFCKDGiA==" saltValue="KUnni6YEm00anzSSvyLqQA==" spinCount="100000" sqref="IX2008:IX2010 IT2008:IV2010" name="Rango2_42_6"/>
    <protectedRange algorithmName="SHA-512" hashValue="9+DNppQbWrLYYUMoJ+lyQctV2bX3Vq9kZnegLbpjTLP49It2ovUbcartuoQTeXgP+TGpY//7mDH/UQlFCKDGiA==" saltValue="KUnni6YEm00anzSSvyLqQA==" spinCount="100000" sqref="IZ2008:JM2010" name="Rango2_43_20"/>
    <protectedRange algorithmName="SHA-512" hashValue="9+DNppQbWrLYYUMoJ+lyQctV2bX3Vq9kZnegLbpjTLP49It2ovUbcartuoQTeXgP+TGpY//7mDH/UQlFCKDGiA==" saltValue="KUnni6YEm00anzSSvyLqQA==" spinCount="100000" sqref="JO2008:JW2010" name="Rango2_44_20"/>
    <protectedRange algorithmName="SHA-512" hashValue="9+DNppQbWrLYYUMoJ+lyQctV2bX3Vq9kZnegLbpjTLP49It2ovUbcartuoQTeXgP+TGpY//7mDH/UQlFCKDGiA==" saltValue="KUnni6YEm00anzSSvyLqQA==" spinCount="100000" sqref="JY2008:KF2010" name="Rango2_45_22"/>
    <protectedRange algorithmName="SHA-512" hashValue="9+DNppQbWrLYYUMoJ+lyQctV2bX3Vq9kZnegLbpjTLP49It2ovUbcartuoQTeXgP+TGpY//7mDH/UQlFCKDGiA==" saltValue="KUnni6YEm00anzSSvyLqQA==" spinCount="100000" sqref="KH2008:KH2010" name="Rango2_46_19"/>
    <protectedRange algorithmName="SHA-512" hashValue="9+DNppQbWrLYYUMoJ+lyQctV2bX3Vq9kZnegLbpjTLP49It2ovUbcartuoQTeXgP+TGpY//7mDH/UQlFCKDGiA==" saltValue="KUnni6YEm00anzSSvyLqQA==" spinCount="100000" sqref="KJ2008:MP2010" name="Rango2_47_14"/>
    <protectedRange algorithmName="SHA-512" hashValue="Gqwr8n5jYbCESAqCFk8dpOzViQICBV+k0xoqBoQaZ5lHaRlvT9TZDB4yXtm+qC6OhD064ZDBOFWkwo+LHXu1sg==" saltValue="gEL9PCN2ekF2IxW9yqAGYA==" spinCount="100000" sqref="IS2011" name="Rango2_40_2_1_11"/>
    <protectedRange algorithmName="SHA-512" hashValue="D8TacORwT7iz0mF9GEucchnMHfB5er2FFjQsxyeWWyeJkM6Bt3gYQ3LbcHPxZXFpVAYtFOuTrzYOCJrlZDx16g==" saltValue="QtCzIBktdS4NZkOEGcLTRQ==" spinCount="100000" sqref="IW2011" name="Rango2_41_1_9"/>
    <protectedRange algorithmName="SHA-512" hashValue="9+DNppQbWrLYYUMoJ+lyQctV2bX3Vq9kZnegLbpjTLP49It2ovUbcartuoQTeXgP+TGpY//7mDH/UQlFCKDGiA==" saltValue="KUnni6YEm00anzSSvyLqQA==" spinCount="100000" sqref="IX2011 IT2011:IV2011" name="Rango2_42_7"/>
    <protectedRange algorithmName="SHA-512" hashValue="9+DNppQbWrLYYUMoJ+lyQctV2bX3Vq9kZnegLbpjTLP49It2ovUbcartuoQTeXgP+TGpY//7mDH/UQlFCKDGiA==" saltValue="KUnni6YEm00anzSSvyLqQA==" spinCount="100000" sqref="IZ2011:JM2011" name="Rango2_43_21"/>
    <protectedRange algorithmName="SHA-512" hashValue="9+DNppQbWrLYYUMoJ+lyQctV2bX3Vq9kZnegLbpjTLP49It2ovUbcartuoQTeXgP+TGpY//7mDH/UQlFCKDGiA==" saltValue="KUnni6YEm00anzSSvyLqQA==" spinCount="100000" sqref="JO2011:JW2011" name="Rango2_44_21"/>
    <protectedRange algorithmName="SHA-512" hashValue="9+DNppQbWrLYYUMoJ+lyQctV2bX3Vq9kZnegLbpjTLP49It2ovUbcartuoQTeXgP+TGpY//7mDH/UQlFCKDGiA==" saltValue="KUnni6YEm00anzSSvyLqQA==" spinCount="100000" sqref="JY2011:KF2011" name="Rango2_45_23"/>
    <protectedRange algorithmName="SHA-512" hashValue="9+DNppQbWrLYYUMoJ+lyQctV2bX3Vq9kZnegLbpjTLP49It2ovUbcartuoQTeXgP+TGpY//7mDH/UQlFCKDGiA==" saltValue="KUnni6YEm00anzSSvyLqQA==" spinCount="100000" sqref="KH2011" name="Rango2_46_20"/>
    <protectedRange algorithmName="SHA-512" hashValue="9+DNppQbWrLYYUMoJ+lyQctV2bX3Vq9kZnegLbpjTLP49It2ovUbcartuoQTeXgP+TGpY//7mDH/UQlFCKDGiA==" saltValue="KUnni6YEm00anzSSvyLqQA==" spinCount="100000" sqref="KJ2011:MP2011" name="Rango2_47_15"/>
    <protectedRange algorithmName="SHA-512" hashValue="Gqwr8n5jYbCESAqCFk8dpOzViQICBV+k0xoqBoQaZ5lHaRlvT9TZDB4yXtm+qC6OhD064ZDBOFWkwo+LHXu1sg==" saltValue="gEL9PCN2ekF2IxW9yqAGYA==" spinCount="100000" sqref="IS2012:IS2013" name="Rango2_40_2_1_12"/>
    <protectedRange algorithmName="SHA-512" hashValue="D8TacORwT7iz0mF9GEucchnMHfB5er2FFjQsxyeWWyeJkM6Bt3gYQ3LbcHPxZXFpVAYtFOuTrzYOCJrlZDx16g==" saltValue="QtCzIBktdS4NZkOEGcLTRQ==" spinCount="100000" sqref="IW2012:IW2013" name="Rango2_41_1_10"/>
    <protectedRange algorithmName="SHA-512" hashValue="9+DNppQbWrLYYUMoJ+lyQctV2bX3Vq9kZnegLbpjTLP49It2ovUbcartuoQTeXgP+TGpY//7mDH/UQlFCKDGiA==" saltValue="KUnni6YEm00anzSSvyLqQA==" spinCount="100000" sqref="IX2012:IX2013 IT2012:IV2013" name="Rango2_42_8"/>
    <protectedRange algorithmName="SHA-512" hashValue="9+DNppQbWrLYYUMoJ+lyQctV2bX3Vq9kZnegLbpjTLP49It2ovUbcartuoQTeXgP+TGpY//7mDH/UQlFCKDGiA==" saltValue="KUnni6YEm00anzSSvyLqQA==" spinCount="100000" sqref="IZ2012:JM2013" name="Rango2_43_22"/>
    <protectedRange algorithmName="SHA-512" hashValue="9+DNppQbWrLYYUMoJ+lyQctV2bX3Vq9kZnegLbpjTLP49It2ovUbcartuoQTeXgP+TGpY//7mDH/UQlFCKDGiA==" saltValue="KUnni6YEm00anzSSvyLqQA==" spinCount="100000" sqref="JO2012:JW2013" name="Rango2_44_22"/>
    <protectedRange algorithmName="SHA-512" hashValue="9+DNppQbWrLYYUMoJ+lyQctV2bX3Vq9kZnegLbpjTLP49It2ovUbcartuoQTeXgP+TGpY//7mDH/UQlFCKDGiA==" saltValue="KUnni6YEm00anzSSvyLqQA==" spinCount="100000" sqref="JY2012:KF2013" name="Rango2_45_24"/>
    <protectedRange algorithmName="SHA-512" hashValue="9+DNppQbWrLYYUMoJ+lyQctV2bX3Vq9kZnegLbpjTLP49It2ovUbcartuoQTeXgP+TGpY//7mDH/UQlFCKDGiA==" saltValue="KUnni6YEm00anzSSvyLqQA==" spinCount="100000" sqref="KH2012:KH2013" name="Rango2_46_21"/>
    <protectedRange algorithmName="SHA-512" hashValue="9+DNppQbWrLYYUMoJ+lyQctV2bX3Vq9kZnegLbpjTLP49It2ovUbcartuoQTeXgP+TGpY//7mDH/UQlFCKDGiA==" saltValue="KUnni6YEm00anzSSvyLqQA==" spinCount="100000" sqref="KJ2012:MP2013" name="Rango2_47_16"/>
    <protectedRange algorithmName="SHA-512" hashValue="Gqwr8n5jYbCESAqCFk8dpOzViQICBV+k0xoqBoQaZ5lHaRlvT9TZDB4yXtm+qC6OhD064ZDBOFWkwo+LHXu1sg==" saltValue="gEL9PCN2ekF2IxW9yqAGYA==" spinCount="100000" sqref="IS2014" name="Rango2_40_2_1_13"/>
    <protectedRange algorithmName="SHA-512" hashValue="D8TacORwT7iz0mF9GEucchnMHfB5er2FFjQsxyeWWyeJkM6Bt3gYQ3LbcHPxZXFpVAYtFOuTrzYOCJrlZDx16g==" saltValue="QtCzIBktdS4NZkOEGcLTRQ==" spinCount="100000" sqref="IW2014" name="Rango2_41_1_11"/>
    <protectedRange algorithmName="SHA-512" hashValue="9+DNppQbWrLYYUMoJ+lyQctV2bX3Vq9kZnegLbpjTLP49It2ovUbcartuoQTeXgP+TGpY//7mDH/UQlFCKDGiA==" saltValue="KUnni6YEm00anzSSvyLqQA==" spinCount="100000" sqref="IX2014 IT2014:IV2014" name="Rango2_42_9"/>
    <protectedRange algorithmName="SHA-512" hashValue="9+DNppQbWrLYYUMoJ+lyQctV2bX3Vq9kZnegLbpjTLP49It2ovUbcartuoQTeXgP+TGpY//7mDH/UQlFCKDGiA==" saltValue="KUnni6YEm00anzSSvyLqQA==" spinCount="100000" sqref="IZ2014:JM2014" name="Rango2_43_23"/>
    <protectedRange algorithmName="SHA-512" hashValue="9+DNppQbWrLYYUMoJ+lyQctV2bX3Vq9kZnegLbpjTLP49It2ovUbcartuoQTeXgP+TGpY//7mDH/UQlFCKDGiA==" saltValue="KUnni6YEm00anzSSvyLqQA==" spinCount="100000" sqref="JO2014:JW2014" name="Rango2_44_23"/>
    <protectedRange algorithmName="SHA-512" hashValue="9+DNppQbWrLYYUMoJ+lyQctV2bX3Vq9kZnegLbpjTLP49It2ovUbcartuoQTeXgP+TGpY//7mDH/UQlFCKDGiA==" saltValue="KUnni6YEm00anzSSvyLqQA==" spinCount="100000" sqref="JY2014:KF2014" name="Rango2_45_25"/>
    <protectedRange algorithmName="SHA-512" hashValue="9+DNppQbWrLYYUMoJ+lyQctV2bX3Vq9kZnegLbpjTLP49It2ovUbcartuoQTeXgP+TGpY//7mDH/UQlFCKDGiA==" saltValue="KUnni6YEm00anzSSvyLqQA==" spinCount="100000" sqref="KH2014" name="Rango2_46_22"/>
    <protectedRange algorithmName="SHA-512" hashValue="9+DNppQbWrLYYUMoJ+lyQctV2bX3Vq9kZnegLbpjTLP49It2ovUbcartuoQTeXgP+TGpY//7mDH/UQlFCKDGiA==" saltValue="KUnni6YEm00anzSSvyLqQA==" spinCount="100000" sqref="KJ2014:MP2014" name="Rango2_47_17"/>
    <protectedRange algorithmName="SHA-512" hashValue="Gqwr8n5jYbCESAqCFk8dpOzViQICBV+k0xoqBoQaZ5lHaRlvT9TZDB4yXtm+qC6OhD064ZDBOFWkwo+LHXu1sg==" saltValue="gEL9PCN2ekF2IxW9yqAGYA==" spinCount="100000" sqref="IS2015" name="Rango2_40_2_1_14"/>
    <protectedRange algorithmName="SHA-512" hashValue="D8TacORwT7iz0mF9GEucchnMHfB5er2FFjQsxyeWWyeJkM6Bt3gYQ3LbcHPxZXFpVAYtFOuTrzYOCJrlZDx16g==" saltValue="QtCzIBktdS4NZkOEGcLTRQ==" spinCount="100000" sqref="IW2015" name="Rango2_41_1_12"/>
    <protectedRange algorithmName="SHA-512" hashValue="9+DNppQbWrLYYUMoJ+lyQctV2bX3Vq9kZnegLbpjTLP49It2ovUbcartuoQTeXgP+TGpY//7mDH/UQlFCKDGiA==" saltValue="KUnni6YEm00anzSSvyLqQA==" spinCount="100000" sqref="IX2015 IT2015:IV2015" name="Rango2_42_10"/>
    <protectedRange algorithmName="SHA-512" hashValue="9+DNppQbWrLYYUMoJ+lyQctV2bX3Vq9kZnegLbpjTLP49It2ovUbcartuoQTeXgP+TGpY//7mDH/UQlFCKDGiA==" saltValue="KUnni6YEm00anzSSvyLqQA==" spinCount="100000" sqref="IZ2015:JM2015" name="Rango2_43_24"/>
    <protectedRange algorithmName="SHA-512" hashValue="9+DNppQbWrLYYUMoJ+lyQctV2bX3Vq9kZnegLbpjTLP49It2ovUbcartuoQTeXgP+TGpY//7mDH/UQlFCKDGiA==" saltValue="KUnni6YEm00anzSSvyLqQA==" spinCount="100000" sqref="JO2015:JW2015" name="Rango2_44_24"/>
    <protectedRange algorithmName="SHA-512" hashValue="9+DNppQbWrLYYUMoJ+lyQctV2bX3Vq9kZnegLbpjTLP49It2ovUbcartuoQTeXgP+TGpY//7mDH/UQlFCKDGiA==" saltValue="KUnni6YEm00anzSSvyLqQA==" spinCount="100000" sqref="JY2015:KF2015" name="Rango2_45_26"/>
    <protectedRange algorithmName="SHA-512" hashValue="9+DNppQbWrLYYUMoJ+lyQctV2bX3Vq9kZnegLbpjTLP49It2ovUbcartuoQTeXgP+TGpY//7mDH/UQlFCKDGiA==" saltValue="KUnni6YEm00anzSSvyLqQA==" spinCount="100000" sqref="KH2015" name="Rango2_46_23"/>
    <protectedRange algorithmName="SHA-512" hashValue="9+DNppQbWrLYYUMoJ+lyQctV2bX3Vq9kZnegLbpjTLP49It2ovUbcartuoQTeXgP+TGpY//7mDH/UQlFCKDGiA==" saltValue="KUnni6YEm00anzSSvyLqQA==" spinCount="100000" sqref="KJ2015:MP2015" name="Rango2_47_18"/>
    <protectedRange algorithmName="SHA-512" hashValue="Gqwr8n5jYbCESAqCFk8dpOzViQICBV+k0xoqBoQaZ5lHaRlvT9TZDB4yXtm+qC6OhD064ZDBOFWkwo+LHXu1sg==" saltValue="gEL9PCN2ekF2IxW9yqAGYA==" spinCount="100000" sqref="IS2016" name="Rango2_40_2_1_15"/>
    <protectedRange algorithmName="SHA-512" hashValue="D8TacORwT7iz0mF9GEucchnMHfB5er2FFjQsxyeWWyeJkM6Bt3gYQ3LbcHPxZXFpVAYtFOuTrzYOCJrlZDx16g==" saltValue="QtCzIBktdS4NZkOEGcLTRQ==" spinCount="100000" sqref="IW2016" name="Rango2_41_1_13"/>
    <protectedRange algorithmName="SHA-512" hashValue="9+DNppQbWrLYYUMoJ+lyQctV2bX3Vq9kZnegLbpjTLP49It2ovUbcartuoQTeXgP+TGpY//7mDH/UQlFCKDGiA==" saltValue="KUnni6YEm00anzSSvyLqQA==" spinCount="100000" sqref="IX2016 IT2016:IV2016" name="Rango2_42_11"/>
    <protectedRange algorithmName="SHA-512" hashValue="9+DNppQbWrLYYUMoJ+lyQctV2bX3Vq9kZnegLbpjTLP49It2ovUbcartuoQTeXgP+TGpY//7mDH/UQlFCKDGiA==" saltValue="KUnni6YEm00anzSSvyLqQA==" spinCount="100000" sqref="IZ2016:JM2016" name="Rango2_43_25"/>
    <protectedRange algorithmName="SHA-512" hashValue="9+DNppQbWrLYYUMoJ+lyQctV2bX3Vq9kZnegLbpjTLP49It2ovUbcartuoQTeXgP+TGpY//7mDH/UQlFCKDGiA==" saltValue="KUnni6YEm00anzSSvyLqQA==" spinCount="100000" sqref="JO2016:JW2016" name="Rango2_44_25"/>
    <protectedRange algorithmName="SHA-512" hashValue="9+DNppQbWrLYYUMoJ+lyQctV2bX3Vq9kZnegLbpjTLP49It2ovUbcartuoQTeXgP+TGpY//7mDH/UQlFCKDGiA==" saltValue="KUnni6YEm00anzSSvyLqQA==" spinCount="100000" sqref="JY2016:KF2016" name="Rango2_45_27"/>
    <protectedRange algorithmName="SHA-512" hashValue="9+DNppQbWrLYYUMoJ+lyQctV2bX3Vq9kZnegLbpjTLP49It2ovUbcartuoQTeXgP+TGpY//7mDH/UQlFCKDGiA==" saltValue="KUnni6YEm00anzSSvyLqQA==" spinCount="100000" sqref="KH2016" name="Rango2_46_24"/>
    <protectedRange algorithmName="SHA-512" hashValue="9+DNppQbWrLYYUMoJ+lyQctV2bX3Vq9kZnegLbpjTLP49It2ovUbcartuoQTeXgP+TGpY//7mDH/UQlFCKDGiA==" saltValue="KUnni6YEm00anzSSvyLqQA==" spinCount="100000" sqref="KJ2016:MP2016" name="Rango2_47_19"/>
    <protectedRange algorithmName="SHA-512" hashValue="Gqwr8n5jYbCESAqCFk8dpOzViQICBV+k0xoqBoQaZ5lHaRlvT9TZDB4yXtm+qC6OhD064ZDBOFWkwo+LHXu1sg==" saltValue="gEL9PCN2ekF2IxW9yqAGYA==" spinCount="100000" sqref="IS2017" name="Rango2_40_2_1_16"/>
    <protectedRange algorithmName="SHA-512" hashValue="D8TacORwT7iz0mF9GEucchnMHfB5er2FFjQsxyeWWyeJkM6Bt3gYQ3LbcHPxZXFpVAYtFOuTrzYOCJrlZDx16g==" saltValue="QtCzIBktdS4NZkOEGcLTRQ==" spinCount="100000" sqref="IW2017" name="Rango2_41_1_14"/>
    <protectedRange algorithmName="SHA-512" hashValue="9+DNppQbWrLYYUMoJ+lyQctV2bX3Vq9kZnegLbpjTLP49It2ovUbcartuoQTeXgP+TGpY//7mDH/UQlFCKDGiA==" saltValue="KUnni6YEm00anzSSvyLqQA==" spinCount="100000" sqref="IX2017 IT2017:IV2017" name="Rango2_42_12"/>
    <protectedRange algorithmName="SHA-512" hashValue="9+DNppQbWrLYYUMoJ+lyQctV2bX3Vq9kZnegLbpjTLP49It2ovUbcartuoQTeXgP+TGpY//7mDH/UQlFCKDGiA==" saltValue="KUnni6YEm00anzSSvyLqQA==" spinCount="100000" sqref="IZ2017:JM2017" name="Rango2_43_26"/>
    <protectedRange algorithmName="SHA-512" hashValue="9+DNppQbWrLYYUMoJ+lyQctV2bX3Vq9kZnegLbpjTLP49It2ovUbcartuoQTeXgP+TGpY//7mDH/UQlFCKDGiA==" saltValue="KUnni6YEm00anzSSvyLqQA==" spinCount="100000" sqref="JO2017:JW2017" name="Rango2_44_26"/>
    <protectedRange algorithmName="SHA-512" hashValue="9+DNppQbWrLYYUMoJ+lyQctV2bX3Vq9kZnegLbpjTLP49It2ovUbcartuoQTeXgP+TGpY//7mDH/UQlFCKDGiA==" saltValue="KUnni6YEm00anzSSvyLqQA==" spinCount="100000" sqref="JY2017:KF2017" name="Rango2_45_28"/>
    <protectedRange algorithmName="SHA-512" hashValue="9+DNppQbWrLYYUMoJ+lyQctV2bX3Vq9kZnegLbpjTLP49It2ovUbcartuoQTeXgP+TGpY//7mDH/UQlFCKDGiA==" saltValue="KUnni6YEm00anzSSvyLqQA==" spinCount="100000" sqref="KH2017" name="Rango2_46_25"/>
    <protectedRange algorithmName="SHA-512" hashValue="9+DNppQbWrLYYUMoJ+lyQctV2bX3Vq9kZnegLbpjTLP49It2ovUbcartuoQTeXgP+TGpY//7mDH/UQlFCKDGiA==" saltValue="KUnni6YEm00anzSSvyLqQA==" spinCount="100000" sqref="KJ2017:MP2017" name="Rango2_47_20"/>
    <protectedRange algorithmName="SHA-512" hashValue="Gqwr8n5jYbCESAqCFk8dpOzViQICBV+k0xoqBoQaZ5lHaRlvT9TZDB4yXtm+qC6OhD064ZDBOFWkwo+LHXu1sg==" saltValue="gEL9PCN2ekF2IxW9yqAGYA==" spinCount="100000" sqref="IS2018" name="Rango2_40_2_1_17"/>
    <protectedRange algorithmName="SHA-512" hashValue="D8TacORwT7iz0mF9GEucchnMHfB5er2FFjQsxyeWWyeJkM6Bt3gYQ3LbcHPxZXFpVAYtFOuTrzYOCJrlZDx16g==" saltValue="QtCzIBktdS4NZkOEGcLTRQ==" spinCount="100000" sqref="IW2018" name="Rango2_41_1_15"/>
    <protectedRange algorithmName="SHA-512" hashValue="9+DNppQbWrLYYUMoJ+lyQctV2bX3Vq9kZnegLbpjTLP49It2ovUbcartuoQTeXgP+TGpY//7mDH/UQlFCKDGiA==" saltValue="KUnni6YEm00anzSSvyLqQA==" spinCount="100000" sqref="IX2018 IT2018:IV2018" name="Rango2_42_13"/>
    <protectedRange algorithmName="SHA-512" hashValue="9+DNppQbWrLYYUMoJ+lyQctV2bX3Vq9kZnegLbpjTLP49It2ovUbcartuoQTeXgP+TGpY//7mDH/UQlFCKDGiA==" saltValue="KUnni6YEm00anzSSvyLqQA==" spinCount="100000" sqref="IZ2018:JM2018" name="Rango2_43_27"/>
    <protectedRange algorithmName="SHA-512" hashValue="9+DNppQbWrLYYUMoJ+lyQctV2bX3Vq9kZnegLbpjTLP49It2ovUbcartuoQTeXgP+TGpY//7mDH/UQlFCKDGiA==" saltValue="KUnni6YEm00anzSSvyLqQA==" spinCount="100000" sqref="JO2018:JW2018" name="Rango2_44_27"/>
    <protectedRange algorithmName="SHA-512" hashValue="9+DNppQbWrLYYUMoJ+lyQctV2bX3Vq9kZnegLbpjTLP49It2ovUbcartuoQTeXgP+TGpY//7mDH/UQlFCKDGiA==" saltValue="KUnni6YEm00anzSSvyLqQA==" spinCount="100000" sqref="JY2018:KF2018" name="Rango2_45_29"/>
    <protectedRange algorithmName="SHA-512" hashValue="9+DNppQbWrLYYUMoJ+lyQctV2bX3Vq9kZnegLbpjTLP49It2ovUbcartuoQTeXgP+TGpY//7mDH/UQlFCKDGiA==" saltValue="KUnni6YEm00anzSSvyLqQA==" spinCount="100000" sqref="KH2018" name="Rango2_46_26"/>
    <protectedRange algorithmName="SHA-512" hashValue="9+DNppQbWrLYYUMoJ+lyQctV2bX3Vq9kZnegLbpjTLP49It2ovUbcartuoQTeXgP+TGpY//7mDH/UQlFCKDGiA==" saltValue="KUnni6YEm00anzSSvyLqQA==" spinCount="100000" sqref="KJ2018:MP2018" name="Rango2_47_21"/>
    <protectedRange algorithmName="SHA-512" hashValue="Gqwr8n5jYbCESAqCFk8dpOzViQICBV+k0xoqBoQaZ5lHaRlvT9TZDB4yXtm+qC6OhD064ZDBOFWkwo+LHXu1sg==" saltValue="gEL9PCN2ekF2IxW9yqAGYA==" spinCount="100000" sqref="IS2019" name="Rango2_40_2_1_18"/>
    <protectedRange algorithmName="SHA-512" hashValue="D8TacORwT7iz0mF9GEucchnMHfB5er2FFjQsxyeWWyeJkM6Bt3gYQ3LbcHPxZXFpVAYtFOuTrzYOCJrlZDx16g==" saltValue="QtCzIBktdS4NZkOEGcLTRQ==" spinCount="100000" sqref="IW2019" name="Rango2_41_1_16"/>
    <protectedRange algorithmName="SHA-512" hashValue="9+DNppQbWrLYYUMoJ+lyQctV2bX3Vq9kZnegLbpjTLP49It2ovUbcartuoQTeXgP+TGpY//7mDH/UQlFCKDGiA==" saltValue="KUnni6YEm00anzSSvyLqQA==" spinCount="100000" sqref="IX2019 IT2019:IV2019" name="Rango2_42_14"/>
    <protectedRange algorithmName="SHA-512" hashValue="9+DNppQbWrLYYUMoJ+lyQctV2bX3Vq9kZnegLbpjTLP49It2ovUbcartuoQTeXgP+TGpY//7mDH/UQlFCKDGiA==" saltValue="KUnni6YEm00anzSSvyLqQA==" spinCount="100000" sqref="IZ2019:JM2019" name="Rango2_43_28"/>
    <protectedRange algorithmName="SHA-512" hashValue="9+DNppQbWrLYYUMoJ+lyQctV2bX3Vq9kZnegLbpjTLP49It2ovUbcartuoQTeXgP+TGpY//7mDH/UQlFCKDGiA==" saltValue="KUnni6YEm00anzSSvyLqQA==" spinCount="100000" sqref="JO2019:JW2019" name="Rango2_44_28"/>
    <protectedRange algorithmName="SHA-512" hashValue="9+DNppQbWrLYYUMoJ+lyQctV2bX3Vq9kZnegLbpjTLP49It2ovUbcartuoQTeXgP+TGpY//7mDH/UQlFCKDGiA==" saltValue="KUnni6YEm00anzSSvyLqQA==" spinCount="100000" sqref="JY2019:KF2019" name="Rango2_45_30"/>
    <protectedRange algorithmName="SHA-512" hashValue="9+DNppQbWrLYYUMoJ+lyQctV2bX3Vq9kZnegLbpjTLP49It2ovUbcartuoQTeXgP+TGpY//7mDH/UQlFCKDGiA==" saltValue="KUnni6YEm00anzSSvyLqQA==" spinCount="100000" sqref="KH2019" name="Rango2_46_27"/>
    <protectedRange algorithmName="SHA-512" hashValue="9+DNppQbWrLYYUMoJ+lyQctV2bX3Vq9kZnegLbpjTLP49It2ovUbcartuoQTeXgP+TGpY//7mDH/UQlFCKDGiA==" saltValue="KUnni6YEm00anzSSvyLqQA==" spinCount="100000" sqref="KJ2019:MP2019" name="Rango2_47_22"/>
    <protectedRange algorithmName="SHA-512" hashValue="Gqwr8n5jYbCESAqCFk8dpOzViQICBV+k0xoqBoQaZ5lHaRlvT9TZDB4yXtm+qC6OhD064ZDBOFWkwo+LHXu1sg==" saltValue="gEL9PCN2ekF2IxW9yqAGYA==" spinCount="100000" sqref="IS2020:IS2021" name="Rango2_40_2_1_19"/>
    <protectedRange algorithmName="SHA-512" hashValue="D8TacORwT7iz0mF9GEucchnMHfB5er2FFjQsxyeWWyeJkM6Bt3gYQ3LbcHPxZXFpVAYtFOuTrzYOCJrlZDx16g==" saltValue="QtCzIBktdS4NZkOEGcLTRQ==" spinCount="100000" sqref="IW2020:IW2021" name="Rango2_41_1_17"/>
    <protectedRange algorithmName="SHA-512" hashValue="9+DNppQbWrLYYUMoJ+lyQctV2bX3Vq9kZnegLbpjTLP49It2ovUbcartuoQTeXgP+TGpY//7mDH/UQlFCKDGiA==" saltValue="KUnni6YEm00anzSSvyLqQA==" spinCount="100000" sqref="IX2020:IX2021 IT2020:IV2021" name="Rango2_42_15"/>
    <protectedRange algorithmName="SHA-512" hashValue="9+DNppQbWrLYYUMoJ+lyQctV2bX3Vq9kZnegLbpjTLP49It2ovUbcartuoQTeXgP+TGpY//7mDH/UQlFCKDGiA==" saltValue="KUnni6YEm00anzSSvyLqQA==" spinCount="100000" sqref="IZ2020:JM2021" name="Rango2_43_29"/>
    <protectedRange algorithmName="SHA-512" hashValue="9+DNppQbWrLYYUMoJ+lyQctV2bX3Vq9kZnegLbpjTLP49It2ovUbcartuoQTeXgP+TGpY//7mDH/UQlFCKDGiA==" saltValue="KUnni6YEm00anzSSvyLqQA==" spinCount="100000" sqref="JO2020:JW2021" name="Rango2_44_29"/>
    <protectedRange algorithmName="SHA-512" hashValue="9+DNppQbWrLYYUMoJ+lyQctV2bX3Vq9kZnegLbpjTLP49It2ovUbcartuoQTeXgP+TGpY//7mDH/UQlFCKDGiA==" saltValue="KUnni6YEm00anzSSvyLqQA==" spinCount="100000" sqref="JY2020:KF2021" name="Rango2_45_31"/>
    <protectedRange algorithmName="SHA-512" hashValue="9+DNppQbWrLYYUMoJ+lyQctV2bX3Vq9kZnegLbpjTLP49It2ovUbcartuoQTeXgP+TGpY//7mDH/UQlFCKDGiA==" saltValue="KUnni6YEm00anzSSvyLqQA==" spinCount="100000" sqref="KH2020:KH2021" name="Rango2_46_28"/>
    <protectedRange algorithmName="SHA-512" hashValue="9+DNppQbWrLYYUMoJ+lyQctV2bX3Vq9kZnegLbpjTLP49It2ovUbcartuoQTeXgP+TGpY//7mDH/UQlFCKDGiA==" saltValue="KUnni6YEm00anzSSvyLqQA==" spinCount="100000" sqref="KJ2020:MP2021" name="Rango2_47_23"/>
    <protectedRange algorithmName="SHA-512" hashValue="Gqwr8n5jYbCESAqCFk8dpOzViQICBV+k0xoqBoQaZ5lHaRlvT9TZDB4yXtm+qC6OhD064ZDBOFWkwo+LHXu1sg==" saltValue="gEL9PCN2ekF2IxW9yqAGYA==" spinCount="100000" sqref="IS2022:IS2030" name="Rango2_40_2_1_20"/>
    <protectedRange algorithmName="SHA-512" hashValue="D8TacORwT7iz0mF9GEucchnMHfB5er2FFjQsxyeWWyeJkM6Bt3gYQ3LbcHPxZXFpVAYtFOuTrzYOCJrlZDx16g==" saltValue="QtCzIBktdS4NZkOEGcLTRQ==" spinCount="100000" sqref="IW2022:IW2030" name="Rango2_41_1_18"/>
    <protectedRange algorithmName="SHA-512" hashValue="9+DNppQbWrLYYUMoJ+lyQctV2bX3Vq9kZnegLbpjTLP49It2ovUbcartuoQTeXgP+TGpY//7mDH/UQlFCKDGiA==" saltValue="KUnni6YEm00anzSSvyLqQA==" spinCount="100000" sqref="IX2022:IX2030 IT2022:IV2030" name="Rango2_42_16"/>
    <protectedRange algorithmName="SHA-512" hashValue="9+DNppQbWrLYYUMoJ+lyQctV2bX3Vq9kZnegLbpjTLP49It2ovUbcartuoQTeXgP+TGpY//7mDH/UQlFCKDGiA==" saltValue="KUnni6YEm00anzSSvyLqQA==" spinCount="100000" sqref="IZ2022:JM2030" name="Rango2_43_30"/>
    <protectedRange algorithmName="SHA-512" hashValue="9+DNppQbWrLYYUMoJ+lyQctV2bX3Vq9kZnegLbpjTLP49It2ovUbcartuoQTeXgP+TGpY//7mDH/UQlFCKDGiA==" saltValue="KUnni6YEm00anzSSvyLqQA==" spinCount="100000" sqref="JO2022:JW2030" name="Rango2_44_30"/>
    <protectedRange algorithmName="SHA-512" hashValue="9+DNppQbWrLYYUMoJ+lyQctV2bX3Vq9kZnegLbpjTLP49It2ovUbcartuoQTeXgP+TGpY//7mDH/UQlFCKDGiA==" saltValue="KUnni6YEm00anzSSvyLqQA==" spinCount="100000" sqref="JY2022:KF2030" name="Rango2_45_32"/>
    <protectedRange algorithmName="SHA-512" hashValue="9+DNppQbWrLYYUMoJ+lyQctV2bX3Vq9kZnegLbpjTLP49It2ovUbcartuoQTeXgP+TGpY//7mDH/UQlFCKDGiA==" saltValue="KUnni6YEm00anzSSvyLqQA==" spinCount="100000" sqref="KH2022:KH2030" name="Rango2_46_29"/>
    <protectedRange algorithmName="SHA-512" hashValue="9+DNppQbWrLYYUMoJ+lyQctV2bX3Vq9kZnegLbpjTLP49It2ovUbcartuoQTeXgP+TGpY//7mDH/UQlFCKDGiA==" saltValue="KUnni6YEm00anzSSvyLqQA==" spinCount="100000" sqref="KJ2022:MP2030" name="Rango2_47_24"/>
    <protectedRange algorithmName="SHA-512" hashValue="Gqwr8n5jYbCESAqCFk8dpOzViQICBV+k0xoqBoQaZ5lHaRlvT9TZDB4yXtm+qC6OhD064ZDBOFWkwo+LHXu1sg==" saltValue="gEL9PCN2ekF2IxW9yqAGYA==" spinCount="100000" sqref="IS2031:IS2032" name="Rango2_40_2_1_21"/>
    <protectedRange algorithmName="SHA-512" hashValue="D8TacORwT7iz0mF9GEucchnMHfB5er2FFjQsxyeWWyeJkM6Bt3gYQ3LbcHPxZXFpVAYtFOuTrzYOCJrlZDx16g==" saltValue="QtCzIBktdS4NZkOEGcLTRQ==" spinCount="100000" sqref="IW2031:IW2032" name="Rango2_41_1_19"/>
    <protectedRange algorithmName="SHA-512" hashValue="9+DNppQbWrLYYUMoJ+lyQctV2bX3Vq9kZnegLbpjTLP49It2ovUbcartuoQTeXgP+TGpY//7mDH/UQlFCKDGiA==" saltValue="KUnni6YEm00anzSSvyLqQA==" spinCount="100000" sqref="IX2031:IX2032 IT2031:IV2032" name="Rango2_42_17"/>
    <protectedRange algorithmName="SHA-512" hashValue="9+DNppQbWrLYYUMoJ+lyQctV2bX3Vq9kZnegLbpjTLP49It2ovUbcartuoQTeXgP+TGpY//7mDH/UQlFCKDGiA==" saltValue="KUnni6YEm00anzSSvyLqQA==" spinCount="100000" sqref="IZ2031:JM2032" name="Rango2_43_31"/>
    <protectedRange algorithmName="SHA-512" hashValue="9+DNppQbWrLYYUMoJ+lyQctV2bX3Vq9kZnegLbpjTLP49It2ovUbcartuoQTeXgP+TGpY//7mDH/UQlFCKDGiA==" saltValue="KUnni6YEm00anzSSvyLqQA==" spinCount="100000" sqref="JO2031:JW2032" name="Rango2_44_31"/>
    <protectedRange algorithmName="SHA-512" hashValue="9+DNppQbWrLYYUMoJ+lyQctV2bX3Vq9kZnegLbpjTLP49It2ovUbcartuoQTeXgP+TGpY//7mDH/UQlFCKDGiA==" saltValue="KUnni6YEm00anzSSvyLqQA==" spinCount="100000" sqref="JY2031:KF2032" name="Rango2_45_33"/>
    <protectedRange algorithmName="SHA-512" hashValue="9+DNppQbWrLYYUMoJ+lyQctV2bX3Vq9kZnegLbpjTLP49It2ovUbcartuoQTeXgP+TGpY//7mDH/UQlFCKDGiA==" saltValue="KUnni6YEm00anzSSvyLqQA==" spinCount="100000" sqref="KH2031:KH2032" name="Rango2_46_30"/>
    <protectedRange algorithmName="SHA-512" hashValue="9+DNppQbWrLYYUMoJ+lyQctV2bX3Vq9kZnegLbpjTLP49It2ovUbcartuoQTeXgP+TGpY//7mDH/UQlFCKDGiA==" saltValue="KUnni6YEm00anzSSvyLqQA==" spinCount="100000" sqref="KJ2031:MP2032" name="Rango2_47_25"/>
    <protectedRange algorithmName="SHA-512" hashValue="Gqwr8n5jYbCESAqCFk8dpOzViQICBV+k0xoqBoQaZ5lHaRlvT9TZDB4yXtm+qC6OhD064ZDBOFWkwo+LHXu1sg==" saltValue="gEL9PCN2ekF2IxW9yqAGYA==" spinCount="100000" sqref="IS2033" name="Rango2_40_2_1_22"/>
    <protectedRange algorithmName="SHA-512" hashValue="D8TacORwT7iz0mF9GEucchnMHfB5er2FFjQsxyeWWyeJkM6Bt3gYQ3LbcHPxZXFpVAYtFOuTrzYOCJrlZDx16g==" saltValue="QtCzIBktdS4NZkOEGcLTRQ==" spinCount="100000" sqref="IW2033" name="Rango2_41_1_20"/>
    <protectedRange algorithmName="SHA-512" hashValue="9+DNppQbWrLYYUMoJ+lyQctV2bX3Vq9kZnegLbpjTLP49It2ovUbcartuoQTeXgP+TGpY//7mDH/UQlFCKDGiA==" saltValue="KUnni6YEm00anzSSvyLqQA==" spinCount="100000" sqref="IX2033 IT2033:IV2033" name="Rango2_42_18"/>
    <protectedRange algorithmName="SHA-512" hashValue="9+DNppQbWrLYYUMoJ+lyQctV2bX3Vq9kZnegLbpjTLP49It2ovUbcartuoQTeXgP+TGpY//7mDH/UQlFCKDGiA==" saltValue="KUnni6YEm00anzSSvyLqQA==" spinCount="100000" sqref="IZ2033:JM2033" name="Rango2_43_32"/>
    <protectedRange algorithmName="SHA-512" hashValue="9+DNppQbWrLYYUMoJ+lyQctV2bX3Vq9kZnegLbpjTLP49It2ovUbcartuoQTeXgP+TGpY//7mDH/UQlFCKDGiA==" saltValue="KUnni6YEm00anzSSvyLqQA==" spinCount="100000" sqref="JO2033:JW2033" name="Rango2_44_32"/>
    <protectedRange algorithmName="SHA-512" hashValue="9+DNppQbWrLYYUMoJ+lyQctV2bX3Vq9kZnegLbpjTLP49It2ovUbcartuoQTeXgP+TGpY//7mDH/UQlFCKDGiA==" saltValue="KUnni6YEm00anzSSvyLqQA==" spinCount="100000" sqref="JY2033:KF2033" name="Rango2_45_34"/>
    <protectedRange algorithmName="SHA-512" hashValue="9+DNppQbWrLYYUMoJ+lyQctV2bX3Vq9kZnegLbpjTLP49It2ovUbcartuoQTeXgP+TGpY//7mDH/UQlFCKDGiA==" saltValue="KUnni6YEm00anzSSvyLqQA==" spinCount="100000" sqref="KH2033" name="Rango2_46_31"/>
    <protectedRange algorithmName="SHA-512" hashValue="9+DNppQbWrLYYUMoJ+lyQctV2bX3Vq9kZnegLbpjTLP49It2ovUbcartuoQTeXgP+TGpY//7mDH/UQlFCKDGiA==" saltValue="KUnni6YEm00anzSSvyLqQA==" spinCount="100000" sqref="KJ2033:MP2033" name="Rango2_47_26"/>
    <protectedRange algorithmName="SHA-512" hashValue="Gqwr8n5jYbCESAqCFk8dpOzViQICBV+k0xoqBoQaZ5lHaRlvT9TZDB4yXtm+qC6OhD064ZDBOFWkwo+LHXu1sg==" saltValue="gEL9PCN2ekF2IxW9yqAGYA==" spinCount="100000" sqref="IS2034:IS2035" name="Rango2_40_2_1_23"/>
    <protectedRange algorithmName="SHA-512" hashValue="D8TacORwT7iz0mF9GEucchnMHfB5er2FFjQsxyeWWyeJkM6Bt3gYQ3LbcHPxZXFpVAYtFOuTrzYOCJrlZDx16g==" saltValue="QtCzIBktdS4NZkOEGcLTRQ==" spinCount="100000" sqref="IW2034:IW2035" name="Rango2_41_1_21"/>
    <protectedRange algorithmName="SHA-512" hashValue="9+DNppQbWrLYYUMoJ+lyQctV2bX3Vq9kZnegLbpjTLP49It2ovUbcartuoQTeXgP+TGpY//7mDH/UQlFCKDGiA==" saltValue="KUnni6YEm00anzSSvyLqQA==" spinCount="100000" sqref="IX2034:IX2035 IT2034:IV2035" name="Rango2_42_19"/>
    <protectedRange algorithmName="SHA-512" hashValue="9+DNppQbWrLYYUMoJ+lyQctV2bX3Vq9kZnegLbpjTLP49It2ovUbcartuoQTeXgP+TGpY//7mDH/UQlFCKDGiA==" saltValue="KUnni6YEm00anzSSvyLqQA==" spinCount="100000" sqref="IZ2034:JM2035" name="Rango2_43_33"/>
    <protectedRange algorithmName="SHA-512" hashValue="9+DNppQbWrLYYUMoJ+lyQctV2bX3Vq9kZnegLbpjTLP49It2ovUbcartuoQTeXgP+TGpY//7mDH/UQlFCKDGiA==" saltValue="KUnni6YEm00anzSSvyLqQA==" spinCount="100000" sqref="JO2034:JW2035" name="Rango2_44_33"/>
    <protectedRange algorithmName="SHA-512" hashValue="9+DNppQbWrLYYUMoJ+lyQctV2bX3Vq9kZnegLbpjTLP49It2ovUbcartuoQTeXgP+TGpY//7mDH/UQlFCKDGiA==" saltValue="KUnni6YEm00anzSSvyLqQA==" spinCount="100000" sqref="JY2034:KF2035" name="Rango2_45_35"/>
    <protectedRange algorithmName="SHA-512" hashValue="9+DNppQbWrLYYUMoJ+lyQctV2bX3Vq9kZnegLbpjTLP49It2ovUbcartuoQTeXgP+TGpY//7mDH/UQlFCKDGiA==" saltValue="KUnni6YEm00anzSSvyLqQA==" spinCount="100000" sqref="KH2034:KH2035" name="Rango2_46_32"/>
    <protectedRange algorithmName="SHA-512" hashValue="9+DNppQbWrLYYUMoJ+lyQctV2bX3Vq9kZnegLbpjTLP49It2ovUbcartuoQTeXgP+TGpY//7mDH/UQlFCKDGiA==" saltValue="KUnni6YEm00anzSSvyLqQA==" spinCount="100000" sqref="KJ2034:MP2035" name="Rango2_47_27"/>
    <protectedRange algorithmName="SHA-512" hashValue="Gqwr8n5jYbCESAqCFk8dpOzViQICBV+k0xoqBoQaZ5lHaRlvT9TZDB4yXtm+qC6OhD064ZDBOFWkwo+LHXu1sg==" saltValue="gEL9PCN2ekF2IxW9yqAGYA==" spinCount="100000" sqref="IS2036:IS2037" name="Rango2_40_2_1_24"/>
    <protectedRange algorithmName="SHA-512" hashValue="D8TacORwT7iz0mF9GEucchnMHfB5er2FFjQsxyeWWyeJkM6Bt3gYQ3LbcHPxZXFpVAYtFOuTrzYOCJrlZDx16g==" saltValue="QtCzIBktdS4NZkOEGcLTRQ==" spinCount="100000" sqref="IW2036:IW2037" name="Rango2_41_1_22"/>
    <protectedRange algorithmName="SHA-512" hashValue="9+DNppQbWrLYYUMoJ+lyQctV2bX3Vq9kZnegLbpjTLP49It2ovUbcartuoQTeXgP+TGpY//7mDH/UQlFCKDGiA==" saltValue="KUnni6YEm00anzSSvyLqQA==" spinCount="100000" sqref="IX2036:IX2037 IT2036:IV2037" name="Rango2_42_20"/>
    <protectedRange algorithmName="SHA-512" hashValue="9+DNppQbWrLYYUMoJ+lyQctV2bX3Vq9kZnegLbpjTLP49It2ovUbcartuoQTeXgP+TGpY//7mDH/UQlFCKDGiA==" saltValue="KUnni6YEm00anzSSvyLqQA==" spinCount="100000" sqref="IZ2036:JM2037" name="Rango2_43_34"/>
    <protectedRange algorithmName="SHA-512" hashValue="9+DNppQbWrLYYUMoJ+lyQctV2bX3Vq9kZnegLbpjTLP49It2ovUbcartuoQTeXgP+TGpY//7mDH/UQlFCKDGiA==" saltValue="KUnni6YEm00anzSSvyLqQA==" spinCount="100000" sqref="JO2036:JW2037" name="Rango2_44_34"/>
    <protectedRange algorithmName="SHA-512" hashValue="9+DNppQbWrLYYUMoJ+lyQctV2bX3Vq9kZnegLbpjTLP49It2ovUbcartuoQTeXgP+TGpY//7mDH/UQlFCKDGiA==" saltValue="KUnni6YEm00anzSSvyLqQA==" spinCount="100000" sqref="JY2036:KF2037" name="Rango2_45_36"/>
    <protectedRange algorithmName="SHA-512" hashValue="9+DNppQbWrLYYUMoJ+lyQctV2bX3Vq9kZnegLbpjTLP49It2ovUbcartuoQTeXgP+TGpY//7mDH/UQlFCKDGiA==" saltValue="KUnni6YEm00anzSSvyLqQA==" spinCount="100000" sqref="KH2036:KH2037" name="Rango2_46_33"/>
    <protectedRange algorithmName="SHA-512" hashValue="9+DNppQbWrLYYUMoJ+lyQctV2bX3Vq9kZnegLbpjTLP49It2ovUbcartuoQTeXgP+TGpY//7mDH/UQlFCKDGiA==" saltValue="KUnni6YEm00anzSSvyLqQA==" spinCount="100000" sqref="KJ2036:MP2037" name="Rango2_47_28"/>
    <protectedRange algorithmName="SHA-512" hashValue="Gqwr8n5jYbCESAqCFk8dpOzViQICBV+k0xoqBoQaZ5lHaRlvT9TZDB4yXtm+qC6OhD064ZDBOFWkwo+LHXu1sg==" saltValue="gEL9PCN2ekF2IxW9yqAGYA==" spinCount="100000" sqref="IS2038" name="Rango2_40_2_1_25"/>
    <protectedRange algorithmName="SHA-512" hashValue="D8TacORwT7iz0mF9GEucchnMHfB5er2FFjQsxyeWWyeJkM6Bt3gYQ3LbcHPxZXFpVAYtFOuTrzYOCJrlZDx16g==" saltValue="QtCzIBktdS4NZkOEGcLTRQ==" spinCount="100000" sqref="IW2038" name="Rango2_41_1_23"/>
    <protectedRange algorithmName="SHA-512" hashValue="9+DNppQbWrLYYUMoJ+lyQctV2bX3Vq9kZnegLbpjTLP49It2ovUbcartuoQTeXgP+TGpY//7mDH/UQlFCKDGiA==" saltValue="KUnni6YEm00anzSSvyLqQA==" spinCount="100000" sqref="IX2038 IT2038:IV2038" name="Rango2_42_21"/>
    <protectedRange algorithmName="SHA-512" hashValue="9+DNppQbWrLYYUMoJ+lyQctV2bX3Vq9kZnegLbpjTLP49It2ovUbcartuoQTeXgP+TGpY//7mDH/UQlFCKDGiA==" saltValue="KUnni6YEm00anzSSvyLqQA==" spinCount="100000" sqref="IZ2038:JM2038" name="Rango2_43_35"/>
    <protectedRange algorithmName="SHA-512" hashValue="9+DNppQbWrLYYUMoJ+lyQctV2bX3Vq9kZnegLbpjTLP49It2ovUbcartuoQTeXgP+TGpY//7mDH/UQlFCKDGiA==" saltValue="KUnni6YEm00anzSSvyLqQA==" spinCount="100000" sqref="JO2038:JW2038" name="Rango2_44_35"/>
    <protectedRange algorithmName="SHA-512" hashValue="9+DNppQbWrLYYUMoJ+lyQctV2bX3Vq9kZnegLbpjTLP49It2ovUbcartuoQTeXgP+TGpY//7mDH/UQlFCKDGiA==" saltValue="KUnni6YEm00anzSSvyLqQA==" spinCount="100000" sqref="JY2038:KF2038" name="Rango2_45_37"/>
    <protectedRange algorithmName="SHA-512" hashValue="9+DNppQbWrLYYUMoJ+lyQctV2bX3Vq9kZnegLbpjTLP49It2ovUbcartuoQTeXgP+TGpY//7mDH/UQlFCKDGiA==" saltValue="KUnni6YEm00anzSSvyLqQA==" spinCount="100000" sqref="KH2038" name="Rango2_46_34"/>
    <protectedRange algorithmName="SHA-512" hashValue="9+DNppQbWrLYYUMoJ+lyQctV2bX3Vq9kZnegLbpjTLP49It2ovUbcartuoQTeXgP+TGpY//7mDH/UQlFCKDGiA==" saltValue="KUnni6YEm00anzSSvyLqQA==" spinCount="100000" sqref="KJ2038:MP2038" name="Rango2_47_29"/>
    <protectedRange algorithmName="SHA-512" hashValue="Gqwr8n5jYbCESAqCFk8dpOzViQICBV+k0xoqBoQaZ5lHaRlvT9TZDB4yXtm+qC6OhD064ZDBOFWkwo+LHXu1sg==" saltValue="gEL9PCN2ekF2IxW9yqAGYA==" spinCount="100000" sqref="IS2039" name="Rango2_40_2_1_26"/>
    <protectedRange algorithmName="SHA-512" hashValue="D8TacORwT7iz0mF9GEucchnMHfB5er2FFjQsxyeWWyeJkM6Bt3gYQ3LbcHPxZXFpVAYtFOuTrzYOCJrlZDx16g==" saltValue="QtCzIBktdS4NZkOEGcLTRQ==" spinCount="100000" sqref="IW2039" name="Rango2_41_1_24"/>
    <protectedRange algorithmName="SHA-512" hashValue="9+DNppQbWrLYYUMoJ+lyQctV2bX3Vq9kZnegLbpjTLP49It2ovUbcartuoQTeXgP+TGpY//7mDH/UQlFCKDGiA==" saltValue="KUnni6YEm00anzSSvyLqQA==" spinCount="100000" sqref="IX2039 IT2039:IV2039" name="Rango2_42_22"/>
    <protectedRange algorithmName="SHA-512" hashValue="9+DNppQbWrLYYUMoJ+lyQctV2bX3Vq9kZnegLbpjTLP49It2ovUbcartuoQTeXgP+TGpY//7mDH/UQlFCKDGiA==" saltValue="KUnni6YEm00anzSSvyLqQA==" spinCount="100000" sqref="IZ2039:JM2039" name="Rango2_43_36"/>
    <protectedRange algorithmName="SHA-512" hashValue="9+DNppQbWrLYYUMoJ+lyQctV2bX3Vq9kZnegLbpjTLP49It2ovUbcartuoQTeXgP+TGpY//7mDH/UQlFCKDGiA==" saltValue="KUnni6YEm00anzSSvyLqQA==" spinCount="100000" sqref="JO2039:JW2039" name="Rango2_44_36"/>
    <protectedRange algorithmName="SHA-512" hashValue="9+DNppQbWrLYYUMoJ+lyQctV2bX3Vq9kZnegLbpjTLP49It2ovUbcartuoQTeXgP+TGpY//7mDH/UQlFCKDGiA==" saltValue="KUnni6YEm00anzSSvyLqQA==" spinCount="100000" sqref="JY2039:KF2039" name="Rango2_45_38"/>
    <protectedRange algorithmName="SHA-512" hashValue="9+DNppQbWrLYYUMoJ+lyQctV2bX3Vq9kZnegLbpjTLP49It2ovUbcartuoQTeXgP+TGpY//7mDH/UQlFCKDGiA==" saltValue="KUnni6YEm00anzSSvyLqQA==" spinCount="100000" sqref="KH2039" name="Rango2_46_35"/>
    <protectedRange algorithmName="SHA-512" hashValue="9+DNppQbWrLYYUMoJ+lyQctV2bX3Vq9kZnegLbpjTLP49It2ovUbcartuoQTeXgP+TGpY//7mDH/UQlFCKDGiA==" saltValue="KUnni6YEm00anzSSvyLqQA==" spinCount="100000" sqref="KJ2039:MP2039" name="Rango2_47_30"/>
    <protectedRange algorithmName="SHA-512" hashValue="Gqwr8n5jYbCESAqCFk8dpOzViQICBV+k0xoqBoQaZ5lHaRlvT9TZDB4yXtm+qC6OhD064ZDBOFWkwo+LHXu1sg==" saltValue="gEL9PCN2ekF2IxW9yqAGYA==" spinCount="100000" sqref="IS2040" name="Rango2_40_2_1_27"/>
    <protectedRange algorithmName="SHA-512" hashValue="D8TacORwT7iz0mF9GEucchnMHfB5er2FFjQsxyeWWyeJkM6Bt3gYQ3LbcHPxZXFpVAYtFOuTrzYOCJrlZDx16g==" saltValue="QtCzIBktdS4NZkOEGcLTRQ==" spinCount="100000" sqref="IW2040" name="Rango2_41_1_25"/>
    <protectedRange algorithmName="SHA-512" hashValue="9+DNppQbWrLYYUMoJ+lyQctV2bX3Vq9kZnegLbpjTLP49It2ovUbcartuoQTeXgP+TGpY//7mDH/UQlFCKDGiA==" saltValue="KUnni6YEm00anzSSvyLqQA==" spinCount="100000" sqref="IX2040 IT2040:IV2040" name="Rango2_42_23"/>
    <protectedRange algorithmName="SHA-512" hashValue="9+DNppQbWrLYYUMoJ+lyQctV2bX3Vq9kZnegLbpjTLP49It2ovUbcartuoQTeXgP+TGpY//7mDH/UQlFCKDGiA==" saltValue="KUnni6YEm00anzSSvyLqQA==" spinCount="100000" sqref="IZ2040:JM2040" name="Rango2_43_37"/>
    <protectedRange algorithmName="SHA-512" hashValue="9+DNppQbWrLYYUMoJ+lyQctV2bX3Vq9kZnegLbpjTLP49It2ovUbcartuoQTeXgP+TGpY//7mDH/UQlFCKDGiA==" saltValue="KUnni6YEm00anzSSvyLqQA==" spinCount="100000" sqref="JO2040:JW2040" name="Rango2_44_37"/>
    <protectedRange algorithmName="SHA-512" hashValue="9+DNppQbWrLYYUMoJ+lyQctV2bX3Vq9kZnegLbpjTLP49It2ovUbcartuoQTeXgP+TGpY//7mDH/UQlFCKDGiA==" saltValue="KUnni6YEm00anzSSvyLqQA==" spinCount="100000" sqref="JY2040:KF2040" name="Rango2_45_39"/>
    <protectedRange algorithmName="SHA-512" hashValue="9+DNppQbWrLYYUMoJ+lyQctV2bX3Vq9kZnegLbpjTLP49It2ovUbcartuoQTeXgP+TGpY//7mDH/UQlFCKDGiA==" saltValue="KUnni6YEm00anzSSvyLqQA==" spinCount="100000" sqref="KH2040" name="Rango2_46_36"/>
    <protectedRange algorithmName="SHA-512" hashValue="9+DNppQbWrLYYUMoJ+lyQctV2bX3Vq9kZnegLbpjTLP49It2ovUbcartuoQTeXgP+TGpY//7mDH/UQlFCKDGiA==" saltValue="KUnni6YEm00anzSSvyLqQA==" spinCount="100000" sqref="KJ2040:MP2040" name="Rango2_47_31"/>
    <protectedRange algorithmName="SHA-512" hashValue="Gqwr8n5jYbCESAqCFk8dpOzViQICBV+k0xoqBoQaZ5lHaRlvT9TZDB4yXtm+qC6OhD064ZDBOFWkwo+LHXu1sg==" saltValue="gEL9PCN2ekF2IxW9yqAGYA==" spinCount="100000" sqref="IS2041" name="Rango2_40_2_1_28"/>
    <protectedRange algorithmName="SHA-512" hashValue="D8TacORwT7iz0mF9GEucchnMHfB5er2FFjQsxyeWWyeJkM6Bt3gYQ3LbcHPxZXFpVAYtFOuTrzYOCJrlZDx16g==" saltValue="QtCzIBktdS4NZkOEGcLTRQ==" spinCount="100000" sqref="IW2041" name="Rango2_41_1_26"/>
    <protectedRange algorithmName="SHA-512" hashValue="9+DNppQbWrLYYUMoJ+lyQctV2bX3Vq9kZnegLbpjTLP49It2ovUbcartuoQTeXgP+TGpY//7mDH/UQlFCKDGiA==" saltValue="KUnni6YEm00anzSSvyLqQA==" spinCount="100000" sqref="IX2041 IT2041:IV2041" name="Rango2_42_24"/>
    <protectedRange algorithmName="SHA-512" hashValue="9+DNppQbWrLYYUMoJ+lyQctV2bX3Vq9kZnegLbpjTLP49It2ovUbcartuoQTeXgP+TGpY//7mDH/UQlFCKDGiA==" saltValue="KUnni6YEm00anzSSvyLqQA==" spinCount="100000" sqref="IZ2041:JM2041" name="Rango2_43_38"/>
    <protectedRange algorithmName="SHA-512" hashValue="9+DNppQbWrLYYUMoJ+lyQctV2bX3Vq9kZnegLbpjTLP49It2ovUbcartuoQTeXgP+TGpY//7mDH/UQlFCKDGiA==" saltValue="KUnni6YEm00anzSSvyLqQA==" spinCount="100000" sqref="JO2041:JW2041" name="Rango2_44_38"/>
    <protectedRange algorithmName="SHA-512" hashValue="9+DNppQbWrLYYUMoJ+lyQctV2bX3Vq9kZnegLbpjTLP49It2ovUbcartuoQTeXgP+TGpY//7mDH/UQlFCKDGiA==" saltValue="KUnni6YEm00anzSSvyLqQA==" spinCount="100000" sqref="JY2041:KF2041" name="Rango2_45_40"/>
    <protectedRange algorithmName="SHA-512" hashValue="9+DNppQbWrLYYUMoJ+lyQctV2bX3Vq9kZnegLbpjTLP49It2ovUbcartuoQTeXgP+TGpY//7mDH/UQlFCKDGiA==" saltValue="KUnni6YEm00anzSSvyLqQA==" spinCount="100000" sqref="KH2041" name="Rango2_46_37"/>
    <protectedRange algorithmName="SHA-512" hashValue="9+DNppQbWrLYYUMoJ+lyQctV2bX3Vq9kZnegLbpjTLP49It2ovUbcartuoQTeXgP+TGpY//7mDH/UQlFCKDGiA==" saltValue="KUnni6YEm00anzSSvyLqQA==" spinCount="100000" sqref="KJ2041:MP2041" name="Rango2_47_32"/>
    <protectedRange algorithmName="SHA-512" hashValue="Gqwr8n5jYbCESAqCFk8dpOzViQICBV+k0xoqBoQaZ5lHaRlvT9TZDB4yXtm+qC6OhD064ZDBOFWkwo+LHXu1sg==" saltValue="gEL9PCN2ekF2IxW9yqAGYA==" spinCount="100000" sqref="IS2042:IS2043" name="Rango2_40_2_1_29"/>
    <protectedRange algorithmName="SHA-512" hashValue="D8TacORwT7iz0mF9GEucchnMHfB5er2FFjQsxyeWWyeJkM6Bt3gYQ3LbcHPxZXFpVAYtFOuTrzYOCJrlZDx16g==" saltValue="QtCzIBktdS4NZkOEGcLTRQ==" spinCount="100000" sqref="IW2042:IW2043" name="Rango2_41_1_27"/>
    <protectedRange algorithmName="SHA-512" hashValue="9+DNppQbWrLYYUMoJ+lyQctV2bX3Vq9kZnegLbpjTLP49It2ovUbcartuoQTeXgP+TGpY//7mDH/UQlFCKDGiA==" saltValue="KUnni6YEm00anzSSvyLqQA==" spinCount="100000" sqref="IX2042:IX2043 IT2042:IV2043" name="Rango2_42_25"/>
    <protectedRange algorithmName="SHA-512" hashValue="9+DNppQbWrLYYUMoJ+lyQctV2bX3Vq9kZnegLbpjTLP49It2ovUbcartuoQTeXgP+TGpY//7mDH/UQlFCKDGiA==" saltValue="KUnni6YEm00anzSSvyLqQA==" spinCount="100000" sqref="IZ2042:JM2043" name="Rango2_43_39"/>
    <protectedRange algorithmName="SHA-512" hashValue="9+DNppQbWrLYYUMoJ+lyQctV2bX3Vq9kZnegLbpjTLP49It2ovUbcartuoQTeXgP+TGpY//7mDH/UQlFCKDGiA==" saltValue="KUnni6YEm00anzSSvyLqQA==" spinCount="100000" sqref="JO2042:JW2043" name="Rango2_44_39"/>
    <protectedRange algorithmName="SHA-512" hashValue="9+DNppQbWrLYYUMoJ+lyQctV2bX3Vq9kZnegLbpjTLP49It2ovUbcartuoQTeXgP+TGpY//7mDH/UQlFCKDGiA==" saltValue="KUnni6YEm00anzSSvyLqQA==" spinCount="100000" sqref="JY2042:KF2043" name="Rango2_45_41"/>
    <protectedRange algorithmName="SHA-512" hashValue="9+DNppQbWrLYYUMoJ+lyQctV2bX3Vq9kZnegLbpjTLP49It2ovUbcartuoQTeXgP+TGpY//7mDH/UQlFCKDGiA==" saltValue="KUnni6YEm00anzSSvyLqQA==" spinCount="100000" sqref="KH2042:KH2043" name="Rango2_46_38"/>
    <protectedRange algorithmName="SHA-512" hashValue="9+DNppQbWrLYYUMoJ+lyQctV2bX3Vq9kZnegLbpjTLP49It2ovUbcartuoQTeXgP+TGpY//7mDH/UQlFCKDGiA==" saltValue="KUnni6YEm00anzSSvyLqQA==" spinCount="100000" sqref="KJ2042:MP2043" name="Rango2_47_33"/>
    <protectedRange algorithmName="SHA-512" hashValue="Gqwr8n5jYbCESAqCFk8dpOzViQICBV+k0xoqBoQaZ5lHaRlvT9TZDB4yXtm+qC6OhD064ZDBOFWkwo+LHXu1sg==" saltValue="gEL9PCN2ekF2IxW9yqAGYA==" spinCount="100000" sqref="IS2044:IS2045" name="Rango2_40_2_1_30"/>
    <protectedRange algorithmName="SHA-512" hashValue="D8TacORwT7iz0mF9GEucchnMHfB5er2FFjQsxyeWWyeJkM6Bt3gYQ3LbcHPxZXFpVAYtFOuTrzYOCJrlZDx16g==" saltValue="QtCzIBktdS4NZkOEGcLTRQ==" spinCount="100000" sqref="IW2044:IW2045" name="Rango2_41_1_28"/>
    <protectedRange algorithmName="SHA-512" hashValue="9+DNppQbWrLYYUMoJ+lyQctV2bX3Vq9kZnegLbpjTLP49It2ovUbcartuoQTeXgP+TGpY//7mDH/UQlFCKDGiA==" saltValue="KUnni6YEm00anzSSvyLqQA==" spinCount="100000" sqref="IX2044:IX2045 IT2044:IV2045" name="Rango2_42_26"/>
    <protectedRange algorithmName="SHA-512" hashValue="9+DNppQbWrLYYUMoJ+lyQctV2bX3Vq9kZnegLbpjTLP49It2ovUbcartuoQTeXgP+TGpY//7mDH/UQlFCKDGiA==" saltValue="KUnni6YEm00anzSSvyLqQA==" spinCount="100000" sqref="IZ2044:JM2045" name="Rango2_43_40"/>
    <protectedRange algorithmName="SHA-512" hashValue="9+DNppQbWrLYYUMoJ+lyQctV2bX3Vq9kZnegLbpjTLP49It2ovUbcartuoQTeXgP+TGpY//7mDH/UQlFCKDGiA==" saltValue="KUnni6YEm00anzSSvyLqQA==" spinCount="100000" sqref="JO2044:JW2045" name="Rango2_44_40"/>
    <protectedRange algorithmName="SHA-512" hashValue="9+DNppQbWrLYYUMoJ+lyQctV2bX3Vq9kZnegLbpjTLP49It2ovUbcartuoQTeXgP+TGpY//7mDH/UQlFCKDGiA==" saltValue="KUnni6YEm00anzSSvyLqQA==" spinCount="100000" sqref="JY2044:KF2045" name="Rango2_45_42"/>
    <protectedRange algorithmName="SHA-512" hashValue="9+DNppQbWrLYYUMoJ+lyQctV2bX3Vq9kZnegLbpjTLP49It2ovUbcartuoQTeXgP+TGpY//7mDH/UQlFCKDGiA==" saltValue="KUnni6YEm00anzSSvyLqQA==" spinCount="100000" sqref="KH2044:KH2045" name="Rango2_46_39"/>
    <protectedRange algorithmName="SHA-512" hashValue="9+DNppQbWrLYYUMoJ+lyQctV2bX3Vq9kZnegLbpjTLP49It2ovUbcartuoQTeXgP+TGpY//7mDH/UQlFCKDGiA==" saltValue="KUnni6YEm00anzSSvyLqQA==" spinCount="100000" sqref="KJ2044:MP2045" name="Rango2_47_34"/>
    <protectedRange algorithmName="SHA-512" hashValue="Gqwr8n5jYbCESAqCFk8dpOzViQICBV+k0xoqBoQaZ5lHaRlvT9TZDB4yXtm+qC6OhD064ZDBOFWkwo+LHXu1sg==" saltValue="gEL9PCN2ekF2IxW9yqAGYA==" spinCount="100000" sqref="IS2046:IS2047" name="Rango2_40_2_1_31"/>
    <protectedRange algorithmName="SHA-512" hashValue="D8TacORwT7iz0mF9GEucchnMHfB5er2FFjQsxyeWWyeJkM6Bt3gYQ3LbcHPxZXFpVAYtFOuTrzYOCJrlZDx16g==" saltValue="QtCzIBktdS4NZkOEGcLTRQ==" spinCount="100000" sqref="IW2046:IW2047" name="Rango2_41_1_29"/>
    <protectedRange algorithmName="SHA-512" hashValue="9+DNppQbWrLYYUMoJ+lyQctV2bX3Vq9kZnegLbpjTLP49It2ovUbcartuoQTeXgP+TGpY//7mDH/UQlFCKDGiA==" saltValue="KUnni6YEm00anzSSvyLqQA==" spinCount="100000" sqref="IX2046:IX2047 IT2046:IV2047" name="Rango2_42_27"/>
    <protectedRange algorithmName="SHA-512" hashValue="9+DNppQbWrLYYUMoJ+lyQctV2bX3Vq9kZnegLbpjTLP49It2ovUbcartuoQTeXgP+TGpY//7mDH/UQlFCKDGiA==" saltValue="KUnni6YEm00anzSSvyLqQA==" spinCount="100000" sqref="IZ2046:JM2047" name="Rango2_43_41"/>
    <protectedRange algorithmName="SHA-512" hashValue="9+DNppQbWrLYYUMoJ+lyQctV2bX3Vq9kZnegLbpjTLP49It2ovUbcartuoQTeXgP+TGpY//7mDH/UQlFCKDGiA==" saltValue="KUnni6YEm00anzSSvyLqQA==" spinCount="100000" sqref="JO2046:JW2047" name="Rango2_44_41"/>
    <protectedRange algorithmName="SHA-512" hashValue="9+DNppQbWrLYYUMoJ+lyQctV2bX3Vq9kZnegLbpjTLP49It2ovUbcartuoQTeXgP+TGpY//7mDH/UQlFCKDGiA==" saltValue="KUnni6YEm00anzSSvyLqQA==" spinCount="100000" sqref="JY2046:KF2047" name="Rango2_45_43"/>
    <protectedRange algorithmName="SHA-512" hashValue="9+DNppQbWrLYYUMoJ+lyQctV2bX3Vq9kZnegLbpjTLP49It2ovUbcartuoQTeXgP+TGpY//7mDH/UQlFCKDGiA==" saltValue="KUnni6YEm00anzSSvyLqQA==" spinCount="100000" sqref="KH2046:KH2047" name="Rango2_46_40"/>
    <protectedRange algorithmName="SHA-512" hashValue="9+DNppQbWrLYYUMoJ+lyQctV2bX3Vq9kZnegLbpjTLP49It2ovUbcartuoQTeXgP+TGpY//7mDH/UQlFCKDGiA==" saltValue="KUnni6YEm00anzSSvyLqQA==" spinCount="100000" sqref="KJ2046:MP2047" name="Rango2_47_35"/>
    <protectedRange algorithmName="SHA-512" hashValue="Gqwr8n5jYbCESAqCFk8dpOzViQICBV+k0xoqBoQaZ5lHaRlvT9TZDB4yXtm+qC6OhD064ZDBOFWkwo+LHXu1sg==" saltValue="gEL9PCN2ekF2IxW9yqAGYA==" spinCount="100000" sqref="IS2048" name="Rango2_40_2_1_32"/>
    <protectedRange algorithmName="SHA-512" hashValue="D8TacORwT7iz0mF9GEucchnMHfB5er2FFjQsxyeWWyeJkM6Bt3gYQ3LbcHPxZXFpVAYtFOuTrzYOCJrlZDx16g==" saltValue="QtCzIBktdS4NZkOEGcLTRQ==" spinCount="100000" sqref="IW2048" name="Rango2_41_1_30"/>
    <protectedRange algorithmName="SHA-512" hashValue="9+DNppQbWrLYYUMoJ+lyQctV2bX3Vq9kZnegLbpjTLP49It2ovUbcartuoQTeXgP+TGpY//7mDH/UQlFCKDGiA==" saltValue="KUnni6YEm00anzSSvyLqQA==" spinCount="100000" sqref="IX2048 IT2048:IV2048" name="Rango2_42_28"/>
    <protectedRange algorithmName="SHA-512" hashValue="9+DNppQbWrLYYUMoJ+lyQctV2bX3Vq9kZnegLbpjTLP49It2ovUbcartuoQTeXgP+TGpY//7mDH/UQlFCKDGiA==" saltValue="KUnni6YEm00anzSSvyLqQA==" spinCount="100000" sqref="IZ2048:JM2048" name="Rango2_43_42"/>
    <protectedRange algorithmName="SHA-512" hashValue="9+DNppQbWrLYYUMoJ+lyQctV2bX3Vq9kZnegLbpjTLP49It2ovUbcartuoQTeXgP+TGpY//7mDH/UQlFCKDGiA==" saltValue="KUnni6YEm00anzSSvyLqQA==" spinCount="100000" sqref="JO2048:JW2048" name="Rango2_44_42"/>
    <protectedRange algorithmName="SHA-512" hashValue="9+DNppQbWrLYYUMoJ+lyQctV2bX3Vq9kZnegLbpjTLP49It2ovUbcartuoQTeXgP+TGpY//7mDH/UQlFCKDGiA==" saltValue="KUnni6YEm00anzSSvyLqQA==" spinCount="100000" sqref="JY2048:KF2048" name="Rango2_45_44"/>
    <protectedRange algorithmName="SHA-512" hashValue="9+DNppQbWrLYYUMoJ+lyQctV2bX3Vq9kZnegLbpjTLP49It2ovUbcartuoQTeXgP+TGpY//7mDH/UQlFCKDGiA==" saltValue="KUnni6YEm00anzSSvyLqQA==" spinCount="100000" sqref="KH2048" name="Rango2_46_41"/>
    <protectedRange algorithmName="SHA-512" hashValue="9+DNppQbWrLYYUMoJ+lyQctV2bX3Vq9kZnegLbpjTLP49It2ovUbcartuoQTeXgP+TGpY//7mDH/UQlFCKDGiA==" saltValue="KUnni6YEm00anzSSvyLqQA==" spinCount="100000" sqref="KJ2048:MP2048" name="Rango2_47_36"/>
    <protectedRange algorithmName="SHA-512" hashValue="Gqwr8n5jYbCESAqCFk8dpOzViQICBV+k0xoqBoQaZ5lHaRlvT9TZDB4yXtm+qC6OhD064ZDBOFWkwo+LHXu1sg==" saltValue="gEL9PCN2ekF2IxW9yqAGYA==" spinCount="100000" sqref="IS2049:IS2054" name="Rango2_40_2_1_33"/>
    <protectedRange algorithmName="SHA-512" hashValue="D8TacORwT7iz0mF9GEucchnMHfB5er2FFjQsxyeWWyeJkM6Bt3gYQ3LbcHPxZXFpVAYtFOuTrzYOCJrlZDx16g==" saltValue="QtCzIBktdS4NZkOEGcLTRQ==" spinCount="100000" sqref="IW2049:IW2054" name="Rango2_41_1_31"/>
    <protectedRange algorithmName="SHA-512" hashValue="9+DNppQbWrLYYUMoJ+lyQctV2bX3Vq9kZnegLbpjTLP49It2ovUbcartuoQTeXgP+TGpY//7mDH/UQlFCKDGiA==" saltValue="KUnni6YEm00anzSSvyLqQA==" spinCount="100000" sqref="IX2049:IX2054 IT2049:IV2054" name="Rango2_42_29"/>
    <protectedRange algorithmName="SHA-512" hashValue="9+DNppQbWrLYYUMoJ+lyQctV2bX3Vq9kZnegLbpjTLP49It2ovUbcartuoQTeXgP+TGpY//7mDH/UQlFCKDGiA==" saltValue="KUnni6YEm00anzSSvyLqQA==" spinCount="100000" sqref="IZ2049:JM2054" name="Rango2_43_43"/>
    <protectedRange algorithmName="SHA-512" hashValue="9+DNppQbWrLYYUMoJ+lyQctV2bX3Vq9kZnegLbpjTLP49It2ovUbcartuoQTeXgP+TGpY//7mDH/UQlFCKDGiA==" saltValue="KUnni6YEm00anzSSvyLqQA==" spinCount="100000" sqref="JO2049:JW2054" name="Rango2_44_43"/>
    <protectedRange algorithmName="SHA-512" hashValue="9+DNppQbWrLYYUMoJ+lyQctV2bX3Vq9kZnegLbpjTLP49It2ovUbcartuoQTeXgP+TGpY//7mDH/UQlFCKDGiA==" saltValue="KUnni6YEm00anzSSvyLqQA==" spinCount="100000" sqref="JY2049:KF2054" name="Rango2_45_45"/>
    <protectedRange algorithmName="SHA-512" hashValue="9+DNppQbWrLYYUMoJ+lyQctV2bX3Vq9kZnegLbpjTLP49It2ovUbcartuoQTeXgP+TGpY//7mDH/UQlFCKDGiA==" saltValue="KUnni6YEm00anzSSvyLqQA==" spinCount="100000" sqref="KH2049:KH2054" name="Rango2_46_42"/>
    <protectedRange algorithmName="SHA-512" hashValue="9+DNppQbWrLYYUMoJ+lyQctV2bX3Vq9kZnegLbpjTLP49It2ovUbcartuoQTeXgP+TGpY//7mDH/UQlFCKDGiA==" saltValue="KUnni6YEm00anzSSvyLqQA==" spinCount="100000" sqref="KJ2049:MP2054" name="Rango2_47_37"/>
    <protectedRange algorithmName="SHA-512" hashValue="Gqwr8n5jYbCESAqCFk8dpOzViQICBV+k0xoqBoQaZ5lHaRlvT9TZDB4yXtm+qC6OhD064ZDBOFWkwo+LHXu1sg==" saltValue="gEL9PCN2ekF2IxW9yqAGYA==" spinCount="100000" sqref="IS2055:IS2096" name="Rango2_40_2_1_34"/>
    <protectedRange algorithmName="SHA-512" hashValue="D8TacORwT7iz0mF9GEucchnMHfB5er2FFjQsxyeWWyeJkM6Bt3gYQ3LbcHPxZXFpVAYtFOuTrzYOCJrlZDx16g==" saltValue="QtCzIBktdS4NZkOEGcLTRQ==" spinCount="100000" sqref="IW2055:IW2096" name="Rango2_41_1_32"/>
    <protectedRange algorithmName="SHA-512" hashValue="9+DNppQbWrLYYUMoJ+lyQctV2bX3Vq9kZnegLbpjTLP49It2ovUbcartuoQTeXgP+TGpY//7mDH/UQlFCKDGiA==" saltValue="KUnni6YEm00anzSSvyLqQA==" spinCount="100000" sqref="IX2055:IX2096 IT2055:IV2096" name="Rango2_42_30"/>
    <protectedRange algorithmName="SHA-512" hashValue="9+DNppQbWrLYYUMoJ+lyQctV2bX3Vq9kZnegLbpjTLP49It2ovUbcartuoQTeXgP+TGpY//7mDH/UQlFCKDGiA==" saltValue="KUnni6YEm00anzSSvyLqQA==" spinCount="100000" sqref="IZ2055:JM2096" name="Rango2_43_44"/>
    <protectedRange algorithmName="SHA-512" hashValue="9+DNppQbWrLYYUMoJ+lyQctV2bX3Vq9kZnegLbpjTLP49It2ovUbcartuoQTeXgP+TGpY//7mDH/UQlFCKDGiA==" saltValue="KUnni6YEm00anzSSvyLqQA==" spinCount="100000" sqref="JO2055:JW2096" name="Rango2_44_44"/>
    <protectedRange algorithmName="SHA-512" hashValue="9+DNppQbWrLYYUMoJ+lyQctV2bX3Vq9kZnegLbpjTLP49It2ovUbcartuoQTeXgP+TGpY//7mDH/UQlFCKDGiA==" saltValue="KUnni6YEm00anzSSvyLqQA==" spinCount="100000" sqref="JY2055:KF2096" name="Rango2_45_46"/>
    <protectedRange algorithmName="SHA-512" hashValue="9+DNppQbWrLYYUMoJ+lyQctV2bX3Vq9kZnegLbpjTLP49It2ovUbcartuoQTeXgP+TGpY//7mDH/UQlFCKDGiA==" saltValue="KUnni6YEm00anzSSvyLqQA==" spinCount="100000" sqref="KH2055:KH2096" name="Rango2_46_43"/>
    <protectedRange algorithmName="SHA-512" hashValue="9+DNppQbWrLYYUMoJ+lyQctV2bX3Vq9kZnegLbpjTLP49It2ovUbcartuoQTeXgP+TGpY//7mDH/UQlFCKDGiA==" saltValue="KUnni6YEm00anzSSvyLqQA==" spinCount="100000" sqref="KJ2055:MP2096" name="Rango2_47_38"/>
    <protectedRange algorithmName="SHA-512" hashValue="Gqwr8n5jYbCESAqCFk8dpOzViQICBV+k0xoqBoQaZ5lHaRlvT9TZDB4yXtm+qC6OhD064ZDBOFWkwo+LHXu1sg==" saltValue="gEL9PCN2ekF2IxW9yqAGYA==" spinCount="100000" sqref="IS2097:IS2107" name="Rango2_40_2_1_35"/>
    <protectedRange algorithmName="SHA-512" hashValue="D8TacORwT7iz0mF9GEucchnMHfB5er2FFjQsxyeWWyeJkM6Bt3gYQ3LbcHPxZXFpVAYtFOuTrzYOCJrlZDx16g==" saltValue="QtCzIBktdS4NZkOEGcLTRQ==" spinCount="100000" sqref="IW2097:IW2107" name="Rango2_41_1_33"/>
    <protectedRange algorithmName="SHA-512" hashValue="9+DNppQbWrLYYUMoJ+lyQctV2bX3Vq9kZnegLbpjTLP49It2ovUbcartuoQTeXgP+TGpY//7mDH/UQlFCKDGiA==" saltValue="KUnni6YEm00anzSSvyLqQA==" spinCount="100000" sqref="IX2097:IX2107 IT2097:IV2107" name="Rango2_42_31"/>
    <protectedRange algorithmName="SHA-512" hashValue="9+DNppQbWrLYYUMoJ+lyQctV2bX3Vq9kZnegLbpjTLP49It2ovUbcartuoQTeXgP+TGpY//7mDH/UQlFCKDGiA==" saltValue="KUnni6YEm00anzSSvyLqQA==" spinCount="100000" sqref="JO2097:JW2107" name="Rango2_44_45"/>
    <protectedRange algorithmName="SHA-512" hashValue="9+DNppQbWrLYYUMoJ+lyQctV2bX3Vq9kZnegLbpjTLP49It2ovUbcartuoQTeXgP+TGpY//7mDH/UQlFCKDGiA==" saltValue="KUnni6YEm00anzSSvyLqQA==" spinCount="100000" sqref="JY2097:KF2107" name="Rango2_45_47"/>
    <protectedRange algorithmName="SHA-512" hashValue="9+DNppQbWrLYYUMoJ+lyQctV2bX3Vq9kZnegLbpjTLP49It2ovUbcartuoQTeXgP+TGpY//7mDH/UQlFCKDGiA==" saltValue="KUnni6YEm00anzSSvyLqQA==" spinCount="100000" sqref="KH2097:KH2107" name="Rango2_46_44"/>
    <protectedRange algorithmName="SHA-512" hashValue="9+DNppQbWrLYYUMoJ+lyQctV2bX3Vq9kZnegLbpjTLP49It2ovUbcartuoQTeXgP+TGpY//7mDH/UQlFCKDGiA==" saltValue="KUnni6YEm00anzSSvyLqQA==" spinCount="100000" sqref="KJ2097:MP2107" name="Rango2_47_39"/>
    <protectedRange password="CF7A" sqref="I2152" name="Rango2_61_2_6"/>
    <protectedRange password="CF7A" sqref="I2153" name="Rango2_61_2_6_1"/>
    <protectedRange password="CF7A" sqref="I2154:I2155" name="Rango2_61_2_6_2"/>
    <protectedRange algorithmName="SHA-512" hashValue="Umj9+5Ys20VQPxBFtc6qE5LtKKSgPKwit+B8dd4XnEUaLfBM2ozpkEC4YxwK0SbBiAHDDex+pY+LomQ0lyuamQ==" saltValue="N2/MCRws+mmA+NXw0axolg==" spinCount="100000" sqref="GJ2320:GJ2361 FY2320:FY2361 GL2320:GL2361 GB2320:GB2361 GE2320:GE2361 GH2320:GH2361" name="Rango2_31_2_44"/>
    <protectedRange algorithmName="SHA-512" hashValue="6a5oYwZw9WJcgjqXpleUXH8uaqNEuymPPpeOb7lKBc1WoM6IG/DNyDLWmj2lYwxnZO2yhl+B61kwrxD9m9AdhQ==" saltValue="tdNQPzLQd+n9Ww064QJIaQ==" spinCount="100000" sqref="I2380" name="Rango2_61_1_42"/>
    <protectedRange algorithmName="SHA-512" hashValue="XM8+0Jh5zLWw02PI0Lt8dLqjTcW5ulySion19FAnruDN6QRp4UwcVqdfQxnOQAItgpWG7rNsELzjwy0iXOonxw==" saltValue="Sd4WFUedDfLKoMQTDrxJuQ==" spinCount="100000" sqref="K2380" name="Rango2_88_4_4_1_5"/>
    <protectedRange algorithmName="SHA-512" hashValue="EMMPgE8t/az1rHHzaZAQIhz+GQV0k2O/tQGA96sJqEEMzz1efIRa4CcLzC7iY9CCscto3g7dwz41haOE28iXYg==" saltValue="CVzFsG4X4LXUMo7796PiDQ==" spinCount="100000" sqref="J2380 L2380:M2380 B2380 D2380:H2380" name="Rango2_10_1_45"/>
    <protectedRange algorithmName="SHA-512" hashValue="6a5oYwZw9WJcgjqXpleUXH8uaqNEuymPPpeOb7lKBc1WoM6IG/DNyDLWmj2lYwxnZO2yhl+B61kwrxD9m9AdhQ==" saltValue="tdNQPzLQd+n9Ww064QJIaQ==" spinCount="100000" sqref="I2385" name="Rango2_61_2_3"/>
    <protectedRange algorithmName="SHA-512" hashValue="XM8+0Jh5zLWw02PI0Lt8dLqjTcW5ulySion19FAnruDN6QRp4UwcVqdfQxnOQAItgpWG7rNsELzjwy0iXOonxw==" saltValue="Sd4WFUedDfLKoMQTDrxJuQ==" spinCount="100000" sqref="K2385" name="Rango2_88_4_4_2_2"/>
    <protectedRange algorithmName="SHA-512" hashValue="EMMPgE8t/az1rHHzaZAQIhz+GQV0k2O/tQGA96sJqEEMzz1efIRa4CcLzC7iY9CCscto3g7dwz41haOE28iXYg==" saltValue="CVzFsG4X4LXUMo7796PiDQ==" spinCount="100000" sqref="J2385 L2385:M2385 B2385 D2385:H2385" name="Rango2_10_2_3"/>
    <protectedRange algorithmName="SHA-512" hashValue="RQ91b7oAw60DVtcgB2vRpial2kSdzJx5guGCTYUwXYkKrtrUHfiYnLf9R+SNpYXlJDYpyEJLhcWwP0EqNN86dQ==" saltValue="W3RbH3zrcY9sy39xNwXNxg==" spinCount="100000" sqref="BV2380:BY2380 BA2380:BI2380" name="Rango2_88_99_1_5"/>
    <protectedRange algorithmName="SHA-512" hashValue="fMbmUM1DQ7FuAPRNvFL5mPdHUYjQnlLFhkuaxvHguaqR7aWyDxcmJs0jLYQfQKY+oyhsMb4Lew4VL6i7um3/ew==" saltValue="ydaTm0CeH8+/cYqoL/AMaQ==" spinCount="100000" sqref="AU2380 AW2380:AZ2380" name="Rango2_88_91_1_45"/>
    <protectedRange algorithmName="SHA-512" hashValue="CHipOQaT63FWw628cQcXXJRZlrbNZ7OgmnEbDx38UmmH7z19GRYEzXFiVOzHAy1OAaAbST7g2bHZHDKQp2qm3w==" saltValue="iRVuL+373yLHv0ZHzS9qog==" spinCount="100000" sqref="AG2380:AH2380 AJ2380 AL2380" name="Rango2_88_7_5_1_6"/>
    <protectedRange algorithmName="SHA-512" hashValue="NkG6oHuDGvGBEiLAAq8MEJHEfLQUMyjihfH+DBXhT+eQW0r1yri7tOJEFRM9nbOejjjXiviq9RFo7KB7wF+xJA==" saltValue="bpjB0AAANu2X/PeR3eiFkA==" spinCount="100000" sqref="AM2380:AS2380" name="Rango2_88_65_1_42"/>
    <protectedRange algorithmName="SHA-512" hashValue="fPHvtIAf3pQeZUoAI9C2/vdXMHBpqqEq+67P5Ypyu4+9IWqs3yc9TZcMWQ0THLxUwqseQPyVvakuYFtCwJHsxA==" saltValue="QHIogSs2PrwAfdqa9PAOFQ==" spinCount="100000" sqref="AC2380" name="Rango2_88_5_5_1_41"/>
    <protectedRange algorithmName="SHA-512" hashValue="LEEeiU6pKqm7TAP46VGlz0q+evvFwpT/0iLpRuWuQ7MacbP0OGL1/FSmrIEOg2rb6M+Jla2bPbVWiGag27j87w==" saltValue="HEVt+pS5OloNDlqSnzGLLw==" spinCount="100000" sqref="AI2380" name="Rango2_8_7_1_44"/>
    <protectedRange algorithmName="SHA-512" hashValue="q2z5hEFmXS0v2chiPTC/VCoDWNlnhp+Xe6Ybfxe48vIsnB/KTJQxJv+pFUnCXfZ9T6vyJopuqFFNROfQTW/JUw==" saltValue="IctfdGJb5tOTpq+KPi9vww==" spinCount="100000" sqref="AE2380:AF2380" name="Rango2_88_39_1_43"/>
    <protectedRange algorithmName="SHA-512" hashValue="AYYX88LSDB6RDNMvSqt0KPGWPjBqTk56tMxTOlv5QD61MGTKAAQnSnudvNDWPN0Bbllh2qRQC+P5uq7goxjdrw==" saltValue="i/iPMewnks1FoXYOjKMEVg==" spinCount="100000" sqref="AB2380" name="Rango2_87_6_1_4"/>
    <protectedRange algorithmName="SHA-512" hashValue="NUll9P9xh7KbSfMYpMxsRZLfDw/y/AzW2LSWlpXVscBDqiAxmzo71xjs+a2lh+jRa7pceOC849slke4+ZKx8LA==" saltValue="8qbkKpQ+CiQuLnqgShNvXA==" spinCount="100000" sqref="T2380" name="Rango2_88_6_1_42"/>
    <protectedRange algorithmName="SHA-512" hashValue="KHhv3JU/LRdRrRTxxkgFceEHPZ5UzadmpZRZR3zmQRnPvkUJZuanRafIJ+qde0IWwLZSvFIQDyUAHq6v6k7XIg==" saltValue="2GKG1kCzVNNcn+vbOPuhJA==" spinCount="100000" sqref="Q2380" name="Rango2_2_5_1_5"/>
    <protectedRange algorithmName="SHA-512" hashValue="XZw03RosI/l0z9FxmTtF29EdZ7P+4+ybhqoaAAUmURojSR5XbGfjC4f2i8gMqfY+RI9JvfdCA6PSh9TduXfUxA==" saltValue="5TPtLq2WoiRSae/yaDPnTw==" spinCount="100000" sqref="CS2380:CT2380 CP2380:CQ2380 CV2380:CY2380 CE2380:CF2380 O2380 BR2380:BU2380 R2380:S2380 DA2380:DN2380 CJ2380:CK2380 BJ2380:BL2380 U2380:AA2380 AT2380 AV2380 BZ2380:CB2380" name="Rango2_99_1_7"/>
    <protectedRange algorithmName="SHA-512" hashValue="9+DNppQbWrLYYUMoJ+lyQctV2bX3Vq9kZnegLbpjTLP49It2ovUbcartuoQTeXgP+TGpY//7mDH/UQlFCKDGiA==" saltValue="KUnni6YEm00anzSSvyLqQA==" spinCount="100000" sqref="AD2380" name="Rango2_16_49"/>
    <protectedRange algorithmName="SHA-512" hashValue="RQ91b7oAw60DVtcgB2vRpial2kSdzJx5guGCTYUwXYkKrtrUHfiYnLf9R+SNpYXlJDYpyEJLhcWwP0EqNN86dQ==" saltValue="W3RbH3zrcY9sy39xNwXNxg==" spinCount="100000" sqref="BV2385:BY2385 BA2385:BI2385" name="Rango2_88_99_2_42"/>
    <protectedRange algorithmName="SHA-512" hashValue="fMbmUM1DQ7FuAPRNvFL5mPdHUYjQnlLFhkuaxvHguaqR7aWyDxcmJs0jLYQfQKY+oyhsMb4Lew4VL6i7um3/ew==" saltValue="ydaTm0CeH8+/cYqoL/AMaQ==" spinCount="100000" sqref="AU2385 AW2385:AZ2385" name="Rango2_88_91_2_2"/>
    <protectedRange algorithmName="SHA-512" hashValue="CHipOQaT63FWw628cQcXXJRZlrbNZ7OgmnEbDx38UmmH7z19GRYEzXFiVOzHAy1OAaAbST7g2bHZHDKQp2qm3w==" saltValue="iRVuL+373yLHv0ZHzS9qog==" spinCount="100000" sqref="AG2385:AH2385 AJ2385 AL2385" name="Rango2_88_7_5_2_40"/>
    <protectedRange algorithmName="SHA-512" hashValue="NkG6oHuDGvGBEiLAAq8MEJHEfLQUMyjihfH+DBXhT+eQW0r1yri7tOJEFRM9nbOejjjXiviq9RFo7KB7wF+xJA==" saltValue="bpjB0AAANu2X/PeR3eiFkA==" spinCount="100000" sqref="AM2385:AS2385" name="Rango2_88_65_2_2"/>
    <protectedRange algorithmName="SHA-512" hashValue="fPHvtIAf3pQeZUoAI9C2/vdXMHBpqqEq+67P5Ypyu4+9IWqs3yc9TZcMWQ0THLxUwqseQPyVvakuYFtCwJHsxA==" saltValue="QHIogSs2PrwAfdqa9PAOFQ==" spinCount="100000" sqref="AC2385" name="Rango2_88_5_5_2_2"/>
    <protectedRange algorithmName="SHA-512" hashValue="LEEeiU6pKqm7TAP46VGlz0q+evvFwpT/0iLpRuWuQ7MacbP0OGL1/FSmrIEOg2rb6M+Jla2bPbVWiGag27j87w==" saltValue="HEVt+pS5OloNDlqSnzGLLw==" spinCount="100000" sqref="AI2385" name="Rango2_8_7_2_2"/>
    <protectedRange algorithmName="SHA-512" hashValue="q2z5hEFmXS0v2chiPTC/VCoDWNlnhp+Xe6Ybfxe48vIsnB/KTJQxJv+pFUnCXfZ9T6vyJopuqFFNROfQTW/JUw==" saltValue="IctfdGJb5tOTpq+KPi9vww==" spinCount="100000" sqref="AE2385:AF2385" name="Rango2_88_39_2_2"/>
    <protectedRange algorithmName="SHA-512" hashValue="AYYX88LSDB6RDNMvSqt0KPGWPjBqTk56tMxTOlv5QD61MGTKAAQnSnudvNDWPN0Bbllh2qRQC+P5uq7goxjdrw==" saltValue="i/iPMewnks1FoXYOjKMEVg==" spinCount="100000" sqref="AB2385" name="Rango2_87_6_2_3"/>
    <protectedRange algorithmName="SHA-512" hashValue="NUll9P9xh7KbSfMYpMxsRZLfDw/y/AzW2LSWlpXVscBDqiAxmzo71xjs+a2lh+jRa7pceOC849slke4+ZKx8LA==" saltValue="8qbkKpQ+CiQuLnqgShNvXA==" spinCount="100000" sqref="T2385" name="Rango2_88_6_2_2"/>
    <protectedRange algorithmName="SHA-512" hashValue="KHhv3JU/LRdRrRTxxkgFceEHPZ5UzadmpZRZR3zmQRnPvkUJZuanRafIJ+qde0IWwLZSvFIQDyUAHq6v6k7XIg==" saltValue="2GKG1kCzVNNcn+vbOPuhJA==" spinCount="100000" sqref="Q2385" name="Rango2_2_5_2_2"/>
    <protectedRange algorithmName="SHA-512" hashValue="XZw03RosI/l0z9FxmTtF29EdZ7P+4+ybhqoaAAUmURojSR5XbGfjC4f2i8gMqfY+RI9JvfdCA6PSh9TduXfUxA==" saltValue="5TPtLq2WoiRSae/yaDPnTw==" spinCount="100000" sqref="CS2385:CT2385 CP2385:CQ2385 CV2385:CY2385 CE2385:CF2385 O2385 BR2385:BU2385 R2385:S2385 DA2385:DN2385 CJ2385:CK2385 BJ2385:BK2385 U2385:AA2385 AT2385 AV2385 BZ2385:CB2385" name="Rango2_99_2_45"/>
    <protectedRange algorithmName="SHA-512" hashValue="9+DNppQbWrLYYUMoJ+lyQctV2bX3Vq9kZnegLbpjTLP49It2ovUbcartuoQTeXgP+TGpY//7mDH/UQlFCKDGiA==" saltValue="KUnni6YEm00anzSSvyLqQA==" spinCount="100000" sqref="AD2385" name="Rango2_22_40"/>
    <protectedRange algorithmName="SHA-512" hashValue="Umj9+5Ys20VQPxBFtc6qE5LtKKSgPKwit+B8dd4XnEUaLfBM2ozpkEC4YxwK0SbBiAHDDex+pY+LomQ0lyuamQ==" saltValue="N2/MCRws+mmA+NXw0axolg==" spinCount="100000" sqref="GJ2362 GH2362 GE2362 GB2362 GL2362 FY2362" name="Rango2_31_2_45"/>
    <protectedRange algorithmName="SHA-512" hashValue="Umj9+5Ys20VQPxBFtc6qE5LtKKSgPKwit+B8dd4XnEUaLfBM2ozpkEC4YxwK0SbBiAHDDex+pY+LomQ0lyuamQ==" saltValue="N2/MCRws+mmA+NXw0axolg==" spinCount="100000" sqref="GJ2363 GH2363 GE2363 GB2363 GL2363 FY2363" name="Rango2_31_2_50"/>
    <protectedRange algorithmName="SHA-512" hashValue="Umj9+5Ys20VQPxBFtc6qE5LtKKSgPKwit+B8dd4XnEUaLfBM2ozpkEC4YxwK0SbBiAHDDex+pY+LomQ0lyuamQ==" saltValue="N2/MCRws+mmA+NXw0axolg==" spinCount="100000" sqref="GJ2364:GJ2365 GH2364:GH2365 GE2364:GE2365 GB2364:GB2365 GL2364:GL2365 FY2364:FY2365" name="Rango2_31_2_53"/>
    <protectedRange algorithmName="SHA-512" hashValue="EEHzbvEYwO1eufllBljOz0uf9BJ2ENtvOScQ7IsS321QhYbwKn7qhHKKP8cKj02rTDvVRMWvwQ1ZP0mZWsBprQ==" saltValue="CjXqBRFbKezlWOFV37MnDQ==" spinCount="100000" sqref="GQ2380:GR2380 GW2380 GN2380" name="Rango2_30_2_1_5"/>
    <protectedRange algorithmName="SHA-512" hashValue="Rgskw+AQdeJ5qbJdarzTa3SCkJfDGziy0Uan5N0F3IWn/H3Z/e+VcB56R7Nes7MPxNHewNP1sSSucVjz3iTLeA==" saltValue="qKZH3DnwaZHBzy3cBZo1qQ==" spinCount="100000" sqref="GF2380" name="Rango2_31_28_1_42"/>
    <protectedRange algorithmName="SHA-512" hashValue="Umj9+5Ys20VQPxBFtc6qE5LtKKSgPKwit+B8dd4XnEUaLfBM2ozpkEC4YxwK0SbBiAHDDex+pY+LomQ0lyuamQ==" saltValue="N2/MCRws+mmA+NXw0axolg==" spinCount="100000" sqref="GJ2380 GH2380 GE2380 GB2380 GL2380 FY2380" name="Rango2_31_2_1_6"/>
    <protectedRange algorithmName="SHA-512" hashValue="q2z5hEFmXS0v2chiPTC/VCoDWNlnhp+Xe6Ybfxe48vIsnB/KTJQxJv+pFUnCXfZ9T6vyJopuqFFNROfQTW/JUw==" saltValue="IctfdGJb5tOTpq+KPi9vww==" spinCount="100000" sqref="IA2380 ID2380:IJ2380" name="Rango2_88_39_1_44"/>
    <protectedRange algorithmName="SHA-512" hashValue="XZw03RosI/l0z9FxmTtF29EdZ7P+4+ybhqoaAAUmURojSR5XbGfjC4f2i8gMqfY+RI9JvfdCA6PSh9TduXfUxA==" saltValue="5TPtLq2WoiRSae/yaDPnTw==" spinCount="100000" sqref="FQ2380:FR2380 ER2380:ES2380 EV2380:EW2380 FF2380 GO2380 GT2380 FZ2380 IB2380 FU2380 EO2380 GM2380 GK2380 GY2380:GZ2380 FI2380 HJ2380 IL2380:IM2380 HU2380:HZ2380 FW2380:FX2380 EA2380:EJ2380 IO2380" name="Rango2_99_1_8"/>
    <protectedRange algorithmName="SHA-512" hashValue="YXHanhqXL0e4jPrzkCF8r/22WmlCviFUW909WKuG1JOcU0mp0/Huh0aP3EaGYxV2ep0WGu48HsShAy4Ka2uOiw==" saltValue="h/7U5iwJm7DLR4tRVfwZYw==" spinCount="100000" sqref="GI2380 GC2380" name="Rango2_33_1_5"/>
    <protectedRange algorithmName="SHA-512" hashValue="pL4tgTKqwEsWSIEGFTBd+4pvEhE7d5Q99Eijs+L/Y1rhA0saQGGRJw5Pv2HLOP0quglztFwB6WVnQ1YGxd4AiQ==" saltValue="IF5mhk2RcoEjrcYppes1VA==" spinCount="100000" sqref="FT2380" name="Rango2_30_1_4"/>
    <protectedRange algorithmName="SHA-512" hashValue="9+DNppQbWrLYYUMoJ+lyQctV2bX3Vq9kZnegLbpjTLP49It2ovUbcartuoQTeXgP+TGpY//7mDH/UQlFCKDGiA==" saltValue="KUnni6YEm00anzSSvyLqQA==" spinCount="100000" sqref="FE2380 GX2380 EY2380:FA2380 FC2380 FH2380 FK2380:FL2380 EN2380 FN2380:FO2380 HD2380:HI2380 HS2380:HT2380" name="Rango2_16_50"/>
    <protectedRange algorithmName="SHA-512" hashValue="EEHzbvEYwO1eufllBljOz0uf9BJ2ENtvOScQ7IsS321QhYbwKn7qhHKKP8cKj02rTDvVRMWvwQ1ZP0mZWsBprQ==" saltValue="CjXqBRFbKezlWOFV37MnDQ==" spinCount="100000" sqref="GQ2385:GR2385 GW2385 GN2385" name="Rango2_30_2_2_43"/>
    <protectedRange algorithmName="SHA-512" hashValue="Rgskw+AQdeJ5qbJdarzTa3SCkJfDGziy0Uan5N0F3IWn/H3Z/e+VcB56R7Nes7MPxNHewNP1sSSucVjz3iTLeA==" saltValue="qKZH3DnwaZHBzy3cBZo1qQ==" spinCount="100000" sqref="GF2385" name="Rango2_31_28_2_2"/>
    <protectedRange algorithmName="SHA-512" hashValue="Umj9+5Ys20VQPxBFtc6qE5LtKKSgPKwit+B8dd4XnEUaLfBM2ozpkEC4YxwK0SbBiAHDDex+pY+LomQ0lyuamQ==" saltValue="N2/MCRws+mmA+NXw0axolg==" spinCount="100000" sqref="GJ2385 GH2385 GE2385 GB2385 GL2385 FY2385" name="Rango2_31_2_2_42"/>
    <protectedRange algorithmName="SHA-512" hashValue="q2z5hEFmXS0v2chiPTC/VCoDWNlnhp+Xe6Ybfxe48vIsnB/KTJQxJv+pFUnCXfZ9T6vyJopuqFFNROfQTW/JUw==" saltValue="IctfdGJb5tOTpq+KPi9vww==" spinCount="100000" sqref="IA2385 ID2385:IJ2385" name="Rango2_88_39_2_3"/>
    <protectedRange algorithmName="SHA-512" hashValue="XZw03RosI/l0z9FxmTtF29EdZ7P+4+ybhqoaAAUmURojSR5XbGfjC4f2i8gMqfY+RI9JvfdCA6PSh9TduXfUxA==" saltValue="5TPtLq2WoiRSae/yaDPnTw==" spinCount="100000" sqref="FQ2385:FR2385 ER2385:ES2385 EV2385:EW2385 FF2385 GO2385 GT2385 FZ2385 IB2385 FU2385 EO2385 GM2385 GK2385 GY2385:GZ2385 FI2385 HJ2385 IL2385:IM2385 HU2385:HZ2385 FW2385:FX2385 EA2385:EJ2385 IO2385" name="Rango2_99_2_46"/>
    <protectedRange algorithmName="SHA-512" hashValue="YXHanhqXL0e4jPrzkCF8r/22WmlCviFUW909WKuG1JOcU0mp0/Huh0aP3EaGYxV2ep0WGu48HsShAy4Ka2uOiw==" saltValue="h/7U5iwJm7DLR4tRVfwZYw==" spinCount="100000" sqref="GI2385 GC2385" name="Rango2_33_2_2"/>
    <protectedRange algorithmName="SHA-512" hashValue="pL4tgTKqwEsWSIEGFTBd+4pvEhE7d5Q99Eijs+L/Y1rhA0saQGGRJw5Pv2HLOP0quglztFwB6WVnQ1YGxd4AiQ==" saltValue="IF5mhk2RcoEjrcYppes1VA==" spinCount="100000" sqref="FT2385" name="Rango2_30_3_2"/>
    <protectedRange algorithmName="SHA-512" hashValue="9+DNppQbWrLYYUMoJ+lyQctV2bX3Vq9kZnegLbpjTLP49It2ovUbcartuoQTeXgP+TGpY//7mDH/UQlFCKDGiA==" saltValue="KUnni6YEm00anzSSvyLqQA==" spinCount="100000" sqref="FE2385 GX2385 EY2385:FA2385 FC2385 FH2385 FK2385:FL2385 EN2385 FN2385:FO2385 HD2385:HI2385 HS2385:HT2385" name="Rango2_22_41"/>
    <protectedRange algorithmName="SHA-512" hashValue="Gqwr8n5jYbCESAqCFk8dpOzViQICBV+k0xoqBoQaZ5lHaRlvT9TZDB4yXtm+qC6OhD064ZDBOFWkwo+LHXu1sg==" saltValue="gEL9PCN2ekF2IxW9yqAGYA==" spinCount="100000" sqref="IS2380" name="Rango2_40_2_1_36"/>
    <protectedRange algorithmName="SHA-512" hashValue="D8TacORwT7iz0mF9GEucchnMHfB5er2FFjQsxyeWWyeJkM6Bt3gYQ3LbcHPxZXFpVAYtFOuTrzYOCJrlZDx16g==" saltValue="QtCzIBktdS4NZkOEGcLTRQ==" spinCount="100000" sqref="IW2380" name="Rango2_41_1_34"/>
    <protectedRange algorithmName="SHA-512" hashValue="9+DNppQbWrLYYUMoJ+lyQctV2bX3Vq9kZnegLbpjTLP49It2ovUbcartuoQTeXgP+TGpY//7mDH/UQlFCKDGiA==" saltValue="KUnni6YEm00anzSSvyLqQA==" spinCount="100000" sqref="IX2380 IT2380:IV2380 IZ2380:JM2380 JO2380:JW2380 JY2380:KF2380 KH2380 KJ2380:MP2380" name="Rango2_16_51"/>
    <protectedRange algorithmName="SHA-512" hashValue="Gqwr8n5jYbCESAqCFk8dpOzViQICBV+k0xoqBoQaZ5lHaRlvT9TZDB4yXtm+qC6OhD064ZDBOFWkwo+LHXu1sg==" saltValue="gEL9PCN2ekF2IxW9yqAGYA==" spinCount="100000" sqref="IS2385" name="Rango2_40_2_2_1"/>
    <protectedRange algorithmName="SHA-512" hashValue="D8TacORwT7iz0mF9GEucchnMHfB5er2FFjQsxyeWWyeJkM6Bt3gYQ3LbcHPxZXFpVAYtFOuTrzYOCJrlZDx16g==" saltValue="QtCzIBktdS4NZkOEGcLTRQ==" spinCount="100000" sqref="IW2385" name="Rango2_41_2_1"/>
    <protectedRange algorithmName="SHA-512" hashValue="9+DNppQbWrLYYUMoJ+lyQctV2bX3Vq9kZnegLbpjTLP49It2ovUbcartuoQTeXgP+TGpY//7mDH/UQlFCKDGiA==" saltValue="KUnni6YEm00anzSSvyLqQA==" spinCount="100000" sqref="IX2385 IT2385:IV2385 IZ2385:JM2385 JO2385:JW2385 JY2385:KF2385 KH2385 KJ2385:MP2385" name="Rango2_22_42"/>
    <protectedRange algorithmName="SHA-512" hashValue="EMMPgE8t/az1rHHzaZAQIhz+GQV0k2O/tQGA96sJqEEMzz1efIRa4CcLzC7iY9CCscto3g7dwz41haOE28iXYg==" saltValue="CVzFsG4X4LXUMo7796PiDQ==" spinCount="100000" sqref="J2572" name="Rango2_10_1_46"/>
    <protectedRange algorithmName="SHA-512" hashValue="EMMPgE8t/az1rHHzaZAQIhz+GQV0k2O/tQGA96sJqEEMzz1efIRa4CcLzC7iY9CCscto3g7dwz41haOE28iXYg==" saltValue="CVzFsG4X4LXUMo7796PiDQ==" spinCount="100000" sqref="KP2595" name="Rango2_10_5_2"/>
    <protectedRange algorithmName="SHA-512" hashValue="EMMPgE8t/az1rHHzaZAQIhz+GQV0k2O/tQGA96sJqEEMzz1efIRa4CcLzC7iY9CCscto3g7dwz41haOE28iXYg==" saltValue="CVzFsG4X4LXUMo7796PiDQ==" spinCount="100000" sqref="C3419:C3450" name="Rango2_10_2_4"/>
    <protectedRange algorithmName="SHA-512" hashValue="9+DNppQbWrLYYUMoJ+lyQctV2bX3Vq9kZnegLbpjTLP49It2ovUbcartuoQTeXgP+TGpY//7mDH/UQlFCKDGiA==" saltValue="KUnni6YEm00anzSSvyLqQA==" spinCount="100000" sqref="KT3419:KT3420"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2DD18E76-8756-4FDA-BE04-F180B8199FB7}"/>
    </customSheetView>
  </customSheetViews>
  <phoneticPr fontId="33" type="noConversion"/>
  <conditionalFormatting sqref="D2:D8">
    <cfRule type="cellIs" dxfId="322" priority="26745" operator="equal">
      <formula>"SIN DATO"</formula>
    </cfRule>
    <cfRule type="cellIs" dxfId="321" priority="26746" operator="equal">
      <formula>"SIN ATENCIÓN"</formula>
    </cfRule>
    <cfRule type="cellIs" dxfId="320" priority="26747" operator="equal">
      <formula>"PROCESO PARCIAL DE ATENCIÓN"</formula>
    </cfRule>
    <cfRule type="cellIs" dxfId="319" priority="26748" operator="equal">
      <formula>"PROCESO COMPLETO DE ATENCIÓN"</formula>
    </cfRule>
  </conditionalFormatting>
  <conditionalFormatting sqref="P2:P8">
    <cfRule type="containsText" dxfId="318" priority="27223" operator="containsText" text="SI">
      <formula>NOT(ISERROR(SEARCH("SI",P2)))</formula>
    </cfRule>
    <cfRule type="containsText" dxfId="317" priority="27224" operator="containsText" text="NO">
      <formula>NOT(ISERROR(SEARCH("NO",P2)))</formula>
    </cfRule>
    <cfRule type="containsText" dxfId="316" priority="27225" operator="containsText" text="NA">
      <formula>NOT(ISERROR(SEARCH("NA",P2)))</formula>
    </cfRule>
  </conditionalFormatting>
  <conditionalFormatting sqref="Q2:Q8">
    <cfRule type="containsText" dxfId="314" priority="26929" operator="containsText" text="SE TRASLADO DE EPS">
      <formula>NOT(ISERROR(SEARCH("SE TRASLADO DE EPS",Q2)))</formula>
    </cfRule>
    <cfRule type="containsText" dxfId="313" priority="26934" operator="containsText" text="INMIGRANTE VENEZOLANA">
      <formula>NOT(ISERROR(SEARCH("INMIGRANTE VENEZOLANA",Q2)))</formula>
    </cfRule>
    <cfRule type="containsText" dxfId="312" priority="26935" operator="containsText" text="SIN AFILIACIÓN A EPS">
      <formula>NOT(ISERROR(SEARCH("SIN AFILIACIÓN A EPS",Q2)))</formula>
    </cfRule>
    <cfRule type="containsText" dxfId="311" priority="27218" operator="containsText" text="NOVEDAD">
      <formula>NOT(ISERROR(SEARCH("NOVEDAD",Q2)))</formula>
    </cfRule>
    <cfRule type="containsText" dxfId="310" priority="27219" operator="containsText" text="IDENTIDAD">
      <formula>NOT(ISERROR(SEARCH("IDENTIDAD",Q2)))</formula>
    </cfRule>
    <cfRule type="containsText" dxfId="309" priority="27220" operator="containsText" text="CPN">
      <formula>NOT(ISERROR(SEARCH("CPN",Q2)))</formula>
    </cfRule>
    <cfRule type="containsText" dxfId="308" priority="27221" operator="containsText" text="VIENE">
      <formula>NOT(ISERROR(SEARCH("VIENE",Q2)))</formula>
    </cfRule>
    <cfRule type="cellIs" dxfId="307" priority="27222" operator="equal">
      <formula>"TRAMITE DE PORTABILIDAD"</formula>
    </cfRule>
  </conditionalFormatting>
  <conditionalFormatting sqref="AC2:AC8">
    <cfRule type="containsText" dxfId="306" priority="27214" operator="containsText" text="SABE">
      <formula>NOT(ISERROR(SEARCH("SABE",AC2)))</formula>
    </cfRule>
    <cfRule type="containsText" dxfId="305" priority="27215" operator="containsText" text="SECUNDARIA">
      <formula>NOT(ISERROR(SEARCH("SECUNDARIA",AC2)))</formula>
    </cfRule>
    <cfRule type="containsText" dxfId="304" priority="27216" operator="containsText" text="PRIMARIA INCOMPLETA">
      <formula>NOT(ISERROR(SEARCH("PRIMARIA INCOMPLETA",AC2)))</formula>
    </cfRule>
    <cfRule type="cellIs" dxfId="303" priority="27217" operator="equal">
      <formula>"ANALFABETA"</formula>
    </cfRule>
  </conditionalFormatting>
  <conditionalFormatting sqref="AE2:AF5">
    <cfRule type="containsText" dxfId="302" priority="26549" operator="containsText" text="NO">
      <formula>NOT(ISERROR(SEARCH("NO",AE2)))</formula>
    </cfRule>
    <cfRule type="containsText" dxfId="301" priority="26550" operator="containsText" text="SI">
      <formula>NOT(ISERROR(SEARCH("SI",AE2)))</formula>
    </cfRule>
  </conditionalFormatting>
  <conditionalFormatting sqref="AE6:AF8">
    <cfRule type="containsText" dxfId="300" priority="1" operator="containsText" text="NO">
      <formula>NOT(ISERROR(SEARCH("NO",AE6)))</formula>
    </cfRule>
    <cfRule type="containsText" dxfId="299" priority="2" operator="containsText" text="SI">
      <formula>NOT(ISERROR(SEARCH("SI",AE6)))</formula>
    </cfRule>
  </conditionalFormatting>
  <conditionalFormatting sqref="AG2:AH8 AJ2:AJ8 AL2:BI8 BV2:BW8 BY2:BY8">
    <cfRule type="cellIs" dxfId="298" priority="27289" operator="equal">
      <formula>"NO"</formula>
    </cfRule>
    <cfRule type="cellIs" dxfId="297" priority="27290" operator="equal">
      <formula>"SI"</formula>
    </cfRule>
  </conditionalFormatting>
  <conditionalFormatting sqref="AI2:AI8">
    <cfRule type="containsText" dxfId="296" priority="26989" operator="containsText" text="NINGUNO">
      <formula>NOT(ISERROR(SEARCH("NINGUNO",AI2)))</formula>
    </cfRule>
    <cfRule type="containsText" dxfId="295" priority="26990" operator="containsText" text="MIGRATORIA">
      <formula>NOT(ISERROR(SEARCH("MIGRATORIA",AI2)))</formula>
    </cfRule>
    <cfRule type="containsText" dxfId="294" priority="26991" operator="containsText" text="DISCAPACIDAD">
      <formula>NOT(ISERROR(SEARCH("DISCAPACIDAD",AI2)))</formula>
    </cfRule>
    <cfRule type="containsText" dxfId="293" priority="26992" operator="containsText" text="DESPLAZADA">
      <formula>NOT(ISERROR(SEARCH("DESPLAZADA",AI2)))</formula>
    </cfRule>
  </conditionalFormatting>
  <conditionalFormatting sqref="AJ2:AJ8 AL2:BI8">
    <cfRule type="cellIs" dxfId="292" priority="27279" operator="equal">
      <formula>"SD"</formula>
    </cfRule>
  </conditionalFormatting>
  <conditionalFormatting sqref="AK2:AK8">
    <cfRule type="containsText" dxfId="291" priority="26993" operator="containsText" text="CON RIESGO">
      <formula>NOT(ISERROR(SEARCH("CON RIESGO",AK2)))</formula>
    </cfRule>
    <cfRule type="containsText" dxfId="290" priority="26994" operator="containsText" text="SIN RIESGO">
      <formula>NOT(ISERROR(SEARCH("SIN RIESGO",AK2)))</formula>
    </cfRule>
  </conditionalFormatting>
  <conditionalFormatting sqref="AV2:AV8">
    <cfRule type="cellIs" dxfId="289" priority="27209" operator="equal">
      <formula>1</formula>
    </cfRule>
    <cfRule type="cellIs" dxfId="288" priority="27210" operator="equal">
      <formula>"3 O MAS"</formula>
    </cfRule>
    <cfRule type="cellIs" dxfId="287" priority="27211" operator="equal">
      <formula>2</formula>
    </cfRule>
  </conditionalFormatting>
  <conditionalFormatting sqref="BL2:BL8">
    <cfRule type="cellIs" dxfId="286" priority="27206" operator="equal">
      <formula>"NO"</formula>
    </cfRule>
    <cfRule type="cellIs" dxfId="285" priority="27207" operator="equal">
      <formula>"SI"</formula>
    </cfRule>
    <cfRule type="cellIs" dxfId="284" priority="27208" operator="equal">
      <formula>"CORREGIDA"</formula>
    </cfRule>
  </conditionalFormatting>
  <conditionalFormatting sqref="BO1:BO1048576">
    <cfRule type="cellIs" dxfId="283" priority="26753" operator="equal">
      <formula>"SIN SEMANAS X ECO"</formula>
    </cfRule>
  </conditionalFormatting>
  <conditionalFormatting sqref="BP2:BP8">
    <cfRule type="cellIs" dxfId="282" priority="27201" operator="equal">
      <formula>"DEFINIR CON ECO"</formula>
    </cfRule>
    <cfRule type="cellIs" dxfId="281" priority="27202" operator="equal">
      <formula>"ERROR FUM O INGRESO O ECO"</formula>
    </cfRule>
    <cfRule type="cellIs" dxfId="280" priority="27203" operator="equal">
      <formula>"III TRIM"</formula>
    </cfRule>
    <cfRule type="cellIs" dxfId="279" priority="27204" operator="equal">
      <formula>"II TRIM"</formula>
    </cfRule>
    <cfRule type="cellIs" dxfId="278" priority="27205" operator="equal">
      <formula>"I TRIM"</formula>
    </cfRule>
  </conditionalFormatting>
  <conditionalFormatting sqref="BV2:BY8">
    <cfRule type="cellIs" dxfId="277" priority="26740" operator="equal">
      <formula>"SD"</formula>
    </cfRule>
  </conditionalFormatting>
  <conditionalFormatting sqref="BX2:BX8">
    <cfRule type="cellIs" dxfId="276" priority="26741" operator="equal">
      <formula>"OBLICUA"</formula>
    </cfRule>
    <cfRule type="cellIs" dxfId="274" priority="26743" operator="equal">
      <formula>"PODÁLICA"</formula>
    </cfRule>
    <cfRule type="cellIs" dxfId="273" priority="26744" operator="equal">
      <formula>"CEFÁLICA"</formula>
    </cfRule>
  </conditionalFormatting>
  <conditionalFormatting sqref="CD2:CD8">
    <cfRule type="containsText" dxfId="272" priority="27195" operator="containsText" text="SOBREPESO">
      <formula>NOT(ISERROR(SEARCH("SOBREPESO",CD2)))</formula>
    </cfRule>
    <cfRule type="containsText" dxfId="271" priority="27196" operator="containsText" text="NORMAL">
      <formula>NOT(ISERROR(SEARCH("NORMAL",CD2)))</formula>
    </cfRule>
    <cfRule type="containsText" dxfId="270" priority="27197" operator="containsText" text="OBESIDAD">
      <formula>NOT(ISERROR(SEARCH("OBESIDAD",CD2)))</formula>
    </cfRule>
    <cfRule type="containsText" dxfId="269" priority="27198" operator="containsText" text="BAJO PESO">
      <formula>NOT(ISERROR(SEARCH("BAJO PESO",CD2)))</formula>
    </cfRule>
    <cfRule type="containsText" dxfId="268" priority="27199" operator="containsText" text="PREGESTACION">
      <formula>NOT(ISERROR(SEARCH("PREGESTACION",CD2)))</formula>
    </cfRule>
    <cfRule type="containsText" dxfId="267" priority="27200" operator="containsText" text="INGRESAR">
      <formula>NOT(ISERROR(SEARCH("INGRESAR",CD2)))</formula>
    </cfRule>
  </conditionalFormatting>
  <conditionalFormatting sqref="CI2:CI8">
    <cfRule type="containsText" dxfId="266" priority="27189" operator="containsText" text="REVISAR">
      <formula>NOT(ISERROR(SEARCH("REVISAR",CI2)))</formula>
    </cfRule>
    <cfRule type="containsText" dxfId="265" priority="27190" operator="containsText" text="SOBREPESO">
      <formula>NOT(ISERROR(SEARCH("SOBREPESO",CI2)))</formula>
    </cfRule>
    <cfRule type="containsText" dxfId="264" priority="27191" operator="containsText" text="OBESIDAD">
      <formula>NOT(ISERROR(SEARCH("OBESIDAD",CI2)))</formula>
    </cfRule>
    <cfRule type="containsText" dxfId="263" priority="27192" operator="containsText" text="BAJO PESO">
      <formula>NOT(ISERROR(SEARCH("BAJO PESO",CI2)))</formula>
    </cfRule>
    <cfRule type="containsText" dxfId="262" priority="27193" operator="containsText" text="NORMAL">
      <formula>NOT(ISERROR(SEARCH("NORMAL",CI2)))</formula>
    </cfRule>
    <cfRule type="containsText" dxfId="261" priority="27194" operator="containsText" text="REGISTRAR">
      <formula>NOT(ISERROR(SEARCH("REGISTRAR",CI2)))</formula>
    </cfRule>
  </conditionalFormatting>
  <conditionalFormatting sqref="CN2:CO5">
    <cfRule type="containsText" dxfId="260" priority="27183" operator="containsText" text="BAJO PESO">
      <formula>NOT(ISERROR(SEARCH("BAJO PESO",CN2)))</formula>
    </cfRule>
    <cfRule type="containsText" dxfId="259" priority="27184" operator="containsText" text="NORMAL">
      <formula>NOT(ISERROR(SEARCH("NORMAL",CN2)))</formula>
    </cfRule>
    <cfRule type="containsText" dxfId="258" priority="27185" operator="containsText" text="OBESIDAD">
      <formula>NOT(ISERROR(SEARCH("OBESIDAD",CN2)))</formula>
    </cfRule>
    <cfRule type="containsText" dxfId="257" priority="27186" operator="containsText" text="SOBREPESO">
      <formula>NOT(ISERROR(SEARCH("SOBREPESO",CN2)))</formula>
    </cfRule>
    <cfRule type="containsText" dxfId="256" priority="27187" operator="containsText" text="REVISAR">
      <formula>NOT(ISERROR(SEARCH("REVISAR",CN2)))</formula>
    </cfRule>
    <cfRule type="containsText" dxfId="255" priority="27188" operator="containsText" text="REGISTRAR">
      <formula>NOT(ISERROR(SEARCH("REGISTRAR",CN2)))</formula>
    </cfRule>
  </conditionalFormatting>
  <conditionalFormatting sqref="CN6:CO8">
    <cfRule type="containsText" dxfId="254" priority="11" operator="containsText" text="BAJO PESO">
      <formula>NOT(ISERROR(SEARCH("BAJO PESO",CN6)))</formula>
    </cfRule>
    <cfRule type="containsText" dxfId="253" priority="12" operator="containsText" text="NORMAL">
      <formula>NOT(ISERROR(SEARCH("NORMAL",CN6)))</formula>
    </cfRule>
    <cfRule type="containsText" dxfId="252" priority="13" operator="containsText" text="OBESIDAD">
      <formula>NOT(ISERROR(SEARCH("OBESIDAD",CN6)))</formula>
    </cfRule>
    <cfRule type="containsText" dxfId="251" priority="14" operator="containsText" text="SOBREPESO">
      <formula>NOT(ISERROR(SEARCH("SOBREPESO",CN6)))</formula>
    </cfRule>
    <cfRule type="containsText" dxfId="250" priority="15" operator="containsText" text="REVISAR">
      <formula>NOT(ISERROR(SEARCH("REVISAR",CN6)))</formula>
    </cfRule>
    <cfRule type="containsText" dxfId="249" priority="16" operator="containsText" text="REGISTRAR">
      <formula>NOT(ISERROR(SEARCH("REGISTRAR",CN6)))</formula>
    </cfRule>
  </conditionalFormatting>
  <conditionalFormatting sqref="CO2:CO8">
    <cfRule type="containsText" dxfId="248" priority="26998" operator="containsText" text="INGRESAR">
      <formula>NOT(ISERROR(SEARCH("INGRESAR",CO2)))</formula>
    </cfRule>
  </conditionalFormatting>
  <conditionalFormatting sqref="CR2:CR8">
    <cfRule type="containsText" dxfId="247" priority="27180" operator="containsText" text="HIPOTENSION">
      <formula>NOT(ISERROR(SEARCH("HIPOTENSION",CR2)))</formula>
    </cfRule>
    <cfRule type="containsText" dxfId="246" priority="27181" operator="containsText" text="NORMAL">
      <formula>NOT(ISERROR(SEARCH("NORMAL",CR2)))</formula>
    </cfRule>
    <cfRule type="containsText" dxfId="245" priority="27182" operator="containsText" text="HTA">
      <formula>NOT(ISERROR(SEARCH("HTA",CR2)))</formula>
    </cfRule>
  </conditionalFormatting>
  <conditionalFormatting sqref="CU2:CU8">
    <cfRule type="containsText" dxfId="244" priority="27176" operator="containsText" text="HIPOTENSION">
      <formula>NOT(ISERROR(SEARCH("HIPOTENSION",CU2)))</formula>
    </cfRule>
    <cfRule type="containsText" dxfId="243" priority="27177" operator="containsText" text="VIGILAR">
      <formula>NOT(ISERROR(SEARCH("VIGILAR",CU2)))</formula>
    </cfRule>
    <cfRule type="containsText" dxfId="242" priority="27178" operator="containsText" text="NORMAL">
      <formula>NOT(ISERROR(SEARCH("NORMAL",CU2)))</formula>
    </cfRule>
    <cfRule type="containsText" dxfId="241" priority="27179" operator="containsText" text="HTA">
      <formula>NOT(ISERROR(SEARCH("HTA",CU2)))</formula>
    </cfRule>
  </conditionalFormatting>
  <conditionalFormatting sqref="CZ2:CZ8 HP2:HP8">
    <cfRule type="containsText" dxfId="240" priority="27173" operator="containsText" text="NORMAL">
      <formula>NOT(ISERROR(SEARCH("NORMAL",CZ2)))</formula>
    </cfRule>
    <cfRule type="containsText" dxfId="239" priority="27174" operator="containsText" text="VIGILAR">
      <formula>NOT(ISERROR(SEARCH("VIGILAR",CZ2)))</formula>
    </cfRule>
    <cfRule type="containsText" dxfId="238" priority="27175" operator="containsText" text="HTA">
      <formula>NOT(ISERROR(SEARCH("HTA",CZ2)))</formula>
    </cfRule>
  </conditionalFormatting>
  <conditionalFormatting sqref="DO2:DO8">
    <cfRule type="containsBlanks" priority="26588" stopIfTrue="1">
      <formula>LEN(TRIM(DO2))=0</formula>
    </cfRule>
    <cfRule type="cellIs" dxfId="237" priority="26589" operator="greaterThanOrEqual">
      <formula>6</formula>
    </cfRule>
    <cfRule type="cellIs" dxfId="236" priority="26590" operator="between">
      <formula>4</formula>
      <formula>5</formula>
    </cfRule>
    <cfRule type="cellIs" dxfId="235" priority="26591" operator="between">
      <formula>0</formula>
      <formula>3</formula>
    </cfRule>
  </conditionalFormatting>
  <conditionalFormatting sqref="DQ2:DQ8">
    <cfRule type="cellIs" dxfId="234" priority="26580" operator="between">
      <formula>28</formula>
      <formula>44</formula>
    </cfRule>
    <cfRule type="cellIs" dxfId="233" priority="26582" operator="equal">
      <formula>"SALE SIN PLAN DE PARTO"</formula>
    </cfRule>
    <cfRule type="cellIs" dxfId="232" priority="26583" operator="equal">
      <formula>"SALE PROGRAMA ANTES SEMANA 35"</formula>
    </cfRule>
    <cfRule type="cellIs" dxfId="231" priority="26584" operator="equal">
      <formula>"EN ESPERA"</formula>
    </cfRule>
    <cfRule type="cellIs" dxfId="230" priority="26585" operator="equal">
      <formula>"CONCERTAR PLAN DE PARTO INMEDIATO"</formula>
    </cfRule>
    <cfRule type="cellIs" dxfId="229" priority="26586" operator="equal">
      <formula>"PLANEAR PLAN DE PARTO"</formula>
    </cfRule>
    <cfRule type="cellIs" dxfId="228" priority="26587" operator="equal">
      <formula>"PLAN REALIZADO ANTES III TRIM"</formula>
    </cfRule>
  </conditionalFormatting>
  <conditionalFormatting sqref="DR2:DR8 HR2:HR8">
    <cfRule type="containsText" dxfId="227" priority="27160" operator="containsText" text="activa sin">
      <formula>NOT(ISERROR(SEARCH("activa sin",DR2)))</formula>
    </cfRule>
    <cfRule type="containsText" dxfId="226" priority="27161" operator="containsText" text="Activa ingreso">
      <formula>NOT(ISERROR(SEARCH("Activa ingreso",DR2)))</formula>
    </cfRule>
    <cfRule type="containsText" dxfId="225" priority="27162" operator="containsText" text="seguimiento">
      <formula>NOT(ISERROR(SEARCH("seguimiento",DR2)))</formula>
    </cfRule>
    <cfRule type="containsText" dxfId="224" priority="27163" operator="containsText" text="salio">
      <formula>NOT(ISERROR(SEARCH("salio",DR2)))</formula>
    </cfRule>
    <cfRule type="containsText" dxfId="223" priority="27164" operator="containsText" text="sale">
      <formula>NOT(ISERROR(SEARCH("sale",DR2)))</formula>
    </cfRule>
  </conditionalFormatting>
  <conditionalFormatting sqref="DT2:DT8 HQ2:HQ8">
    <cfRule type="containsText" dxfId="222" priority="26957" operator="containsText" text="DEFINIR">
      <formula>NOT(ISERROR(SEARCH("DEFINIR",DT2)))</formula>
    </cfRule>
    <cfRule type="containsText" dxfId="221" priority="27154" operator="containsText" text="MES">
      <formula>NOT(ISERROR(SEARCH("MES",DT2)))</formula>
    </cfRule>
    <cfRule type="containsText" dxfId="220" priority="27155" operator="containsText" text="SEMANA">
      <formula>NOT(ISERROR(SEARCH("SEMANA",DT2)))</formula>
    </cfRule>
    <cfRule type="containsText" dxfId="219" priority="27156" operator="containsText" text="DIA">
      <formula>NOT(ISERROR(SEARCH("DIA",DT2)))</formula>
    </cfRule>
    <cfRule type="containsText" dxfId="218" priority="27157" operator="containsText" text="FUERA">
      <formula>NOT(ISERROR(SEARCH("FUERA",DT2)))</formula>
    </cfRule>
    <cfRule type="containsText" dxfId="217" priority="27158" operator="containsText" text="BUSCAR">
      <formula>NOT(ISERROR(SEARCH("BUSCAR",DT2)))</formula>
    </cfRule>
    <cfRule type="containsText" dxfId="216" priority="27159" operator="containsText" text="INASISTENTE">
      <formula>NOT(ISERROR(SEARCH("INASISTENTE",DT2)))</formula>
    </cfRule>
  </conditionalFormatting>
  <conditionalFormatting sqref="DT2:DT8">
    <cfRule type="containsText" dxfId="215" priority="26579" operator="containsText" text="DILIGENCIAR">
      <formula>NOT(ISERROR(SEARCH("DILIGENCIAR",DT2)))</formula>
    </cfRule>
  </conditionalFormatting>
  <conditionalFormatting sqref="EL2:EL8 EQ2:EQ8">
    <cfRule type="containsText" dxfId="214" priority="27170" operator="containsText" text="DAR">
      <formula>NOT(ISERROR(SEARCH("DAR",EL2)))</formula>
    </cfRule>
    <cfRule type="containsText" dxfId="213" priority="27171" operator="containsText" text="NORMAL">
      <formula>NOT(ISERROR(SEARCH("NORMAL",EL2)))</formula>
    </cfRule>
    <cfRule type="containsText" dxfId="212" priority="27172" operator="containsText" text="ANEMIA">
      <formula>NOT(ISERROR(SEARCH("ANEMIA",EL2)))</formula>
    </cfRule>
  </conditionalFormatting>
  <conditionalFormatting sqref="EU2:EU8">
    <cfRule type="containsText" dxfId="211" priority="27165" operator="containsText" text="NO">
      <formula>NOT(ISERROR(SEARCH("NO",EU2)))</formula>
    </cfRule>
    <cfRule type="containsText" dxfId="210" priority="27166" operator="containsText" text="RIESGO">
      <formula>NOT(ISERROR(SEARCH("RIESGO",EU2)))</formula>
    </cfRule>
  </conditionalFormatting>
  <conditionalFormatting sqref="FB2:FB8">
    <cfRule type="containsText" dxfId="209" priority="26864" operator="containsText" text="NORMAL,">
      <formula>NOT(ISERROR(SEARCH("NORMAL,",FB2)))</formula>
    </cfRule>
    <cfRule type="containsText" dxfId="208" priority="26865" operator="containsText" text="PROGRAMAR">
      <formula>NOT(ISERROR(SEARCH("PROGRAMAR",FB2)))</formula>
    </cfRule>
    <cfRule type="containsText" dxfId="207" priority="26866" operator="containsText" text="NORMAL">
      <formula>NOT(ISERROR(SEARCH("NORMAL",FB2)))</formula>
    </cfRule>
    <cfRule type="containsText" dxfId="206" priority="26867" operator="containsText" text="DIABETES">
      <formula>NOT(ISERROR(SEARCH("DIABETES",FB2)))</formula>
    </cfRule>
    <cfRule type="containsText" dxfId="205" priority="26868" operator="containsText" text="TOMAR">
      <formula>NOT(ISERROR(SEARCH("TOMAR",FB2)))</formula>
    </cfRule>
    <cfRule type="containsText" dxfId="204" priority="26907" operator="containsText" text="COMPLETA">
      <formula>NOT(ISERROR(SEARCH("COMPLETA",FB2)))</formula>
    </cfRule>
  </conditionalFormatting>
  <conditionalFormatting sqref="FE2:FE8">
    <cfRule type="containsText" dxfId="203" priority="26691" operator="containsText" text="POSITIVA CICATRIZ">
      <formula>NOT(ISERROR(SEARCH("POSITIVA CICATRIZ",FE2)))</formula>
    </cfRule>
    <cfRule type="containsText" dxfId="202" priority="26692" operator="containsText" text="POSITIVA CASO SIFILIS">
      <formula>NOT(ISERROR(SEARCH("POSITIVA CASO SIFILIS",FE2)))</formula>
    </cfRule>
    <cfRule type="containsText" dxfId="201" priority="26693" operator="containsText" text="NEGATIVA">
      <formula>NOT(ISERROR(SEARCH("NEGATIVA",FE2)))</formula>
    </cfRule>
  </conditionalFormatting>
  <conditionalFormatting sqref="FG2:FG8">
    <cfRule type="containsText" dxfId="200" priority="26656" operator="containsText" text="NO APLICA">
      <formula>NOT(ISERROR(SEARCH("NO APLICA",FG2)))</formula>
    </cfRule>
    <cfRule type="containsText" dxfId="199" priority="26657" operator="containsText" text="PIERDE">
      <formula>NOT(ISERROR(SEARCH("PIERDE",FG2)))</formula>
    </cfRule>
    <cfRule type="containsText" dxfId="198" priority="26658" operator="containsText" text="REGISTRAR">
      <formula>NOT(ISERROR(SEARCH("REGISTRAR",FG2)))</formula>
    </cfRule>
    <cfRule type="cellIs" dxfId="197" priority="26659" operator="between">
      <formula>0</formula>
      <formula>13</formula>
    </cfRule>
    <cfRule type="containsText" dxfId="196" priority="26660" operator="containsText" text="EN ESPERA">
      <formula>NOT(ISERROR(SEARCH("EN ESPERA",FG2)))</formula>
    </cfRule>
    <cfRule type="containsText" dxfId="195" priority="26661" operator="containsText" text="RANGO">
      <formula>NOT(ISERROR(SEARCH("RANGO",FG2)))</formula>
    </cfRule>
    <cfRule type="containsText" dxfId="194" priority="26662" operator="containsText" text="INMEDIATA">
      <formula>NOT(ISERROR(SEARCH("INMEDIATA",FG2)))</formula>
    </cfRule>
  </conditionalFormatting>
  <conditionalFormatting sqref="FH2:FH8 FK2:FK8 FN2:FN8">
    <cfRule type="containsText" dxfId="193" priority="26650" operator="containsText" text="REINFECCIÓN">
      <formula>NOT(ISERROR(SEARCH("REINFECCIÓN",FH2)))</formula>
    </cfRule>
    <cfRule type="containsText" dxfId="192" priority="26651" operator="containsText" text="DILUCIONES DISMINUYEN">
      <formula>NOT(ISERROR(SEARCH("DILUCIONES DISMINUYEN",FH2)))</formula>
    </cfRule>
    <cfRule type="containsText" dxfId="191" priority="26652" operator="containsText" text="DILUCIONES ESTABLES">
      <formula>NOT(ISERROR(SEARCH("DILUCIONES ESTABLES",FH2)))</formula>
    </cfRule>
    <cfRule type="containsText" dxfId="190" priority="26653" operator="containsText" text="POSITIVA CICATRIZ">
      <formula>NOT(ISERROR(SEARCH("POSITIVA CICATRIZ",FH2)))</formula>
    </cfRule>
    <cfRule type="containsText" dxfId="189" priority="26654" operator="containsText" text="POSITIVA CASO SIFILIS">
      <formula>NOT(ISERROR(SEARCH("POSITIVA CASO SIFILIS",FH2)))</formula>
    </cfRule>
    <cfRule type="containsText" dxfId="188" priority="26655" operator="containsText" text="NEGATIVA">
      <formula>NOT(ISERROR(SEARCH("NEGATIVA",FH2)))</formula>
    </cfRule>
  </conditionalFormatting>
  <conditionalFormatting sqref="FJ2:FJ8 FM2:FM8">
    <cfRule type="containsText" dxfId="187" priority="26643" operator="containsText" text="NO APLICA">
      <formula>NOT(ISERROR(SEARCH("NO APLICA",FJ2)))</formula>
    </cfRule>
    <cfRule type="containsText" dxfId="186" priority="26644" operator="containsText" text="PIERDE">
      <formula>NOT(ISERROR(SEARCH("PIERDE",FJ2)))</formula>
    </cfRule>
    <cfRule type="containsText" dxfId="185" priority="26645" operator="containsText" text="REGISTRAR">
      <formula>NOT(ISERROR(SEARCH("REGISTRAR",FJ2)))</formula>
    </cfRule>
    <cfRule type="containsText" dxfId="184" priority="26648" operator="containsText" text="RANGO">
      <formula>NOT(ISERROR(SEARCH("RANGO",FJ2)))</formula>
    </cfRule>
    <cfRule type="containsText" dxfId="183" priority="26649" operator="containsText" text="INMEDIATA">
      <formula>NOT(ISERROR(SEARCH("INMEDIATA",FJ2)))</formula>
    </cfRule>
  </conditionalFormatting>
  <conditionalFormatting sqref="FJ2:FJ8">
    <cfRule type="cellIs" dxfId="182" priority="26577" operator="between">
      <formula>12</formula>
      <formula>28</formula>
    </cfRule>
  </conditionalFormatting>
  <conditionalFormatting sqref="FM2:FM8 FJ2:FJ8">
    <cfRule type="containsText" dxfId="181" priority="26647" operator="containsText" text="EN ESPERA">
      <formula>NOT(ISERROR(SEARCH("EN ESPERA",FJ2)))</formula>
    </cfRule>
  </conditionalFormatting>
  <conditionalFormatting sqref="FM2:FM8">
    <cfRule type="cellIs" dxfId="180" priority="26646" operator="between">
      <formula>28</formula>
      <formula>44</formula>
    </cfRule>
  </conditionalFormatting>
  <conditionalFormatting sqref="FP2:FP8">
    <cfRule type="containsText" dxfId="179" priority="27125" operator="containsText" text="GESTACIONAL">
      <formula>NOT(ISERROR(SEARCH("GESTACIONAL",FP2)))</formula>
    </cfRule>
  </conditionalFormatting>
  <conditionalFormatting sqref="FT2:FT8 GN2:GN8 GQ2:GR8 GW2:GW8">
    <cfRule type="containsText" dxfId="178" priority="27123" operator="containsText" text="POSITIVO">
      <formula>NOT(ISERROR(SEARCH("POSITIVO",FT2)))</formula>
    </cfRule>
    <cfRule type="containsText" dxfId="177" priority="27124" operator="containsText" text="NEGATIVO">
      <formula>NOT(ISERROR(SEARCH("NEGATIVO",FT2)))</formula>
    </cfRule>
  </conditionalFormatting>
  <conditionalFormatting sqref="FY2:FY8 GB2:GB8 GE2:GE8 GH2:GH8 GJ2:GJ8">
    <cfRule type="containsText" dxfId="176" priority="27120" operator="containsText" text="P.R REACTIVA">
      <formula>NOT(ISERROR(SEARCH("P.R REACTIVA",FY2)))</formula>
    </cfRule>
    <cfRule type="containsText" dxfId="175" priority="27121" operator="containsText" text="NO REACTIVA">
      <formula>NOT(ISERROR(SEARCH("NO REACTIVA",FY2)))</formula>
    </cfRule>
    <cfRule type="containsText" dxfId="174" priority="27122" operator="containsText" text="ELISA REACTIVA">
      <formula>NOT(ISERROR(SEARCH("ELISA REACTIVA",FY2)))</formula>
    </cfRule>
  </conditionalFormatting>
  <conditionalFormatting sqref="GA2:GA8">
    <cfRule type="containsText" dxfId="173" priority="26636" operator="containsText" text="NO APLICA">
      <formula>NOT(ISERROR(SEARCH("NO APLICA",GA2)))</formula>
    </cfRule>
    <cfRule type="containsText" dxfId="172" priority="26637" operator="containsText" text="PIERDE">
      <formula>NOT(ISERROR(SEARCH("PIERDE",GA2)))</formula>
    </cfRule>
    <cfRule type="containsText" dxfId="171" priority="26638" operator="containsText" text="REGISTRAR">
      <formula>NOT(ISERROR(SEARCH("REGISTRAR",GA2)))</formula>
    </cfRule>
    <cfRule type="cellIs" dxfId="170" priority="26639" operator="between">
      <formula>0</formula>
      <formula>13</formula>
    </cfRule>
    <cfRule type="containsText" dxfId="169" priority="26640" operator="containsText" text="EN ESPERA">
      <formula>NOT(ISERROR(SEARCH("EN ESPERA",GA2)))</formula>
    </cfRule>
    <cfRule type="containsText" dxfId="168" priority="26641" operator="containsText" text="RANGO">
      <formula>NOT(ISERROR(SEARCH("RANGO",GA2)))</formula>
    </cfRule>
    <cfRule type="containsText" dxfId="167" priority="26642" operator="containsText" text="INMEDIATA">
      <formula>NOT(ISERROR(SEARCH("INMEDIATA",GA2)))</formula>
    </cfRule>
  </conditionalFormatting>
  <conditionalFormatting sqref="GD2:GD8">
    <cfRule type="containsText" dxfId="166" priority="26629" operator="containsText" text="NO APLICA">
      <formula>NOT(ISERROR(SEARCH("NO APLICA",GD2)))</formula>
    </cfRule>
    <cfRule type="containsText" dxfId="165" priority="26630" operator="containsText" text="PIERDE">
      <formula>NOT(ISERROR(SEARCH("PIERDE",GD2)))</formula>
    </cfRule>
    <cfRule type="containsText" dxfId="164" priority="26631" operator="containsText" text="REGISTRAR">
      <formula>NOT(ISERROR(SEARCH("REGISTRAR",GD2)))</formula>
    </cfRule>
    <cfRule type="cellIs" dxfId="163" priority="26632" operator="between">
      <formula>12</formula>
      <formula>28</formula>
    </cfRule>
    <cfRule type="containsText" dxfId="162" priority="26633" operator="containsText" text="EN ESPERA">
      <formula>NOT(ISERROR(SEARCH("EN ESPERA",GD2)))</formula>
    </cfRule>
    <cfRule type="containsText" dxfId="161" priority="26634" operator="containsText" text="RANGO">
      <formula>NOT(ISERROR(SEARCH("RANGO",GD2)))</formula>
    </cfRule>
    <cfRule type="containsText" dxfId="160" priority="26635" operator="containsText" text="INMEDIATA">
      <formula>NOT(ISERROR(SEARCH("INMEDIATA",GD2)))</formula>
    </cfRule>
  </conditionalFormatting>
  <conditionalFormatting sqref="GG2:GG8">
    <cfRule type="containsText" dxfId="159" priority="26622" operator="containsText" text="NO APLICA">
      <formula>NOT(ISERROR(SEARCH("NO APLICA",GG2)))</formula>
    </cfRule>
    <cfRule type="containsText" dxfId="158" priority="26623" operator="containsText" text="PIERDE">
      <formula>NOT(ISERROR(SEARCH("PIERDE",GG2)))</formula>
    </cfRule>
    <cfRule type="containsText" dxfId="157" priority="26624" operator="containsText" text="REGISTRAR">
      <formula>NOT(ISERROR(SEARCH("REGISTRAR",GG2)))</formula>
    </cfRule>
    <cfRule type="cellIs" dxfId="156" priority="26625" operator="between">
      <formula>28</formula>
      <formula>44</formula>
    </cfRule>
    <cfRule type="containsText" dxfId="155" priority="26626" operator="containsText" text="EN ESPERA">
      <formula>NOT(ISERROR(SEARCH("EN ESPERA",GG2)))</formula>
    </cfRule>
    <cfRule type="containsText" dxfId="154" priority="26627" operator="containsText" text="RANGO">
      <formula>NOT(ISERROR(SEARCH("RANGO",GG2)))</formula>
    </cfRule>
    <cfRule type="containsText" dxfId="153" priority="26628" operator="containsText" text="INMEDIATA">
      <formula>NOT(ISERROR(SEARCH("INMEDIATA",GG2)))</formula>
    </cfRule>
  </conditionalFormatting>
  <conditionalFormatting sqref="GL2:GL8">
    <cfRule type="containsText" dxfId="152" priority="27104" operator="containsText" text="NO APLICA">
      <formula>NOT(ISERROR(SEARCH("NO APLICA",GL2)))</formula>
    </cfRule>
    <cfRule type="containsText" dxfId="151" priority="27105" operator="containsText" text="NO CONLUYENTE">
      <formula>NOT(ISERROR(SEARCH("NO CONLUYENTE",GL2)))</formula>
    </cfRule>
    <cfRule type="containsText" dxfId="150" priority="27106" operator="containsText" text="NEGATIVA">
      <formula>NOT(ISERROR(SEARCH("NEGATIVA",GL2)))</formula>
    </cfRule>
    <cfRule type="containsText" dxfId="149" priority="27107" operator="containsText" text="POSITIVA">
      <formula>NOT(ISERROR(SEARCH("POSITIVA",GL2)))</formula>
    </cfRule>
  </conditionalFormatting>
  <conditionalFormatting sqref="GS2:GS8">
    <cfRule type="containsText" dxfId="148" priority="27095" operator="containsText" text="Igm">
      <formula>NOT(ISERROR(SEARCH("Igm",GS2)))</formula>
    </cfRule>
    <cfRule type="containsText" dxfId="147" priority="27096" operator="containsText" text="REMITIR">
      <formula>NOT(ISERROR(SEARCH("REMITIR",GS2)))</formula>
    </cfRule>
    <cfRule type="containsText" dxfId="146" priority="27097" operator="containsText" text="EXCLUYE">
      <formula>NOT(ISERROR(SEARCH("EXCLUYE",GS2)))</formula>
    </cfRule>
  </conditionalFormatting>
  <conditionalFormatting sqref="GY2:GY8">
    <cfRule type="containsText" dxfId="145" priority="27089" operator="containsText" text="CARCINOMA">
      <formula>NOT(ISERROR(SEARCH("CARCINOMA",GY2)))</formula>
    </cfRule>
    <cfRule type="containsText" dxfId="144" priority="27090" operator="containsText" text="VPH">
      <formula>NOT(ISERROR(SEARCH("VPH",GY2)))</formula>
    </cfRule>
    <cfRule type="containsText" dxfId="143" priority="27091" operator="containsText" text="NIC">
      <formula>NOT(ISERROR(SEARCH("NIC",GY2)))</formula>
    </cfRule>
    <cfRule type="containsText" dxfId="142" priority="27092" operator="containsText" text="NEGATIVA">
      <formula>NOT(ISERROR(SEARCH("NEGATIVA",GY2)))</formula>
    </cfRule>
  </conditionalFormatting>
  <conditionalFormatting sqref="HC2:HC8">
    <cfRule type="containsText" dxfId="141" priority="27087" operator="containsText" text="COLPOSCOPIA">
      <formula>NOT(ISERROR(SEARCH("COLPOSCOPIA",HC2)))</formula>
    </cfRule>
    <cfRule type="containsText" dxfId="140" priority="27088" operator="containsText" text="ESQUEMA">
      <formula>NOT(ISERROR(SEARCH("ESQUEMA",HC2)))</formula>
    </cfRule>
  </conditionalFormatting>
  <conditionalFormatting sqref="HD2:HD8">
    <cfRule type="containsText" dxfId="139" priority="26617" operator="containsText" text="INDETERMINADO">
      <formula>NOT(ISERROR(SEARCH("INDETERMINADO",HD2)))</formula>
    </cfRule>
    <cfRule type="containsText" dxfId="138" priority="26618" operator="containsText" text="NO TOMADO">
      <formula>NOT(ISERROR(SEARCH("NO TOMADO",HD2)))</formula>
    </cfRule>
    <cfRule type="cellIs" dxfId="136" priority="26620" operator="equal">
      <formula>"NEGATIVO"</formula>
    </cfRule>
    <cfRule type="cellIs" dxfId="135" priority="26621" operator="equal">
      <formula>"POSITIVO"</formula>
    </cfRule>
  </conditionalFormatting>
  <conditionalFormatting sqref="HF2:HF8">
    <cfRule type="containsText" dxfId="134" priority="26597" operator="containsText" text="INDETERMINADO">
      <formula>NOT(ISERROR(SEARCH("INDETERMINADO",HF2)))</formula>
    </cfRule>
    <cfRule type="containsText" dxfId="133" priority="26598" operator="containsText" text="NO TOMADO">
      <formula>NOT(ISERROR(SEARCH("NO TOMADO",HF2)))</formula>
    </cfRule>
    <cfRule type="cellIs" dxfId="131" priority="26600" operator="equal">
      <formula>"NEGATIVO"</formula>
    </cfRule>
    <cfRule type="cellIs" dxfId="130" priority="26601" operator="equal">
      <formula>"POSITIVO"</formula>
    </cfRule>
  </conditionalFormatting>
  <conditionalFormatting sqref="HH2:HH8">
    <cfRule type="containsText" dxfId="129" priority="26592" operator="containsText" text="INDETERMINADO">
      <formula>NOT(ISERROR(SEARCH("INDETERMINADO",HH2)))</formula>
    </cfRule>
    <cfRule type="containsText" dxfId="128" priority="26593" operator="containsText" text="NO TOMADO">
      <formula>NOT(ISERROR(SEARCH("NO TOMADO",HH2)))</formula>
    </cfRule>
    <cfRule type="cellIs" dxfId="126" priority="26595" operator="equal">
      <formula>"NEGATIVO"</formula>
    </cfRule>
    <cfRule type="cellIs" dxfId="125" priority="26596" operator="equal">
      <formula>"POSITIVO"</formula>
    </cfRule>
  </conditionalFormatting>
  <conditionalFormatting sqref="HJ2:HJ8">
    <cfRule type="containsText" dxfId="124" priority="26754" operator="containsText" text="COVID19 PUERPERIO">
      <formula>NOT(ISERROR(SEARCH("COVID19 PUERPERIO",HJ2)))</formula>
    </cfRule>
    <cfRule type="containsText" dxfId="123" priority="26755" operator="containsText" text="COVID19 TERCER TRIMESTRE">
      <formula>NOT(ISERROR(SEARCH("COVID19 TERCER TRIMESTRE",HJ2)))</formula>
    </cfRule>
    <cfRule type="containsText" dxfId="122" priority="26756" operator="containsText" text="COVID19 SEGUNDO TRIMESTRE">
      <formula>NOT(ISERROR(SEARCH("COVID19 SEGUNDO TRIMESTRE",HJ2)))</formula>
    </cfRule>
    <cfRule type="containsText" dxfId="121" priority="26757" operator="containsText" text="COVID19 PRIMER TRIMESTRE">
      <formula>NOT(ISERROR(SEARCH("COVID19 PRIMER TRIMESTRE",HJ2)))</formula>
    </cfRule>
    <cfRule type="containsText" dxfId="120" priority="26758" operator="containsText" text="FACTOR DE RIESGO">
      <formula>NOT(ISERROR(SEARCH("FACTOR DE RIESGO",HJ2)))</formula>
    </cfRule>
    <cfRule type="containsText" dxfId="119" priority="26759" operator="containsText" text="SIN INFECCIÓN">
      <formula>NOT(ISERROR(SEARCH("SIN INFECCIÓN",HJ2)))</formula>
    </cfRule>
    <cfRule type="containsText" dxfId="118" priority="26760" operator="containsText" text="NO SE EVALUA RIESGO INFECCIÓN COVID19">
      <formula>NOT(ISERROR(SEARCH("NO SE EVALUA RIESGO INFECCIÓN COVID19",HJ2)))</formula>
    </cfRule>
  </conditionalFormatting>
  <conditionalFormatting sqref="HK2:HK8">
    <cfRule type="cellIs" dxfId="117" priority="26948" operator="equal">
      <formula>"******"</formula>
    </cfRule>
  </conditionalFormatting>
  <conditionalFormatting sqref="HK2:HL5">
    <cfRule type="notContainsBlanks" dxfId="116" priority="26954">
      <formula>LEN(TRIM(HK2))&gt;0</formula>
    </cfRule>
  </conditionalFormatting>
  <conditionalFormatting sqref="HK6:HL8">
    <cfRule type="notContainsBlanks" dxfId="115" priority="3">
      <formula>LEN(TRIM(HK6))&gt;0</formula>
    </cfRule>
  </conditionalFormatting>
  <conditionalFormatting sqref="HL2:HL8">
    <cfRule type="cellIs" dxfId="114" priority="26947" operator="equal">
      <formula>"************"</formula>
    </cfRule>
  </conditionalFormatting>
  <conditionalFormatting sqref="HM2:HM8">
    <cfRule type="cellIs" dxfId="113" priority="26949" operator="equal">
      <formula>"CON RIESGO"</formula>
    </cfRule>
    <cfRule type="containsText" dxfId="112" priority="26951" operator="containsText" text="BAJO">
      <formula>NOT(ISERROR(SEARCH("BAJO",HM2)))</formula>
    </cfRule>
    <cfRule type="containsText" dxfId="111" priority="26952" operator="containsText" text="ALTO">
      <formula>NOT(ISERROR(SEARCH("ALTO",HM2)))</formula>
    </cfRule>
  </conditionalFormatting>
  <conditionalFormatting sqref="HN2:HN8">
    <cfRule type="cellIs" dxfId="110" priority="26694" operator="equal">
      <formula>"********************************"</formula>
    </cfRule>
    <cfRule type="notContainsBlanks" dxfId="109" priority="26695">
      <formula>LEN(TRIM(HN2))&gt;0</formula>
    </cfRule>
  </conditionalFormatting>
  <conditionalFormatting sqref="HO2:HO8">
    <cfRule type="cellIs" dxfId="108" priority="26945" operator="equal">
      <formula>"SIN ANTECEDENTES DE RIESGO"</formula>
    </cfRule>
    <cfRule type="containsText" dxfId="107" priority="26953" operator="containsText" text="ASA">
      <formula>NOT(ISERROR(SEARCH("ASA",HO2)))</formula>
    </cfRule>
  </conditionalFormatting>
  <conditionalFormatting sqref="HQ2:HQ8">
    <cfRule type="containsText" dxfId="106" priority="26578" operator="containsText" text="DILIGENCIAR">
      <formula>NOT(ISERROR(SEARCH("DILIGENCIAR",HQ2)))</formula>
    </cfRule>
  </conditionalFormatting>
  <conditionalFormatting sqref="HS2:HT5">
    <cfRule type="cellIs" dxfId="105" priority="27234" operator="equal">
      <formula>"SD"</formula>
    </cfRule>
    <cfRule type="cellIs" dxfId="104" priority="27236" operator="equal">
      <formula>"NO"</formula>
    </cfRule>
    <cfRule type="cellIs" dxfId="103" priority="27237" operator="equal">
      <formula>"SI"</formula>
    </cfRule>
  </conditionalFormatting>
  <conditionalFormatting sqref="HS6:HT8">
    <cfRule type="cellIs" dxfId="102" priority="17" operator="equal">
      <formula>"SD"</formula>
    </cfRule>
    <cfRule type="cellIs" dxfId="101" priority="18" operator="equal">
      <formula>"NO"</formula>
    </cfRule>
    <cfRule type="cellIs" dxfId="100" priority="19" operator="equal">
      <formula>"SI"</formula>
    </cfRule>
  </conditionalFormatting>
  <conditionalFormatting sqref="HV2:HV8 HX2:HX8 HZ2:HZ8">
    <cfRule type="containsText" dxfId="99" priority="26958" operator="containsText" text="NO SE FORMULA">
      <formula>NOT(ISERROR(SEARCH("NO SE FORMULA",HV2)))</formula>
    </cfRule>
    <cfRule type="containsText" dxfId="98" priority="27065" operator="containsText" text="OTRO">
      <formula>NOT(ISERROR(SEARCH("OTRO",HV2)))</formula>
    </cfRule>
    <cfRule type="containsText" dxfId="97" priority="27066" operator="containsText" text="IRREGULAR">
      <formula>NOT(ISERROR(SEARCH("IRREGULAR",HV2)))</formula>
    </cfRule>
    <cfRule type="containsText" dxfId="96" priority="27067" operator="containsText" text="ADECUADO">
      <formula>NOT(ISERROR(SEARCH("ADECUADO",HV2)))</formula>
    </cfRule>
  </conditionalFormatting>
  <conditionalFormatting sqref="IK2:IK8 AE2:AH8 IA2:IA8 ID2:IE8">
    <cfRule type="cellIs" dxfId="95" priority="27262" operator="equal">
      <formula>"SD"</formula>
    </cfRule>
  </conditionalFormatting>
  <conditionalFormatting sqref="IK2:IK8 IA2:IA8 ID2:IE8">
    <cfRule type="cellIs" dxfId="94" priority="27263" operator="equal">
      <formula>"SI"</formula>
    </cfRule>
    <cfRule type="cellIs" dxfId="93" priority="27264" operator="equal">
      <formula>"NO"</formula>
    </cfRule>
  </conditionalFormatting>
  <conditionalFormatting sqref="IK2:IK8">
    <cfRule type="containsText" dxfId="92" priority="26575" operator="containsText" text="PENDIENTE">
      <formula>NOT(ISERROR(SEARCH("PENDIENTE",IK2)))</formula>
    </cfRule>
    <cfRule type="containsText" dxfId="91" priority="26576" operator="containsText" text="PROGRAMAR">
      <formula>NOT(ISERROR(SEARCH("PROGRAMAR",IK2)))</formula>
    </cfRule>
    <cfRule type="cellIs" dxfId="90" priority="26749" operator="equal">
      <formula>"Error en Fecha x No Acepta no Firma"</formula>
    </cfRule>
    <cfRule type="cellIs" dxfId="89" priority="26750" operator="equal">
      <formula>"NO ACEPTA VACUNA Y NO FIRMA DISCENTIMIENTO"</formula>
    </cfRule>
    <cfRule type="cellIs" dxfId="88" priority="26751" operator="equal">
      <formula>"CON REFUERZO"</formula>
    </cfRule>
    <cfRule type="cellIs" dxfId="87" priority="26752" operator="equal">
      <formula>"FIRMA DISENTIMIENTO"</formula>
    </cfRule>
  </conditionalFormatting>
  <conditionalFormatting sqref="IN2:IN8">
    <cfRule type="containsText" dxfId="86" priority="26877" operator="containsText" text="APLICADA ANTES">
      <formula>NOT(ISERROR(SEARCH("APLICADA ANTES",IN2)))</formula>
    </cfRule>
    <cfRule type="containsText" dxfId="85" priority="26878" operator="containsText" text="EDAD">
      <formula>NOT(ISERROR(SEARCH("EDAD",IN2)))</formula>
    </cfRule>
    <cfRule type="containsText" dxfId="84" priority="26879" operator="containsText" text="SALE">
      <formula>NOT(ISERROR(SEARCH("SALE",IN2)))</formula>
    </cfRule>
    <cfRule type="containsText" dxfId="83" priority="26880" operator="containsText" text="SEMANA 26">
      <formula>NOT(ISERROR(SEARCH("SEMANA 26",IN2)))</formula>
    </cfRule>
    <cfRule type="containsText" dxfId="82" priority="26881" operator="containsText" text="SEMANA 27">
      <formula>NOT(ISERROR(SEARCH("SEMANA 27",IN2)))</formula>
    </cfRule>
    <cfRule type="containsText" dxfId="81" priority="26882" operator="containsText" text="INASISTENTE">
      <formula>NOT(ISERROR(SEARCH("INASISTENTE",IN2)))</formula>
    </cfRule>
    <cfRule type="containsText" dxfId="80" priority="26883" operator="containsText" text="COLOCACIÓN">
      <formula>NOT(ISERROR(SEARCH("COLOCACIÓN",IN2)))</formula>
    </cfRule>
    <cfRule type="containsText" dxfId="79" priority="26884" operator="containsText" text="ESPERA">
      <formula>NOT(ISERROR(SEARCH("ESPERA",IN2)))</formula>
    </cfRule>
  </conditionalFormatting>
  <conditionalFormatting sqref="IR2:IR8">
    <cfRule type="containsText" dxfId="78" priority="27057" operator="containsText" text="PENDIENTE">
      <formula>NOT(ISERROR(SEARCH("PENDIENTE",IR2)))</formula>
    </cfRule>
    <cfRule type="containsText" dxfId="77" priority="27058" operator="containsText" text="SEMANA">
      <formula>NOT(ISERROR(SEARCH("SEMANA",IR2)))</formula>
    </cfRule>
    <cfRule type="containsText" dxfId="76" priority="27059" operator="containsText" text="MENOS">
      <formula>NOT(ISERROR(SEARCH("MENOS",IR2)))</formula>
    </cfRule>
    <cfRule type="containsText" dxfId="75" priority="27060" operator="containsText" text="POSIBLEMENTE">
      <formula>NOT(ISERROR(SEARCH("POSIBLEMENTE",IR2)))</formula>
    </cfRule>
  </conditionalFormatting>
  <conditionalFormatting sqref="IT2:IT8">
    <cfRule type="containsText" dxfId="74" priority="27051" operator="containsText" text="CAMBIO">
      <formula>NOT(ISERROR(SEARCH("CAMBIO",IT2)))</formula>
    </cfRule>
    <cfRule type="containsText" dxfId="73" priority="27052" operator="containsText" text="NEGACION">
      <formula>NOT(ISERROR(SEARCH("NEGACION",IT2)))</formula>
    </cfRule>
    <cfRule type="containsText" dxfId="72" priority="27053" operator="containsText" text="IVE">
      <formula>NOT(ISERROR(SEARCH("IVE",IT2)))</formula>
    </cfRule>
    <cfRule type="containsText" dxfId="71" priority="27054" operator="containsText" text="ABORTO">
      <formula>NOT(ISERROR(SEARCH("ABORTO",IT2)))</formula>
    </cfRule>
    <cfRule type="containsText" dxfId="70" priority="27055" operator="containsText" text="CESAREA">
      <formula>NOT(ISERROR(SEARCH("CESAREA",IT2)))</formula>
    </cfRule>
    <cfRule type="containsText" dxfId="69" priority="27056" operator="containsText" text="PARTO">
      <formula>NOT(ISERROR(SEARCH("PARTO",IT2)))</formula>
    </cfRule>
  </conditionalFormatting>
  <conditionalFormatting sqref="IU2:IU8">
    <cfRule type="cellIs" dxfId="68" priority="26564" operator="equal">
      <formula>"MORBILIDAD MATERNA EXTREMA"</formula>
    </cfRule>
    <cfRule type="containsText" dxfId="67" priority="27047" operator="containsText" text="MME">
      <formula>NOT(ISERROR(SEARCH("MME",IU2)))</formula>
    </cfRule>
    <cfRule type="cellIs" dxfId="66" priority="27048" operator="equal">
      <formula>"MUERTE Y MORBILIDAD MATERNA EXTREMA"</formula>
    </cfRule>
    <cfRule type="containsText" dxfId="65" priority="27049" operator="containsText" text="MUERTE">
      <formula>NOT(ISERROR(SEARCH("MUERTE",IU2)))</formula>
    </cfRule>
    <cfRule type="containsText" dxfId="64" priority="27050" operator="containsText" text="SANA">
      <formula>NOT(ISERROR(SEARCH("SANA",IU2)))</formula>
    </cfRule>
  </conditionalFormatting>
  <conditionalFormatting sqref="IV2:IV8">
    <cfRule type="cellIs" dxfId="63" priority="26563" operator="equal">
      <formula>"MUERTE PERINATAL Y MALFORMACIÓN CONGÉNITA"</formula>
    </cfRule>
    <cfRule type="containsText" dxfId="62" priority="27041" operator="containsText" text="SIFILIS">
      <formula>NOT(ISERROR(SEARCH("SIFILIS",IV2)))</formula>
    </cfRule>
    <cfRule type="containsText" dxfId="61" priority="27042" operator="containsText" text="MALFORMACIÓN">
      <formula>NOT(ISERROR(SEARCH("MALFORMACIÓN",IV2)))</formula>
    </cfRule>
    <cfRule type="containsText" dxfId="60" priority="27043" operator="containsText" text="MUERTE">
      <formula>NOT(ISERROR(SEARCH("MUERTE",IV2)))</formula>
    </cfRule>
    <cfRule type="containsText" dxfId="59" priority="27044" operator="containsText" text="UCI">
      <formula>NOT(ISERROR(SEARCH("UCI",IV2)))</formula>
    </cfRule>
    <cfRule type="containsText" dxfId="58" priority="27045" operator="containsText" text="HOSPITALIZACION">
      <formula>NOT(ISERROR(SEARCH("HOSPITALIZACION",IV2)))</formula>
    </cfRule>
    <cfRule type="containsText" dxfId="57" priority="27046" operator="containsText" text="SANO">
      <formula>NOT(ISERROR(SEARCH("SANO",IV2)))</formula>
    </cfRule>
  </conditionalFormatting>
  <conditionalFormatting sqref="IX2:IX8">
    <cfRule type="containsText" dxfId="56" priority="27037" operator="containsText" text="NO APLICA">
      <formula>NOT(ISERROR(SEARCH("NO APLICA",IX2)))</formula>
    </cfRule>
    <cfRule type="containsText" dxfId="55" priority="27038" operator="containsText" text="OTRO">
      <formula>NOT(ISERROR(SEARCH("OTRO",IX2)))</formula>
    </cfRule>
    <cfRule type="containsText" dxfId="54" priority="27039" operator="containsText" text="DOMICILIO">
      <formula>NOT(ISERROR(SEARCH("DOMICILIO",IX2)))</formula>
    </cfRule>
    <cfRule type="containsText" dxfId="53" priority="27040" operator="containsText" text="INSTITUCIONAL">
      <formula>NOT(ISERROR(SEARCH("INSTITUCIONAL",IX2)))</formula>
    </cfRule>
  </conditionalFormatting>
  <conditionalFormatting sqref="IY2:IY8">
    <cfRule type="containsBlanks" priority="26562" stopIfTrue="1">
      <formula>LEN(TRIM(IY2))=0</formula>
    </cfRule>
    <cfRule type="cellIs" dxfId="52" priority="26569" operator="greaterThanOrEqual">
      <formula>43</formula>
    </cfRule>
    <cfRule type="cellIs" dxfId="51" priority="26570" operator="between">
      <formula>37</formula>
      <formula>40.5</formula>
    </cfRule>
    <cfRule type="cellIs" dxfId="50" priority="26571" operator="between">
      <formula>"&gt;40,5"</formula>
      <formula>42</formula>
    </cfRule>
    <cfRule type="cellIs" dxfId="49" priority="26572" operator="between">
      <formula>33</formula>
      <formula>"&lt;37"</formula>
    </cfRule>
    <cfRule type="cellIs" dxfId="48" priority="26573" operator="between">
      <formula>22</formula>
      <formula>"&lt;33"</formula>
    </cfRule>
    <cfRule type="cellIs" dxfId="47" priority="26574" operator="between">
      <formula>1</formula>
      <formula>21</formula>
    </cfRule>
  </conditionalFormatting>
  <conditionalFormatting sqref="JA2:JA8">
    <cfRule type="containsText" dxfId="46" priority="27033" operator="containsText" text="NO APLICA">
      <formula>NOT(ISERROR(SEARCH("NO APLICA",JA2)))</formula>
    </cfRule>
    <cfRule type="containsText" dxfId="45" priority="27034" operator="containsText" text="ALTA">
      <formula>NOT(ISERROR(SEARCH("ALTA",JA2)))</formula>
    </cfRule>
    <cfRule type="containsText" dxfId="44" priority="27035" operator="containsText" text="MEDIANA">
      <formula>NOT(ISERROR(SEARCH("MEDIANA",JA2)))</formula>
    </cfRule>
    <cfRule type="containsText" dxfId="43" priority="27036" operator="containsText" text="BAJA">
      <formula>NOT(ISERROR(SEARCH("BAJA",JA2)))</formula>
    </cfRule>
  </conditionalFormatting>
  <conditionalFormatting sqref="JB2 JB3:JC5">
    <cfRule type="containsText" dxfId="42" priority="27027" operator="containsText" text="SIN">
      <formula>NOT(ISERROR(SEARCH("SIN",JB2)))</formula>
    </cfRule>
    <cfRule type="containsText" dxfId="41" priority="27028" operator="containsText" text="EQUIPO">
      <formula>NOT(ISERROR(SEARCH("EQUIPO",JB2)))</formula>
    </cfRule>
    <cfRule type="containsText" dxfId="40" priority="27029" operator="containsText" text="MEDICO TRADICIONAL">
      <formula>NOT(ISERROR(SEARCH("MEDICO TRADICIONAL",JB2)))</formula>
    </cfRule>
    <cfRule type="containsText" dxfId="39" priority="27030" operator="containsText" text="PARTERA">
      <formula>NOT(ISERROR(SEARCH("PARTERA",JB2)))</formula>
    </cfRule>
    <cfRule type="containsText" dxfId="38" priority="27031" operator="containsText" text="TÉCNICO">
      <formula>NOT(ISERROR(SEARCH("TÉCNICO",JB2)))</formula>
    </cfRule>
    <cfRule type="containsText" dxfId="37" priority="27032" operator="containsText" text="PROFESIONAL">
      <formula>NOT(ISERROR(SEARCH("PROFESIONAL",JB2)))</formula>
    </cfRule>
  </conditionalFormatting>
  <conditionalFormatting sqref="JB3:JC5 JB2">
    <cfRule type="containsText" dxfId="36" priority="27026" operator="containsText" text="NO APLICA">
      <formula>NOT(ISERROR(SEARCH("NO APLICA",JB2)))</formula>
    </cfRule>
  </conditionalFormatting>
  <conditionalFormatting sqref="JB6:JC8">
    <cfRule type="containsText" dxfId="35" priority="4" operator="containsText" text="NO APLICA">
      <formula>NOT(ISERROR(SEARCH("NO APLICA",JB6)))</formula>
    </cfRule>
    <cfRule type="containsText" dxfId="34" priority="5" operator="containsText" text="SIN">
      <formula>NOT(ISERROR(SEARCH("SIN",JB6)))</formula>
    </cfRule>
    <cfRule type="containsText" dxfId="33" priority="6" operator="containsText" text="EQUIPO">
      <formula>NOT(ISERROR(SEARCH("EQUIPO",JB6)))</formula>
    </cfRule>
    <cfRule type="containsText" dxfId="32" priority="7" operator="containsText" text="MEDICO TRADICIONAL">
      <formula>NOT(ISERROR(SEARCH("MEDICO TRADICIONAL",JB6)))</formula>
    </cfRule>
    <cfRule type="containsText" dxfId="31" priority="8" operator="containsText" text="PARTERA">
      <formula>NOT(ISERROR(SEARCH("PARTERA",JB6)))</formula>
    </cfRule>
    <cfRule type="containsText" dxfId="30" priority="9" operator="containsText" text="TÉCNICO">
      <formula>NOT(ISERROR(SEARCH("TÉCNICO",JB6)))</formula>
    </cfRule>
    <cfRule type="containsText" dxfId="29" priority="10" operator="containsText" text="PROFESIONAL">
      <formula>NOT(ISERROR(SEARCH("PROFESIONAL",JB6)))</formula>
    </cfRule>
  </conditionalFormatting>
  <conditionalFormatting sqref="JC2">
    <cfRule type="containsText" dxfId="28" priority="26565" operator="containsText" text="SIN DATO">
      <formula>NOT(ISERROR(SEARCH("SIN DATO",JC2)))</formula>
    </cfRule>
  </conditionalFormatting>
  <conditionalFormatting sqref="JC2:JC8">
    <cfRule type="containsText" dxfId="27" priority="26566" operator="containsText" text="LE HACEN CESÁREA SIN INICIO TRABAJO DE PARTO">
      <formula>NOT(ISERROR(SEARCH("LE HACEN CESÁREA SIN INICIO TRABAJO DE PARTO",JC2)))</formula>
    </cfRule>
    <cfRule type="containsText" dxfId="26" priority="26567" operator="containsText" text="LE HACEN INDUCCIÓN">
      <formula>NOT(ISERROR(SEARCH("LE HACEN INDUCCIÓN",JC2)))</formula>
    </cfRule>
    <cfRule type="containsText" dxfId="25" priority="26568" operator="containsText" text="ESPONTÁNEO">
      <formula>NOT(ISERROR(SEARCH("ESPONTÁNEO",JC2)))</formula>
    </cfRule>
  </conditionalFormatting>
  <conditionalFormatting sqref="JD2:JI5 KJ2:KL5">
    <cfRule type="cellIs" dxfId="24" priority="27252" operator="equal">
      <formula>"SD"</formula>
    </cfRule>
    <cfRule type="cellIs" dxfId="23" priority="27253" operator="equal">
      <formula>"NO APLICA"</formula>
    </cfRule>
    <cfRule type="cellIs" dxfId="22" priority="27254" operator="equal">
      <formula>"NO"</formula>
    </cfRule>
    <cfRule type="cellIs" dxfId="21" priority="27255" operator="equal">
      <formula>"SI"</formula>
    </cfRule>
  </conditionalFormatting>
  <conditionalFormatting sqref="JD6:JI8 KJ6:KL8">
    <cfRule type="cellIs" dxfId="20" priority="20" operator="equal">
      <formula>"SD"</formula>
    </cfRule>
    <cfRule type="cellIs" dxfId="19" priority="21" operator="equal">
      <formula>"NO APLICA"</formula>
    </cfRule>
    <cfRule type="cellIs" dxfId="18" priority="22" operator="equal">
      <formula>"NO"</formula>
    </cfRule>
    <cfRule type="cellIs" dxfId="17" priority="23" operator="equal">
      <formula>"SI"</formula>
    </cfRule>
  </conditionalFormatting>
  <conditionalFormatting sqref="JJ2:JJ8">
    <cfRule type="containsText" dxfId="16" priority="27023" operator="containsText" text="SIN DATO">
      <formula>NOT(ISERROR(SEARCH("SIN DATO",JJ2)))</formula>
    </cfRule>
    <cfRule type="containsText" dxfId="15" priority="27024" operator="containsText" text="SIN COMPLICACION">
      <formula>NOT(ISERROR(SEARCH("SIN COMPLICACION",JJ2)))</formula>
    </cfRule>
    <cfRule type="notContainsBlanks" dxfId="14" priority="27300">
      <formula>LEN(TRIM(JJ2))&gt;0</formula>
    </cfRule>
  </conditionalFormatting>
  <conditionalFormatting sqref="JN2:JN8 JX2:JX8">
    <cfRule type="containsText" dxfId="13" priority="27019" operator="containsText" text="PREMATURO">
      <formula>NOT(ISERROR(SEARCH("PREMATURO",JN2)))</formula>
    </cfRule>
    <cfRule type="containsText" dxfId="12" priority="27020" operator="containsText" text="GRANDE">
      <formula>NOT(ISERROR(SEARCH("GRANDE",JN2)))</formula>
    </cfRule>
    <cfRule type="containsText" dxfId="11" priority="27021" operator="containsText" text="ADECUADO">
      <formula>NOT(ISERROR(SEARCH("ADECUADO",JN2)))</formula>
    </cfRule>
    <cfRule type="containsText" dxfId="10" priority="27022" operator="containsText" text="BAJO">
      <formula>NOT(ISERROR(SEARCH("BAJO",JN2)))</formula>
    </cfRule>
  </conditionalFormatting>
  <conditionalFormatting sqref="JP2:JP8 JZ2:JZ8">
    <cfRule type="containsText" dxfId="9" priority="27012" operator="containsText" text="SIN DATO">
      <formula>NOT(ISERROR(SEARCH("SIN DATO",JP2)))</formula>
    </cfRule>
    <cfRule type="containsText" dxfId="8" priority="27013" operator="containsText" text="ANORMAL">
      <formula>NOT(ISERROR(SEARCH("ANORMAL",JP2)))</formula>
    </cfRule>
    <cfRule type="containsText" dxfId="7" priority="27014" operator="containsText" text="NORMAL">
      <formula>NOT(ISERROR(SEARCH("NORMAL",JP2)))</formula>
    </cfRule>
  </conditionalFormatting>
  <conditionalFormatting sqref="JR2:JR8 KB2:KB8">
    <cfRule type="containsText" dxfId="6" priority="27008" operator="containsText" text="NO APLICA">
      <formula>NOT(ISERROR(SEARCH("NO APLICA",JR2)))</formula>
    </cfRule>
    <cfRule type="containsText" dxfId="5" priority="27009" operator="containsText" text="SIN DATO">
      <formula>NOT(ISERROR(SEARCH("SIN DATO",JR2)))</formula>
    </cfRule>
    <cfRule type="containsText" dxfId="4" priority="27010" operator="containsText" text="NO">
      <formula>NOT(ISERROR(SEARCH("NO",JR2)))</formula>
    </cfRule>
    <cfRule type="containsText" dxfId="3" priority="27011" operator="containsText" text="SI">
      <formula>NOT(ISERROR(SEARCH("SI",JR2)))</formula>
    </cfRule>
  </conditionalFormatting>
  <conditionalFormatting sqref="KG2:KG8 KI2:KI8">
    <cfRule type="containsText" dxfId="2" priority="26928" operator="containsText" text="INASISTENTE">
      <formula>NOT(ISERROR(SEARCH("INASISTENTE",KG2)))</formula>
    </cfRule>
  </conditionalFormatting>
  <conditionalFormatting sqref="KG2:KG8">
    <cfRule type="containsText" dxfId="1" priority="26552" operator="containsText" text="INCONSISTENCIA">
      <formula>NOT(ISERROR(SEARCH("INCONSISTENCIA",KG2)))</formula>
    </cfRule>
  </conditionalFormatting>
  <conditionalFormatting sqref="KI2:KI8">
    <cfRule type="containsText" dxfId="0" priority="26551" operator="containsText" text="INCONSISTENCIA">
      <formula>NOT(ISERROR(SEARCH("INCONSISTENCIA",KI2)))</formula>
    </cfRule>
  </conditionalFormatting>
  <dataValidations xWindow="988" yWindow="739" count="92">
    <dataValidation type="date" operator="greaterThan" allowBlank="1" showInputMessage="1" showErrorMessage="1" error="SOLO FECHA" sqref="DD2:DN8 DA2:DB8 GM2:GM8 GK2:GK8" xr:uid="{00000000-0002-0000-0200-000000000000}">
      <formula1>43191</formula1>
    </dataValidation>
    <dataValidation type="list" showInputMessage="1" showErrorMessage="1" sqref="HT2:HT8" xr:uid="{00000000-0002-0000-0200-000004000000}">
      <formula1>"SI, SUMINISTRO IRREGULAR,NO,SD,NO APLICA"</formula1>
    </dataValidation>
    <dataValidation type="list" allowBlank="1" showInputMessage="1" showErrorMessage="1" sqref="JR2:JR8 KB2:KB8" xr:uid="{00000000-0002-0000-0200-000005000000}">
      <formula1>"SI,NO,SIN DATO,NO APLICA"</formula1>
    </dataValidation>
    <dataValidation type="list" allowBlank="1" showInputMessage="1" showErrorMessage="1" sqref="JS2:JS8 KC2:KC8" xr:uid="{00000000-0002-0000-0200-000006000000}">
      <formula1>"O+,O-,A+,A-,B+,B-,AB+,AB-,SIN DATO,NO APLICA"</formula1>
    </dataValidation>
    <dataValidation type="list" allowBlank="1" showInputMessage="1" showErrorMessage="1" sqref="D2:D8" xr:uid="{00000000-0002-0000-0200-000007000000}">
      <formula1>"PROCESO COMPLETO DE ATENCIÓN,PROCESO PARCIAL DE ATENCIÓN, SIN ATENCIÓN, SIN DATO"</formula1>
    </dataValidation>
    <dataValidation type="list" allowBlank="1" showInputMessage="1" showErrorMessage="1" sqref="HX3:HX8" xr:uid="{00000000-0002-0000-0200-000009000000}">
      <formula1>"ADECUADO SEGÚN GPC,SUMINISTRO IRREGULAR,NO SE FORMULA,SUMINISTRO OTRO COMPLEMENTO NUTRICIONAL, SIN DATO"</formula1>
    </dataValidation>
    <dataValidation type="date" operator="greaterThan" allowBlank="1" showInputMessage="1" showErrorMessage="1" error="VERFICAR FECHA" sqref="O2:O8" xr:uid="{00000000-0002-0000-0200-00000A000000}">
      <formula1>43101</formula1>
    </dataValidation>
    <dataValidation type="date" operator="greaterThan" allowBlank="1" showInputMessage="1" showErrorMessage="1" error="SOLO FECHA" sqref="GT2:GT8 GO2:GO8" xr:uid="{00000000-0002-0000-0200-00000B000000}">
      <formula1>43556</formula1>
    </dataValidation>
    <dataValidation type="list" allowBlank="1" showInputMessage="1" showErrorMessage="1" sqref="LP2:LP8 MN2:MN8 LL2:LL8 LH2:LH8 LX2:LX8 LT2:LT8 LD2:LD8" xr:uid="{00000000-0002-0000-0200-00000C000000}">
      <formula1>"MEDICO (A) TRADICIONAL,PARTERO (A),PULESEADOR (A),SOBANDERO (A),YERBATERO (A),OTRO "</formula1>
    </dataValidation>
    <dataValidation type="date" operator="greaterThan" allowBlank="1" showInputMessage="1" showErrorMessage="1" sqref="IL2:IM8" xr:uid="{00000000-0002-0000-0200-00000D000000}">
      <formula1>43556</formula1>
    </dataValidation>
    <dataValidation type="date" operator="greaterThan" allowBlank="1" showInputMessage="1" showErrorMessage="1" error="SOLO FECHA" sqref="IW2:IW8" xr:uid="{00000000-0002-0000-0200-00000E000000}">
      <formula1>43831</formula1>
    </dataValidation>
    <dataValidation type="date" operator="greaterThan" allowBlank="1" showInputMessage="1" showErrorMessage="1" error="SOLO FECHA" prompt="COLOCAR FECHA SEGUNDO CONTROL, NO REPETIR LA FECHA DE INGRESO" sqref="DC2:DC8" xr:uid="{00000000-0002-0000-0200-00000F000000}">
      <formula1>43191</formula1>
    </dataValidation>
    <dataValidation type="list" allowBlank="1" showInputMessage="1" showErrorMessage="1" sqref="JP2:JP8" xr:uid="{00000000-0002-0000-0200-000010000000}">
      <formula1>"NORMAL,ANORMAL,NO APLICA,SIN DATO"</formula1>
    </dataValidation>
    <dataValidation type="list" allowBlank="1" showInputMessage="1" showErrorMessage="1" sqref="AS2:AS8" xr:uid="{00000000-0002-0000-0200-000011000000}">
      <formula1>"0,1,2,3,4,5,6,7,8,9,10,11,12,13,14,15"</formula1>
    </dataValidation>
    <dataValidation type="list" allowBlank="1" showInputMessage="1" showErrorMessage="1" sqref="AR2:AR8" xr:uid="{00000000-0002-0000-0200-000012000000}">
      <formula1>"0,1,2,3,4,5,6,7,8,9,10,11,12,13,14,15,16"</formula1>
    </dataValidation>
    <dataValidation type="list" allowBlank="1" showInputMessage="1" showErrorMessage="1" sqref="AV2:AV8" xr:uid="{00000000-0002-0000-0200-000013000000}">
      <formula1>"0,1,2,3 o MAS"</formula1>
    </dataValidation>
    <dataValidation type="list" allowBlank="1" showInputMessage="1" showErrorMessage="1" sqref="AT2:AT8" xr:uid="{00000000-0002-0000-0200-000014000000}">
      <formula1>"0,1,2,3,4,5,6"</formula1>
    </dataValidation>
    <dataValidation type="list" allowBlank="1" showInputMessage="1" showErrorMessage="1" sqref="K2:K8" xr:uid="{00000000-0002-0000-0200-000015000000}">
      <formula1>"SOLTERA,UNION LIBRE, CASADA, VIUDA, SEPARADA, "</formula1>
    </dataValidation>
    <dataValidation type="list" allowBlank="1" showInputMessage="1" showErrorMessage="1" sqref="KS2:KS8 KV2:KV8" xr:uid="{00000000-0002-0000-0200-000016000000}">
      <formula1>"0,1,2,3,4,5,6,7,8,9,10,11,12,13,14,15,SD"</formula1>
    </dataValidation>
    <dataValidation type="list" allowBlank="1" showInputMessage="1" showErrorMessage="1" sqref="ER2:ER8" xr:uid="{00000000-0002-0000-0200-000017000000}">
      <formula1>"O+,O-,O--,A+,A-,A--,B+,B-,B--,AB+,AB-,AB--"</formula1>
    </dataValidation>
    <dataValidation type="list" allowBlank="1" showInputMessage="1" showErrorMessage="1" sqref="KJ2:KL8 JD2:JI8" xr:uid="{00000000-0002-0000-0200-000018000000}">
      <formula1>"SI, NO, NO APLICA, SD"</formula1>
    </dataValidation>
    <dataValidation type="list" allowBlank="1" showInputMessage="1" showErrorMessage="1" sqref="JK2:JK8" xr:uid="{00000000-0002-0000-0200-000019000000}">
      <formula1>"0,1,2,3,4,SIN DATO,NO APLICA"</formula1>
    </dataValidation>
    <dataValidation type="list" allowBlank="1" showInputMessage="1" showErrorMessage="1" sqref="AI2:AI8"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8 GX2:GX8" xr:uid="{00000000-0002-0000-0200-00001B000000}">
      <formula1>"0,1,2,3,4,5,6,7,8,9,NO APLICA"</formula1>
    </dataValidation>
    <dataValidation type="list" allowBlank="1" showInputMessage="1" showErrorMessage="1" sqref="BL2:BL8" xr:uid="{00000000-0002-0000-0200-00001C000000}">
      <formula1>"SI,NO,SD,CORREGIDA"</formula1>
    </dataValidation>
    <dataValidation type="list" allowBlank="1" showInputMessage="1" showErrorMessage="1" sqref="AW2:BI8 BV2:BW8 BY2:BY8 ID2:ID8 AE2:AH8 AJ2:AJ8 AL2:AQ8 AU2:AU8 IA2:IA8" xr:uid="{00000000-0002-0000-0200-00001D000000}">
      <formula1>"SI,NO,SD"</formula1>
    </dataValidation>
    <dataValidation type="list" allowBlank="1" showInputMessage="1" showErrorMessage="1" sqref="AD2:AD8" xr:uid="{00000000-0002-0000-0200-00001E000000}">
      <formula1>"SEMILLAS DE VIDA,CERO A SIEMPRE, RED UNIDOS,PROGRAMA ICBF, FAMILIAS ACCIÓN, OTRO, NINGUNO, SIN DATO"</formula1>
    </dataValidation>
    <dataValidation type="list" allowBlank="1" showInputMessage="1" showErrorMessage="1" sqref="I2:I8"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8" xr:uid="{00000000-0002-0000-0200-000020000000}">
      <formula1>"INSTITUCIONAL,DOMICILIO,OTRO,NO APLICA,SIN DATO"</formula1>
    </dataValidation>
    <dataValidation type="list" allowBlank="1" showInputMessage="1" showErrorMessage="1" sqref="EH2:EH8" xr:uid="{00000000-0002-0000-0200-000021000000}">
      <formula1>"0,1,2,3,4,5,6,7,8,9,SIN DATO"</formula1>
    </dataValidation>
    <dataValidation type="list" allowBlank="1" showInputMessage="1" showErrorMessage="1" sqref="AA2:AA8" xr:uid="{00000000-0002-0000-0200-000022000000}">
      <formula1>"INDIGENA,ROM-GITANO,RAIZAL,PALENQUERO,AFRODESCENDIENTE,MESTIZA,OTRO"</formula1>
    </dataValidation>
    <dataValidation type="list" allowBlank="1" showInputMessage="1" showErrorMessage="1" sqref="V2:V8" xr:uid="{00000000-0002-0000-0200-000023000000}">
      <formula1>"URBANO,RURAL,SIN DATO"</formula1>
    </dataValidation>
    <dataValidation type="list" allowBlank="1" showInputMessage="1" showErrorMessage="1" sqref="S2:S8" xr:uid="{00000000-0002-0000-0200-000024000000}">
      <formula1>"SUBSIDIADO,CONTRIBUTIVO,REGIMEN ESPECIAL,PARTICULAR,NO AFILIADO,SIN DATO"</formula1>
    </dataValidation>
    <dataValidation type="list" allowBlank="1" showInputMessage="1" showErrorMessage="1" sqref="AC2:AC8"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8 GQ2:GR8 GN2:GN8" xr:uid="{00000000-0002-0000-0200-000026000000}">
      <formula1>"NEGATIVO,POSITIVO,SIN DATO"</formula1>
    </dataValidation>
    <dataValidation type="list" allowBlank="1" showInputMessage="1" showErrorMessage="1" sqref="JV2:JV8 JL2:JL8" xr:uid="{00000000-0002-0000-0200-000027000000}">
      <formula1>"FEMENINO,MASCULINO,NO APLICA,SIN DATO"</formula1>
    </dataValidation>
    <dataValidation type="list" allowBlank="1" showInputMessage="1" showErrorMessage="1" sqref="JZ2:JZ8" xr:uid="{00000000-0002-0000-0200-000028000000}">
      <formula1>"NORMAL,ANORMAL,SIN DATO,NO APLICA"</formula1>
    </dataValidation>
    <dataValidation type="list" allowBlank="1" showInputMessage="1" showErrorMessage="1" sqref="AB2:AB8"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8"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8" xr:uid="{00000000-0002-0000-0200-00002B000000}">
      <formula1>1</formula1>
      <formula2>3</formula2>
    </dataValidation>
    <dataValidation type="list" allowBlank="1" showInputMessage="1" showErrorMessage="1" sqref="GH2:GH8 FY2:FY8 GJ2:GJ8 GE2:GE8 GB2:GB8" xr:uid="{00000000-0002-0000-0200-00002C000000}">
      <formula1>"P.R REACTIVA,P.R NO REACTIVA,ELISA REACTIVA,ELISA NO REACTIVA,SIN DATO,NO APLICA"</formula1>
    </dataValidation>
    <dataValidation type="list" allowBlank="1" showInputMessage="1" showErrorMessage="1" sqref="GL2:GL8" xr:uid="{00000000-0002-0000-0200-00002D000000}">
      <formula1>"POSITIVA,NEGATIVA,NO CONCLUYENTE, SIN DATO, NO APLICA"</formula1>
    </dataValidation>
    <dataValidation type="list" allowBlank="1" showInputMessage="1" showErrorMessage="1" sqref="HS2:HS8" xr:uid="{00000000-0002-0000-0200-00002E000000}">
      <formula1>"SI, NO,SD"</formula1>
    </dataValidation>
    <dataValidation type="list" allowBlank="1" showInputMessage="1" showErrorMessage="1" sqref="JA2:JA8" xr:uid="{00000000-0002-0000-0200-00002F000000}">
      <formula1>"BAJA,MEDIANA,ALTA,NO APLICA,SIN DATO"</formula1>
    </dataValidation>
    <dataValidation type="list" allowBlank="1" showInputMessage="1" showErrorMessage="1" sqref="JJ2:JJ8"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8"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8" xr:uid="{00000000-0002-0000-0200-000032000000}">
      <formula1>0.1</formula1>
      <formula2>42</formula2>
    </dataValidation>
    <dataValidation type="whole" allowBlank="1" showInputMessage="1" showErrorMessage="1" error="SOLO NÚMERO ENTERO" sqref="CP2:CQ8 CS2:CT8" xr:uid="{00000000-0002-0000-0200-000033000000}">
      <formula1>40</formula1>
      <formula2>200</formula2>
    </dataValidation>
    <dataValidation type="whole" allowBlank="1" showInputMessage="1" showErrorMessage="1" error="DIGITE NÚMERO ENTERO" sqref="CV2:CY8" xr:uid="{00000000-0002-0000-0200-000034000000}">
      <formula1>40</formula1>
      <formula2>250</formula2>
    </dataValidation>
    <dataValidation type="decimal" allowBlank="1" showInputMessage="1" showErrorMessage="1" error="SOLO NÚMERO" sqref="EI2:EI8" xr:uid="{00000000-0002-0000-0200-000035000000}">
      <formula1>1</formula1>
      <formula2>20</formula2>
    </dataValidation>
    <dataValidation type="list" allowBlank="1" showInputMessage="1" showErrorMessage="1" sqref="GW2:GW8" xr:uid="{00000000-0002-0000-0200-000036000000}">
      <formula1>"NEGATIVO,POSITIVO,NO APLICA,SIN DATO"</formula1>
    </dataValidation>
    <dataValidation type="date" operator="greaterThan" allowBlank="1" showInputMessage="1" showErrorMessage="1" error="SOLO FECHA VIGENTE UN AÑO" sqref="GZ2:GZ8" xr:uid="{00000000-0002-0000-0200-000037000000}">
      <formula1>42370</formula1>
    </dataValidation>
    <dataValidation type="list" allowBlank="1" showInputMessage="1" showErrorMessage="1" sqref="GY2:GY8"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8" xr:uid="{00000000-0002-0000-0200-000039000000}">
      <formula1>36526</formula1>
    </dataValidation>
    <dataValidation type="date" operator="greaterThan" allowBlank="1" showInputMessage="1" showErrorMessage="1" error="SOLO FECHA" sqref="IS2:IS8" xr:uid="{00000000-0002-0000-0200-00003A000000}">
      <formula1>42736</formula1>
    </dataValidation>
    <dataValidation type="list" allowBlank="1" showInputMessage="1" showErrorMessage="1" sqref="KO2:KP8"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8" xr:uid="{00000000-0002-0000-0200-00003C000000}">
      <formula1>40909</formula1>
    </dataValidation>
    <dataValidation type="whole" allowBlank="1" showInputMessage="1" showErrorMessage="1" error="SOLO NÚMEROS " promptTitle="ADVERTENCIA" prompt="SOLO ESCRIBIR NÚMEROS " sqref="EY2:EY8"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8" xr:uid="{00000000-0002-0000-0200-00003E000000}">
      <formula1>0</formula1>
      <formula2>700</formula2>
    </dataValidation>
    <dataValidation type="list" allowBlank="1" showInputMessage="1" showErrorMessage="1" prompt="REVISAR LISTA DESPLEGABLE, SE AUMENTAN NOVEDADES" sqref="Q2:Q8"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8" xr:uid="{00000000-0002-0000-0200-000040000000}">
      <formula1>44561</formula1>
    </dataValidation>
    <dataValidation type="date" operator="greaterThan" allowBlank="1" showInputMessage="1" showErrorMessage="1" error="VERIFICAR FECHA" sqref="R2:R8" xr:uid="{00000000-0002-0000-0200-000041000000}">
      <formula1>43831</formula1>
    </dataValidation>
    <dataValidation type="date" operator="greaterThan" allowBlank="1" showInputMessage="1" showErrorMessage="1" error="DIGITE FECHA" sqref="BZ2:BZ8" xr:uid="{00000000-0002-0000-0200-000042000000}">
      <formula1>43831</formula1>
    </dataValidation>
    <dataValidation type="date" operator="greaterThan" allowBlank="1" showInputMessage="1" showErrorMessage="1" error="DIGITE FECHA " sqref="CE2:CE8" xr:uid="{00000000-0002-0000-0200-000043000000}">
      <formula1>43831</formula1>
    </dataValidation>
    <dataValidation type="date" operator="greaterThan" allowBlank="1" showInputMessage="1" showErrorMessage="1" error="DIGITE SOLO FECHA" sqref="FC2:FC8" xr:uid="{00000000-0002-0000-0200-000044000000}">
      <formula1>43831</formula1>
    </dataValidation>
    <dataValidation type="date" operator="lessThanOrEqual" allowBlank="1" showInputMessage="1" showErrorMessage="1" error="INGRESE SOLO FECHA" sqref="BR2:BR8 BK2:BK8" xr:uid="{00000000-0002-0000-0200-000045000000}">
      <formula1>45013</formula1>
    </dataValidation>
    <dataValidation type="list" allowBlank="1" showInputMessage="1" showErrorMessage="1" sqref="HJ2:HJ8"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8 IH2:IH8 IF2:IF8" xr:uid="{00000000-0002-0000-0200-000047000000}">
      <formula1>44255</formula1>
    </dataValidation>
    <dataValidation type="list" allowBlank="1" showInputMessage="1" showErrorMessage="1" sqref="IE2:IE8" xr:uid="{00000000-0002-0000-0200-000048000000}">
      <formula1>"Astrazeneca,Firma Disentimiento,Janssen,Moderna,No Acepta y No Firma Disentimiento,Pfizer,Sinovac"</formula1>
    </dataValidation>
    <dataValidation type="list" operator="greaterThan" allowBlank="1" showInputMessage="1" showErrorMessage="1" sqref="II2:II8 IG2:IG8" xr:uid="{00000000-0002-0000-0200-000049000000}">
      <formula1>"Astrazeneca,Firma Disentimiento,Janssen,Moderna,No Acepta y No Firma Disentimiento,Pfizer,Sinovac"</formula1>
    </dataValidation>
    <dataValidation type="list" allowBlank="1" showInputMessage="1" showErrorMessage="1" sqref="BX3:BX8" xr:uid="{00000000-0002-0000-0200-00004C000000}">
      <formula1>"CEFÁLICA,PODÁLICA,TRANSVERSA,OBLICUA,SD"</formula1>
    </dataValidation>
    <dataValidation type="list" allowBlank="1" showInputMessage="1" showErrorMessage="1" sqref="HH2:HH8" xr:uid="{00000000-0002-0000-0200-00004D000000}">
      <formula1>"NO APLICA (Sin factor de riesgo - no zona endémica),NEGATIVO, POSITIVO,SOLICITADO NO TOMADO"</formula1>
    </dataValidation>
    <dataValidation type="list" allowBlank="1" showInputMessage="1" showErrorMessage="1" sqref="HD2:HD8" xr:uid="{00000000-0002-0000-0200-00004E000000}">
      <formula1>"NO APLICA (Sin factor de riesgo),NEGATIVO,POSITIVO,INDETERMINADO,SOLICITADO Y NO TOMADO"</formula1>
    </dataValidation>
    <dataValidation type="list" allowBlank="1" showInputMessage="1" showErrorMessage="1" sqref="FH2:FH8 FN2:FN8 FK2:FK8"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8" xr:uid="{00000000-0002-0000-0200-000050000000}">
      <formula1>"INICIO ESPONTÁNEO, LE HACEN INDUCCIÓN, LE HACEN CESÁREA SIN INICIO TRABAJO DE PARTO,SIN DATO"</formula1>
    </dataValidation>
    <dataValidation type="list" allowBlank="1" showInputMessage="1" showErrorMessage="1" sqref="FE2:FE8" xr:uid="{00000000-0002-0000-0200-000051000000}">
      <formula1>"P. R NEGATIVA,P. R POSITIVA CASO SIFILIS,P.R POSITIVA CICATRIZ"</formula1>
    </dataValidation>
    <dataValidation type="list" allowBlank="1" showInputMessage="1" showErrorMessage="1" sqref="HF2:HF8" xr:uid="{00000000-0002-0000-0200-000052000000}">
      <formula1>"NO APLICA (Sin factor de riesgo - No zona endémica),NEGATIVO, POSITIVO,SOLICITADO NO TOMADO"</formula1>
    </dataValidation>
    <dataValidation type="list" allowBlank="1" showInputMessage="1" showErrorMessage="1" sqref="T2:T8"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BX2" xr:uid="{00000000-0002-0000-0200-000054000000}">
      <formula1>"CEFÁLICA,PODÁLICA,TRANSVERSA O DE FRENTE,OBLICUA,SD"</formula1>
    </dataValidation>
    <dataValidation type="list" allowBlank="1" showInputMessage="1" showErrorMessage="1" sqref="IU2:IU8" xr:uid="{00000000-0002-0000-0200-000055000000}">
      <formula1>"MADRE SANA, MORBILIDAD MATERNA EXTREMA, MUERTE MATERNA, MUERTE Y MORBILIDAD MATERNA EXTREMA, MADRE HOSPITALIZADA SIN MME,SIN DATO"</formula1>
    </dataValidation>
    <dataValidation type="list" allowBlank="1" showInputMessage="1" showErrorMessage="1" sqref="IV2:IV8"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HX2" xr:uid="{00000000-0002-0000-0200-000057000000}">
      <formula1>"ADECUADO SEGÚN GPC,SUMINISTRO IRREGULAR,NO SE FORMULA,SUMINISTRO OTRO COMPLEMENTO NUTRICIONAL, NO APLICA, SIN DATO"</formula1>
    </dataValidation>
    <dataValidation type="list" allowBlank="1" showInputMessage="1" showErrorMessage="1" sqref="IT2:IT8"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8" xr:uid="{00000000-0002-0000-0200-000059000000}"/>
    <dataValidation type="list" allowBlank="1" showInputMessage="1" showErrorMessage="1" sqref="HV2:HV8" xr:uid="{00000000-0002-0000-0200-00005A000000}">
      <formula1>"ADECUADO SEGÚN GPC, SUMINISTRO IRREGULAR, NO SE FORMULA, SUMINISTRO OTRO COMPLEMENTO NUTRICIONAL, NO APLICA, SIN DATO"</formula1>
    </dataValidation>
    <dataValidation type="list" allowBlank="1" showInputMessage="1" showErrorMessage="1" sqref="HZ2:HZ8"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8 KF2:KF8" xr:uid="{00000000-0002-0000-0200-00005C000000}">
      <formula1>44561</formula1>
    </dataValidation>
    <dataValidation type="list" operator="greaterThan" allowBlank="1" showInputMessage="1" showErrorMessage="1" error="SOLO FECHA" sqref="DO2:DO8" xr:uid="{00000000-0002-0000-0200-00004A000000}">
      <formula1>"0,1,2,3,4,5,6,7"</formula1>
    </dataValidation>
    <dataValidation operator="greaterThan" allowBlank="1" showInputMessage="1" showErrorMessage="1" error="SOLO FECHA" sqref="DP2:DQ8" xr:uid="{00000000-0002-0000-0200-00004B000000}"/>
    <dataValidation type="date" operator="greaterThanOrEqual" allowBlank="1" showInputMessage="1" showErrorMessage="1" error="REVISAR FECHA INGRESO CPN" sqref="HU2:HU8" xr:uid="{00000000-0002-0000-0200-000001000000}">
      <formula1>R2</formula1>
    </dataValidation>
    <dataValidation type="date" operator="greaterThanOrEqual" allowBlank="1" showInputMessage="1" showErrorMessage="1" error="REVISAR FECHA INGRESO CPN" sqref="HW2:HW8" xr:uid="{00000000-0002-0000-0200-000002000000}">
      <formula1>R2</formula1>
    </dataValidation>
    <dataValidation type="date" operator="greaterThanOrEqual" allowBlank="1" showInputMessage="1" showErrorMessage="1" error="REVISAR FECHA INGRESO CPN" sqref="HY2:HY8" xr:uid="{00000000-0002-0000-0200-000003000000}">
      <formula1>R2</formula1>
    </dataValidation>
  </dataValidations>
  <pageMargins left="0.7" right="0.7" top="0.75" bottom="0.75" header="0.3" footer="0.3"/>
  <pageSetup orientation="portrait" verticalDpi="300" r:id="rId2"/>
  <ignoredErrors>
    <ignoredError sqref="HT2" listDataValidation="1"/>
    <ignoredError sqref="CH2:CI2 CM2:CO2 DS2 EL2:EM2 EQ2 EU2 HB2:HC2 DX2:DZ2 DU2:DV2" calculatedColumn="1"/>
    <ignoredError sqref="DW2" formulaRange="1" calculatedColumn="1"/>
  </ignoredErrors>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26" operator="containsText" id="{4DE79714-8B91-42C0-949C-DB1549BB4613}">
            <xm:f>NOT(ISERROR(SEARCH("ACUDE",P2)))</xm:f>
            <xm:f>"ACUDE"</xm:f>
            <x14:dxf>
              <font>
                <color rgb="FF9C0006"/>
              </font>
              <fill>
                <patternFill>
                  <bgColor rgb="FFFFC7CE"/>
                </patternFill>
              </fill>
            </x14:dxf>
          </x14:cfRule>
          <xm:sqref>P2:P8</xm:sqref>
        </x14:conditionalFormatting>
        <x14:conditionalFormatting xmlns:xm="http://schemas.microsoft.com/office/excel/2006/main">
          <x14:cfRule type="containsText" priority="26742" operator="containsText" id="{11C73A35-E407-43C9-8C7B-7575D55429E3}">
            <xm:f>NOT(ISERROR(SEARCH("TRANSVERSA",BX2)))</xm:f>
            <xm:f>"TRANSVERSA"</xm:f>
            <x14:dxf>
              <font>
                <color theme="0"/>
              </font>
              <fill>
                <patternFill>
                  <bgColor rgb="FFC00000"/>
                </patternFill>
              </fill>
            </x14:dxf>
          </x14:cfRule>
          <xm:sqref>BX2:BX8</xm:sqref>
        </x14:conditionalFormatting>
        <x14:conditionalFormatting xmlns:xm="http://schemas.microsoft.com/office/excel/2006/main">
          <x14:cfRule type="containsText" priority="26619" operator="containsText" id="{1795BAF9-38EF-462D-B98E-83E2E3C0A5F6}">
            <xm:f>NOT(ISERROR(SEARCH("NO APLICA",HD2)))</xm:f>
            <xm:f>"NO APLICA"</xm:f>
            <x14:dxf>
              <fill>
                <patternFill>
                  <bgColor rgb="FF92D050"/>
                </patternFill>
              </fill>
            </x14:dxf>
          </x14:cfRule>
          <xm:sqref>HD2:HD8</xm:sqref>
        </x14:conditionalFormatting>
        <x14:conditionalFormatting xmlns:xm="http://schemas.microsoft.com/office/excel/2006/main">
          <x14:cfRule type="containsText" priority="26599" operator="containsText" id="{60CDA409-A52C-4FD5-9AA2-107BD535D80F}">
            <xm:f>NOT(ISERROR(SEARCH("NO APLICA",HF2)))</xm:f>
            <xm:f>"NO APLICA"</xm:f>
            <x14:dxf>
              <fill>
                <patternFill>
                  <bgColor rgb="FF92D050"/>
                </patternFill>
              </fill>
            </x14:dxf>
          </x14:cfRule>
          <xm:sqref>HF2:HF8</xm:sqref>
        </x14:conditionalFormatting>
        <x14:conditionalFormatting xmlns:xm="http://schemas.microsoft.com/office/excel/2006/main">
          <x14:cfRule type="containsText" priority="26594" operator="containsText" id="{825EA4C6-02DE-4F6E-A31D-2C9A0976588D}">
            <xm:f>NOT(ISERROR(SEARCH("NO APLICA",HH2)))</xm:f>
            <xm:f>"NO APLICA"</xm:f>
            <x14:dxf>
              <fill>
                <patternFill>
                  <bgColor rgb="FF92D050"/>
                </patternFill>
              </fill>
            </x14:dxf>
          </x14:cfRule>
          <xm:sqref>HH2:HH8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2023-10-31T16:16:24Z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