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charts/chart22.xml" ContentType="application/vnd.openxmlformats-officedocument.drawingml.chart+xml"/>
  <Override PartName="/xl/charts/style16.xml" ContentType="application/vnd.ms-office.chartstyle+xml"/>
  <Override PartName="/xl/charts/colors16.xml" ContentType="application/vnd.ms-office.chartcolorstyle+xml"/>
  <Override PartName="/xl/charts/chart23.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rogeakhtar/Downloads/"/>
    </mc:Choice>
  </mc:AlternateContent>
  <xr:revisionPtr revIDLastSave="0" documentId="8_{11E7E86F-B81C-E146-942A-2BA7D0232531}" xr6:coauthVersionLast="47" xr6:coauthVersionMax="47" xr10:uidLastSave="{00000000-0000-0000-0000-000000000000}"/>
  <bookViews>
    <workbookView xWindow="21480" yWindow="500" windowWidth="15840" windowHeight="19500" tabRatio="837" activeTab="6"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Conclusion &amp; Recommendations" sheetId="20" r:id="rId7"/>
    <sheet name="Conclusion" sheetId="19" r:id="rId8"/>
    <sheet name="Variance Analysis" sheetId="4" state="hidden" r:id="rId9"/>
    <sheet name="Cost to Produce" sheetId="7" state="hidden" r:id="rId10"/>
    <sheet name="EBIT" sheetId="8" state="hidden" r:id="rId11"/>
  </sheets>
  <externalReferences>
    <externalReference r:id="rId12"/>
  </externalReference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E58" i="15" l="1"/>
  <c r="R107" i="16"/>
  <c r="R106" i="16"/>
  <c r="R105" i="16"/>
  <c r="J1011" i="17"/>
  <c r="F49" i="16"/>
  <c r="F108" i="16"/>
  <c r="E34" i="15"/>
  <c r="F12" i="15" l="1"/>
  <c r="E12" i="15"/>
  <c r="G56" i="16"/>
  <c r="H56" i="16"/>
  <c r="I56" i="16"/>
  <c r="J56" i="16"/>
  <c r="K56" i="16"/>
  <c r="L56" i="16"/>
  <c r="M56" i="16"/>
  <c r="N56" i="16"/>
  <c r="O56" i="16"/>
  <c r="P56" i="16"/>
  <c r="Q56" i="16"/>
  <c r="G55" i="16"/>
  <c r="H55" i="16"/>
  <c r="I55" i="16"/>
  <c r="J55" i="16"/>
  <c r="K55" i="16"/>
  <c r="L55" i="16"/>
  <c r="M55" i="16"/>
  <c r="N55" i="16"/>
  <c r="O55" i="16"/>
  <c r="P55" i="16"/>
  <c r="Q55" i="16"/>
  <c r="G54" i="16"/>
  <c r="H54" i="16"/>
  <c r="I54" i="16"/>
  <c r="J54" i="16"/>
  <c r="K54" i="16"/>
  <c r="L54" i="16"/>
  <c r="M54" i="16"/>
  <c r="N54" i="16"/>
  <c r="O54" i="16"/>
  <c r="P54" i="16"/>
  <c r="Q54" i="16"/>
  <c r="G53" i="16"/>
  <c r="H53" i="16"/>
  <c r="I53" i="16"/>
  <c r="J53" i="16"/>
  <c r="K53" i="16"/>
  <c r="L53" i="16"/>
  <c r="M53" i="16"/>
  <c r="N53" i="16"/>
  <c r="O53" i="16"/>
  <c r="P53" i="16"/>
  <c r="Q53" i="16"/>
  <c r="G52" i="16"/>
  <c r="H52" i="16"/>
  <c r="I52" i="16"/>
  <c r="J52" i="16"/>
  <c r="K52" i="16"/>
  <c r="L52" i="16"/>
  <c r="M52" i="16"/>
  <c r="N52" i="16"/>
  <c r="O52" i="16"/>
  <c r="P52" i="16"/>
  <c r="Q52" i="16"/>
  <c r="G51" i="16"/>
  <c r="H51" i="16"/>
  <c r="I51" i="16"/>
  <c r="J51" i="16"/>
  <c r="K51" i="16"/>
  <c r="L51" i="16"/>
  <c r="M51" i="16"/>
  <c r="N51" i="16"/>
  <c r="O51" i="16"/>
  <c r="P51" i="16"/>
  <c r="Q51" i="16"/>
  <c r="G50" i="16"/>
  <c r="H50" i="16"/>
  <c r="I50" i="16"/>
  <c r="J50" i="16"/>
  <c r="K50" i="16"/>
  <c r="L50" i="16"/>
  <c r="M50" i="16"/>
  <c r="N50" i="16"/>
  <c r="O50" i="16"/>
  <c r="P50" i="16"/>
  <c r="Q50" i="16"/>
  <c r="F56" i="16"/>
  <c r="F55" i="16"/>
  <c r="F54" i="16"/>
  <c r="F53" i="16"/>
  <c r="F52" i="16"/>
  <c r="F51" i="16"/>
  <c r="F50" i="16"/>
  <c r="H49" i="16"/>
  <c r="I49" i="16"/>
  <c r="J49" i="16"/>
  <c r="K49" i="16"/>
  <c r="L49" i="16"/>
  <c r="M49" i="16"/>
  <c r="N49" i="16"/>
  <c r="O49" i="16"/>
  <c r="P49" i="16"/>
  <c r="Q49" i="16"/>
  <c r="G49" i="16"/>
  <c r="F35" i="16"/>
  <c r="R56" i="16" l="1"/>
  <c r="Q57" i="16"/>
  <c r="I57" i="16"/>
  <c r="K57" i="16"/>
  <c r="R54" i="16"/>
  <c r="J57" i="16"/>
  <c r="R55" i="16"/>
  <c r="G57" i="16"/>
  <c r="P57" i="16"/>
  <c r="H57" i="16"/>
  <c r="O57" i="16"/>
  <c r="R50" i="16"/>
  <c r="F57" i="16"/>
  <c r="N57" i="16"/>
  <c r="M57" i="16"/>
  <c r="R52" i="16"/>
  <c r="L57" i="16"/>
  <c r="R53" i="16"/>
  <c r="R49" i="16"/>
  <c r="R51" i="16"/>
  <c r="G22" i="16"/>
  <c r="E24" i="15"/>
  <c r="G12" i="15"/>
  <c r="H12" i="15"/>
  <c r="I12" i="15"/>
  <c r="J12" i="15"/>
  <c r="K12" i="15"/>
  <c r="L12" i="15"/>
  <c r="M12" i="15"/>
  <c r="N12" i="15"/>
  <c r="O12" i="15"/>
  <c r="P12" i="15"/>
  <c r="R57" i="16" l="1"/>
  <c r="E37" i="15"/>
  <c r="G113" i="16"/>
  <c r="F113" i="16"/>
  <c r="H113" i="16"/>
  <c r="I113" i="16"/>
  <c r="J113" i="16"/>
  <c r="K113" i="16"/>
  <c r="L113" i="16"/>
  <c r="M113" i="16"/>
  <c r="N113" i="16"/>
  <c r="O113" i="16"/>
  <c r="Q113" i="16"/>
  <c r="P113" i="16"/>
  <c r="Q112" i="16"/>
  <c r="P112" i="16"/>
  <c r="O112" i="16"/>
  <c r="N112" i="16"/>
  <c r="M112" i="16"/>
  <c r="L112" i="16"/>
  <c r="K112" i="16"/>
  <c r="J112" i="16"/>
  <c r="I112" i="16"/>
  <c r="H112" i="16"/>
  <c r="G112" i="16"/>
  <c r="F112" i="16"/>
  <c r="Q111" i="16"/>
  <c r="P111" i="16"/>
  <c r="O111" i="16"/>
  <c r="N111" i="16"/>
  <c r="M111" i="16"/>
  <c r="L111" i="16"/>
  <c r="K111" i="16"/>
  <c r="J111" i="16"/>
  <c r="I111" i="16"/>
  <c r="H111" i="16"/>
  <c r="G111" i="16"/>
  <c r="F111" i="16"/>
  <c r="Q110" i="16"/>
  <c r="P110" i="16"/>
  <c r="O110" i="16"/>
  <c r="N110" i="16"/>
  <c r="M110" i="16"/>
  <c r="L110" i="16"/>
  <c r="K110" i="16"/>
  <c r="J110" i="16"/>
  <c r="I110" i="16"/>
  <c r="H110" i="16"/>
  <c r="G110" i="16"/>
  <c r="F110" i="16"/>
  <c r="Q109" i="16"/>
  <c r="P109" i="16"/>
  <c r="O109" i="16"/>
  <c r="N109" i="16"/>
  <c r="M109" i="16"/>
  <c r="L109" i="16"/>
  <c r="K109" i="16"/>
  <c r="J109" i="16"/>
  <c r="I109" i="16"/>
  <c r="H109" i="16"/>
  <c r="G109" i="16"/>
  <c r="F109" i="16"/>
  <c r="Q108" i="16"/>
  <c r="P108" i="16"/>
  <c r="O108" i="16"/>
  <c r="N108" i="16"/>
  <c r="M108" i="16"/>
  <c r="L108" i="16"/>
  <c r="K108" i="16"/>
  <c r="J108" i="16"/>
  <c r="I108" i="16"/>
  <c r="H108" i="16"/>
  <c r="G108" i="16"/>
  <c r="Q107" i="16"/>
  <c r="P107" i="16"/>
  <c r="O107" i="16"/>
  <c r="N107" i="16"/>
  <c r="M107" i="16"/>
  <c r="L107" i="16"/>
  <c r="K107" i="16"/>
  <c r="J107" i="16"/>
  <c r="I107" i="16"/>
  <c r="H107" i="16"/>
  <c r="G107" i="16"/>
  <c r="F107" i="16"/>
  <c r="F105" i="16"/>
  <c r="Q106" i="16"/>
  <c r="P106" i="16"/>
  <c r="O106" i="16"/>
  <c r="N106" i="16"/>
  <c r="M106" i="16"/>
  <c r="L106" i="16"/>
  <c r="K106" i="16"/>
  <c r="J106" i="16"/>
  <c r="I106" i="16"/>
  <c r="H106" i="16"/>
  <c r="G106" i="16"/>
  <c r="F106" i="16"/>
  <c r="P105" i="16"/>
  <c r="Q105" i="16"/>
  <c r="O105" i="16"/>
  <c r="N105" i="16"/>
  <c r="M105" i="16"/>
  <c r="L105" i="16"/>
  <c r="K105" i="16"/>
  <c r="J105" i="16"/>
  <c r="I105" i="16"/>
  <c r="H105" i="16"/>
  <c r="G105" i="16"/>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F15" i="16"/>
  <c r="G42" i="16"/>
  <c r="H42" i="16"/>
  <c r="I42" i="16"/>
  <c r="J42" i="16"/>
  <c r="K42" i="16"/>
  <c r="L42" i="16"/>
  <c r="M42" i="16"/>
  <c r="N42" i="16"/>
  <c r="O42" i="16"/>
  <c r="P42" i="16"/>
  <c r="Q42" i="16"/>
  <c r="G41" i="16"/>
  <c r="H41" i="16"/>
  <c r="I41" i="16"/>
  <c r="J41" i="16"/>
  <c r="K41" i="16"/>
  <c r="L41" i="16"/>
  <c r="M41" i="16"/>
  <c r="N41" i="16"/>
  <c r="O41" i="16"/>
  <c r="P41" i="16"/>
  <c r="Q41" i="16"/>
  <c r="Q40" i="16"/>
  <c r="G40" i="16"/>
  <c r="H40" i="16"/>
  <c r="I40" i="16"/>
  <c r="J40" i="16"/>
  <c r="K40" i="16"/>
  <c r="L40" i="16"/>
  <c r="M40" i="16"/>
  <c r="N40" i="16"/>
  <c r="O40" i="16"/>
  <c r="P40" i="16"/>
  <c r="G39" i="16"/>
  <c r="H39" i="16"/>
  <c r="I39" i="16"/>
  <c r="J39" i="16"/>
  <c r="K39" i="16"/>
  <c r="L39" i="16"/>
  <c r="M39" i="16"/>
  <c r="N39" i="16"/>
  <c r="O39" i="16"/>
  <c r="P39" i="16"/>
  <c r="Q39" i="16"/>
  <c r="G38" i="16"/>
  <c r="H38" i="16"/>
  <c r="I38" i="16"/>
  <c r="J38" i="16"/>
  <c r="K38" i="16"/>
  <c r="L38" i="16"/>
  <c r="M38" i="16"/>
  <c r="N38" i="16"/>
  <c r="O38" i="16"/>
  <c r="P38" i="16"/>
  <c r="Q38" i="16"/>
  <c r="G37" i="16"/>
  <c r="H37" i="16"/>
  <c r="I37" i="16"/>
  <c r="J37" i="16"/>
  <c r="K37" i="16"/>
  <c r="L37" i="16"/>
  <c r="M37" i="16"/>
  <c r="N37" i="16"/>
  <c r="O37" i="16"/>
  <c r="P37" i="16"/>
  <c r="Q37" i="16"/>
  <c r="G36" i="16"/>
  <c r="H36" i="16"/>
  <c r="I36" i="16"/>
  <c r="J36" i="16"/>
  <c r="K36" i="16"/>
  <c r="L36" i="16"/>
  <c r="M36" i="16"/>
  <c r="N36" i="16"/>
  <c r="O36" i="16"/>
  <c r="P36" i="16"/>
  <c r="Q36" i="16"/>
  <c r="G35" i="16"/>
  <c r="H35" i="16"/>
  <c r="I35" i="16"/>
  <c r="J35" i="16"/>
  <c r="K35" i="16"/>
  <c r="L35" i="16"/>
  <c r="M35" i="16"/>
  <c r="N35" i="16"/>
  <c r="O35" i="16"/>
  <c r="P35" i="16"/>
  <c r="Q35" i="16"/>
  <c r="F42" i="16"/>
  <c r="F41" i="16"/>
  <c r="F40" i="16"/>
  <c r="F39" i="16"/>
  <c r="F38" i="16"/>
  <c r="F37" i="16"/>
  <c r="F36" i="16"/>
  <c r="G32" i="16"/>
  <c r="H32" i="16"/>
  <c r="I32" i="16"/>
  <c r="J32" i="16"/>
  <c r="K32" i="16"/>
  <c r="L32" i="16"/>
  <c r="M32" i="16"/>
  <c r="N32" i="16"/>
  <c r="O32" i="16"/>
  <c r="P32" i="16"/>
  <c r="Q32" i="16"/>
  <c r="G31" i="16"/>
  <c r="H31" i="16"/>
  <c r="I31" i="16"/>
  <c r="J31" i="16"/>
  <c r="K31" i="16"/>
  <c r="L31" i="16"/>
  <c r="M31" i="16"/>
  <c r="N31" i="16"/>
  <c r="O31" i="16"/>
  <c r="P31" i="16"/>
  <c r="Q31" i="16"/>
  <c r="G30" i="16"/>
  <c r="H30" i="16"/>
  <c r="I30" i="16"/>
  <c r="J30" i="16"/>
  <c r="K30" i="16"/>
  <c r="L30" i="16"/>
  <c r="M30" i="16"/>
  <c r="N30" i="16"/>
  <c r="O30" i="16"/>
  <c r="P30" i="16"/>
  <c r="Q30" i="16"/>
  <c r="O29" i="16"/>
  <c r="P29" i="16"/>
  <c r="Q29" i="16"/>
  <c r="G29" i="16"/>
  <c r="H29" i="16"/>
  <c r="I29" i="16"/>
  <c r="J29" i="16"/>
  <c r="K29" i="16"/>
  <c r="L29" i="16"/>
  <c r="M29" i="16"/>
  <c r="N29" i="16"/>
  <c r="G28" i="16"/>
  <c r="H28" i="16"/>
  <c r="I28" i="16"/>
  <c r="J28" i="16"/>
  <c r="K28" i="16"/>
  <c r="L28" i="16"/>
  <c r="M28" i="16"/>
  <c r="N28" i="16"/>
  <c r="O28" i="16"/>
  <c r="P28" i="16"/>
  <c r="Q28" i="16"/>
  <c r="G27" i="16"/>
  <c r="H27" i="16"/>
  <c r="I27" i="16"/>
  <c r="J27" i="16"/>
  <c r="K27" i="16"/>
  <c r="L27" i="16"/>
  <c r="M27" i="16"/>
  <c r="N27" i="16"/>
  <c r="O27" i="16"/>
  <c r="P27" i="16"/>
  <c r="Q27" i="16"/>
  <c r="P26" i="16"/>
  <c r="Q26" i="16"/>
  <c r="G26" i="16"/>
  <c r="H26" i="16"/>
  <c r="I26" i="16"/>
  <c r="J26" i="16"/>
  <c r="K26" i="16"/>
  <c r="L26" i="16"/>
  <c r="M26" i="16"/>
  <c r="N26" i="16"/>
  <c r="O26" i="16"/>
  <c r="F32" i="16"/>
  <c r="F31" i="16"/>
  <c r="F30" i="16"/>
  <c r="F29" i="16"/>
  <c r="F28" i="16"/>
  <c r="F27" i="16"/>
  <c r="F26" i="16"/>
  <c r="F25" i="16"/>
  <c r="P25" i="16"/>
  <c r="Q25" i="16"/>
  <c r="G25" i="16"/>
  <c r="H25" i="16"/>
  <c r="I25" i="16"/>
  <c r="J25" i="16"/>
  <c r="K25" i="16"/>
  <c r="L25" i="16"/>
  <c r="M25" i="16"/>
  <c r="N25" i="16"/>
  <c r="O25" i="16"/>
  <c r="O22" i="16"/>
  <c r="N22" i="16"/>
  <c r="M22" i="16"/>
  <c r="K22" i="16"/>
  <c r="J22" i="16"/>
  <c r="I22" i="16"/>
  <c r="H22" i="16"/>
  <c r="L22" i="16"/>
  <c r="P22" i="16"/>
  <c r="Q22" i="16"/>
  <c r="F22" i="16"/>
  <c r="G21" i="16"/>
  <c r="H21" i="16"/>
  <c r="I21" i="16"/>
  <c r="J21" i="16"/>
  <c r="K21" i="16"/>
  <c r="L21" i="16"/>
  <c r="M21" i="16"/>
  <c r="N21" i="16"/>
  <c r="O21" i="16"/>
  <c r="P21" i="16"/>
  <c r="Q21" i="16"/>
  <c r="G20" i="16"/>
  <c r="H20" i="16"/>
  <c r="I20" i="16"/>
  <c r="J20" i="16"/>
  <c r="K20" i="16"/>
  <c r="L20" i="16"/>
  <c r="M20" i="16"/>
  <c r="N20" i="16"/>
  <c r="O20" i="16"/>
  <c r="P20" i="16"/>
  <c r="Q20" i="16"/>
  <c r="G19" i="16"/>
  <c r="H19" i="16"/>
  <c r="I19" i="16"/>
  <c r="J19" i="16"/>
  <c r="K19" i="16"/>
  <c r="L19" i="16"/>
  <c r="M19" i="16"/>
  <c r="N19" i="16"/>
  <c r="O19" i="16"/>
  <c r="P19" i="16"/>
  <c r="Q19" i="16"/>
  <c r="G18" i="16"/>
  <c r="H18" i="16"/>
  <c r="I18" i="16"/>
  <c r="J18" i="16"/>
  <c r="K18" i="16"/>
  <c r="L18" i="16"/>
  <c r="M18" i="16"/>
  <c r="N18" i="16"/>
  <c r="O18" i="16"/>
  <c r="P18" i="16"/>
  <c r="Q18" i="16"/>
  <c r="F21" i="16"/>
  <c r="F20" i="16"/>
  <c r="F19" i="16"/>
  <c r="F18" i="16"/>
  <c r="G17" i="16"/>
  <c r="H17" i="16"/>
  <c r="I17" i="16"/>
  <c r="J17" i="16"/>
  <c r="K17" i="16"/>
  <c r="L17" i="16"/>
  <c r="M17" i="16"/>
  <c r="N17" i="16"/>
  <c r="O17" i="16"/>
  <c r="P17" i="16"/>
  <c r="Q17" i="16"/>
  <c r="F17" i="16"/>
  <c r="Q16" i="16"/>
  <c r="H16" i="16"/>
  <c r="I16" i="16"/>
  <c r="J16" i="16"/>
  <c r="K16" i="16"/>
  <c r="L16" i="16"/>
  <c r="M16" i="16"/>
  <c r="N16" i="16"/>
  <c r="O16" i="16"/>
  <c r="P16" i="16"/>
  <c r="G16" i="16"/>
  <c r="F16" i="16"/>
  <c r="Q15" i="16"/>
  <c r="P15" i="16"/>
  <c r="O15" i="16"/>
  <c r="N15" i="16"/>
  <c r="M15" i="16"/>
  <c r="L15" i="16"/>
  <c r="K15" i="16"/>
  <c r="J15" i="16"/>
  <c r="I15" i="16"/>
  <c r="H15" i="16"/>
  <c r="G15" i="16"/>
  <c r="F42" i="15"/>
  <c r="G42" i="15"/>
  <c r="H42" i="15"/>
  <c r="I42" i="15"/>
  <c r="J42" i="15"/>
  <c r="K42" i="15"/>
  <c r="L42" i="15"/>
  <c r="M42" i="15"/>
  <c r="N42" i="15"/>
  <c r="O42" i="15"/>
  <c r="P42" i="15"/>
  <c r="F41" i="15"/>
  <c r="G41" i="15"/>
  <c r="H41" i="15"/>
  <c r="I41" i="15"/>
  <c r="J41" i="15"/>
  <c r="K41" i="15"/>
  <c r="L41" i="15"/>
  <c r="M41" i="15"/>
  <c r="N41" i="15"/>
  <c r="O41" i="15"/>
  <c r="P41" i="15"/>
  <c r="F40" i="15"/>
  <c r="G40" i="15"/>
  <c r="H40" i="15"/>
  <c r="I40" i="15"/>
  <c r="J40" i="15"/>
  <c r="K40" i="15"/>
  <c r="L40" i="15"/>
  <c r="M40" i="15"/>
  <c r="N40" i="15"/>
  <c r="O40" i="15"/>
  <c r="P40" i="15"/>
  <c r="F39" i="15"/>
  <c r="G39" i="15"/>
  <c r="H39" i="15"/>
  <c r="I39" i="15"/>
  <c r="J39" i="15"/>
  <c r="K39" i="15"/>
  <c r="L39" i="15"/>
  <c r="M39" i="15"/>
  <c r="N39" i="15"/>
  <c r="O39" i="15"/>
  <c r="P39" i="15"/>
  <c r="F38" i="15"/>
  <c r="G38" i="15"/>
  <c r="H38" i="15"/>
  <c r="I38" i="15"/>
  <c r="J38" i="15"/>
  <c r="K38" i="15"/>
  <c r="L38" i="15"/>
  <c r="M38" i="15"/>
  <c r="N38" i="15"/>
  <c r="O38" i="15"/>
  <c r="P38" i="15"/>
  <c r="F37" i="15"/>
  <c r="G37" i="15"/>
  <c r="H37" i="15"/>
  <c r="I37" i="15"/>
  <c r="J37" i="15"/>
  <c r="K37" i="15"/>
  <c r="L37" i="15"/>
  <c r="M37" i="15"/>
  <c r="N37" i="15"/>
  <c r="O37" i="15"/>
  <c r="P37" i="15"/>
  <c r="F36" i="15"/>
  <c r="G36" i="15"/>
  <c r="H36" i="15"/>
  <c r="I36" i="15"/>
  <c r="J36" i="15"/>
  <c r="K36" i="15"/>
  <c r="L36" i="15"/>
  <c r="M36" i="15"/>
  <c r="N36" i="15"/>
  <c r="O36" i="15"/>
  <c r="P36" i="15"/>
  <c r="F35" i="15"/>
  <c r="G35" i="15"/>
  <c r="H35" i="15"/>
  <c r="I35" i="15"/>
  <c r="J35" i="15"/>
  <c r="K35" i="15"/>
  <c r="L35" i="15"/>
  <c r="M35" i="15"/>
  <c r="N35" i="15"/>
  <c r="O35" i="15"/>
  <c r="P35" i="15"/>
  <c r="E42" i="15"/>
  <c r="E35" i="15"/>
  <c r="E36" i="15"/>
  <c r="E38" i="15"/>
  <c r="E39" i="15"/>
  <c r="E40" i="15"/>
  <c r="E41" i="15"/>
  <c r="M34" i="15"/>
  <c r="N34" i="15"/>
  <c r="O34" i="15"/>
  <c r="P34" i="15"/>
  <c r="F34" i="15"/>
  <c r="G34" i="15"/>
  <c r="H34" i="15"/>
  <c r="I34" i="15"/>
  <c r="J34" i="15"/>
  <c r="K34" i="15"/>
  <c r="L34" i="15"/>
  <c r="F28" i="15"/>
  <c r="G28" i="15"/>
  <c r="H28" i="15"/>
  <c r="I28" i="15"/>
  <c r="J28" i="15"/>
  <c r="K28" i="15"/>
  <c r="L28" i="15"/>
  <c r="M28" i="15"/>
  <c r="N28" i="15"/>
  <c r="O28" i="15"/>
  <c r="P28" i="15"/>
  <c r="F27" i="15"/>
  <c r="G27" i="15"/>
  <c r="H27" i="15"/>
  <c r="I27" i="15"/>
  <c r="J27" i="15"/>
  <c r="K27" i="15"/>
  <c r="L27" i="15"/>
  <c r="M27" i="15"/>
  <c r="N27" i="15"/>
  <c r="O27" i="15"/>
  <c r="P27" i="15"/>
  <c r="E27" i="15"/>
  <c r="E28" i="15"/>
  <c r="F26" i="15"/>
  <c r="G26" i="15"/>
  <c r="H26" i="15"/>
  <c r="I26" i="15"/>
  <c r="J26" i="15"/>
  <c r="K26" i="15"/>
  <c r="L26" i="15"/>
  <c r="M26" i="15"/>
  <c r="N26" i="15"/>
  <c r="O26" i="15"/>
  <c r="P26" i="15"/>
  <c r="E26" i="15"/>
  <c r="F25" i="15"/>
  <c r="G25" i="15"/>
  <c r="H25" i="15"/>
  <c r="I25" i="15"/>
  <c r="J25" i="15"/>
  <c r="K25" i="15"/>
  <c r="L25" i="15"/>
  <c r="M25" i="15"/>
  <c r="N25" i="15"/>
  <c r="O25" i="15"/>
  <c r="P25" i="15"/>
  <c r="E25" i="15"/>
  <c r="F24" i="15"/>
  <c r="G24" i="15"/>
  <c r="H24" i="15"/>
  <c r="I24" i="15"/>
  <c r="J24" i="15"/>
  <c r="K24" i="15"/>
  <c r="L24" i="15"/>
  <c r="M24" i="15"/>
  <c r="N24" i="15"/>
  <c r="O24" i="15"/>
  <c r="P24" i="15"/>
  <c r="F22" i="15"/>
  <c r="G22" i="15"/>
  <c r="H22" i="15"/>
  <c r="I22" i="15"/>
  <c r="J22" i="15"/>
  <c r="K22" i="15"/>
  <c r="L22" i="15"/>
  <c r="M22" i="15"/>
  <c r="N22" i="15"/>
  <c r="O22" i="15"/>
  <c r="P22" i="15"/>
  <c r="F21" i="15"/>
  <c r="G21" i="15"/>
  <c r="H21" i="15"/>
  <c r="I21" i="15"/>
  <c r="J21" i="15"/>
  <c r="K21" i="15"/>
  <c r="L21" i="15"/>
  <c r="M21" i="15"/>
  <c r="N21" i="15"/>
  <c r="O21" i="15"/>
  <c r="P21" i="15"/>
  <c r="F20" i="15"/>
  <c r="G20" i="15"/>
  <c r="H20" i="15"/>
  <c r="I20" i="15"/>
  <c r="J20" i="15"/>
  <c r="K20" i="15"/>
  <c r="L20" i="15"/>
  <c r="M20" i="15"/>
  <c r="N20" i="15"/>
  <c r="O20" i="15"/>
  <c r="P20" i="15"/>
  <c r="F19" i="15"/>
  <c r="G19" i="15"/>
  <c r="H19" i="15"/>
  <c r="I19" i="15"/>
  <c r="J19" i="15"/>
  <c r="K19" i="15"/>
  <c r="L19" i="15"/>
  <c r="M19" i="15"/>
  <c r="N19" i="15"/>
  <c r="O19" i="15"/>
  <c r="P19" i="15"/>
  <c r="E19" i="15"/>
  <c r="E20" i="15"/>
  <c r="E21" i="15"/>
  <c r="E22" i="15"/>
  <c r="F18" i="15"/>
  <c r="G18" i="15"/>
  <c r="H18" i="15"/>
  <c r="I18" i="15"/>
  <c r="J18" i="15"/>
  <c r="K18" i="15"/>
  <c r="L18" i="15"/>
  <c r="M18" i="15"/>
  <c r="N18" i="15"/>
  <c r="O18" i="15"/>
  <c r="P18" i="15"/>
  <c r="E18" i="15"/>
  <c r="F15" i="18" l="1"/>
  <c r="E15" i="18"/>
  <c r="R42" i="16"/>
  <c r="P16" i="18"/>
  <c r="H16" i="18"/>
  <c r="I17" i="18"/>
  <c r="E17" i="18"/>
  <c r="I16" i="18"/>
  <c r="J17" i="18"/>
  <c r="K21" i="18"/>
  <c r="K16" i="18"/>
  <c r="L17" i="18"/>
  <c r="I19" i="18"/>
  <c r="K19" i="18"/>
  <c r="N21" i="18"/>
  <c r="F21" i="18"/>
  <c r="N16" i="18"/>
  <c r="F16" i="18"/>
  <c r="O17" i="18"/>
  <c r="G17" i="18"/>
  <c r="G23" i="16"/>
  <c r="N19" i="18"/>
  <c r="M33" i="16"/>
  <c r="P33" i="16"/>
  <c r="J16" i="18"/>
  <c r="K17" i="18"/>
  <c r="J19" i="18"/>
  <c r="J21" i="18"/>
  <c r="G20" i="18"/>
  <c r="L19" i="18"/>
  <c r="F20" i="18"/>
  <c r="E21" i="18"/>
  <c r="P21" i="18"/>
  <c r="H21" i="18"/>
  <c r="E19" i="18"/>
  <c r="I21" i="18"/>
  <c r="O16" i="18"/>
  <c r="G16" i="18"/>
  <c r="P17" i="18"/>
  <c r="H17" i="18"/>
  <c r="M19" i="18"/>
  <c r="P20" i="18"/>
  <c r="O21" i="18"/>
  <c r="G21" i="18"/>
  <c r="G25" i="18" s="1"/>
  <c r="G58" i="18" s="1"/>
  <c r="K15" i="18"/>
  <c r="M16" i="18"/>
  <c r="N17" i="18"/>
  <c r="F17" i="18"/>
  <c r="G19" i="18"/>
  <c r="O19" i="18"/>
  <c r="M21" i="18"/>
  <c r="L16" i="18"/>
  <c r="M17" i="18"/>
  <c r="H19" i="18"/>
  <c r="P19" i="18"/>
  <c r="L21" i="18"/>
  <c r="E16" i="18"/>
  <c r="P15" i="18"/>
  <c r="H15" i="18"/>
  <c r="J33" i="16"/>
  <c r="O15" i="18"/>
  <c r="G15" i="18"/>
  <c r="I33" i="16"/>
  <c r="N15" i="18"/>
  <c r="H33" i="16"/>
  <c r="O20" i="18"/>
  <c r="M15" i="18"/>
  <c r="O33" i="16"/>
  <c r="G33" i="16"/>
  <c r="N20" i="18"/>
  <c r="L15" i="18"/>
  <c r="N33" i="16"/>
  <c r="M20" i="18"/>
  <c r="L20" i="18"/>
  <c r="J15" i="18"/>
  <c r="L33" i="16"/>
  <c r="R25" i="16"/>
  <c r="F19" i="18"/>
  <c r="K20" i="18"/>
  <c r="I15" i="18"/>
  <c r="K33" i="16"/>
  <c r="J20" i="18"/>
  <c r="E20" i="18"/>
  <c r="H20" i="18"/>
  <c r="I20" i="18"/>
  <c r="Q23" i="16"/>
  <c r="H23" i="16"/>
  <c r="O43" i="16"/>
  <c r="G43" i="16"/>
  <c r="P23" i="16"/>
  <c r="I23" i="16"/>
  <c r="F33" i="16"/>
  <c r="N43" i="16"/>
  <c r="M43" i="16"/>
  <c r="K23" i="16"/>
  <c r="L43" i="16"/>
  <c r="L23" i="16"/>
  <c r="K43" i="16"/>
  <c r="M23" i="16"/>
  <c r="J43" i="16"/>
  <c r="N23" i="16"/>
  <c r="F43" i="16"/>
  <c r="Q43" i="16"/>
  <c r="I43" i="16"/>
  <c r="F23" i="16"/>
  <c r="J23" i="16"/>
  <c r="O23" i="16"/>
  <c r="Q33" i="16"/>
  <c r="P43" i="16"/>
  <c r="H43" i="16"/>
  <c r="D59" i="15"/>
  <c r="C58" i="15"/>
  <c r="B57" i="15"/>
  <c r="B58" i="15"/>
  <c r="D57" i="15"/>
  <c r="C57" i="15"/>
  <c r="C59" i="15"/>
  <c r="B59" i="15"/>
  <c r="D58" i="15"/>
  <c r="Q16" i="15"/>
  <c r="Q13" i="15"/>
  <c r="Q14" i="15"/>
  <c r="Q12" i="15"/>
  <c r="Q15" i="15"/>
  <c r="R41" i="16"/>
  <c r="R40" i="16"/>
  <c r="R39" i="16"/>
  <c r="R38" i="16"/>
  <c r="R37" i="16"/>
  <c r="R36" i="16"/>
  <c r="R35" i="16"/>
  <c r="R32" i="16"/>
  <c r="R31" i="16"/>
  <c r="R30" i="16"/>
  <c r="R29" i="16"/>
  <c r="R28" i="16"/>
  <c r="R27" i="16"/>
  <c r="R26" i="16"/>
  <c r="R21" i="16"/>
  <c r="R20" i="16"/>
  <c r="R22" i="16"/>
  <c r="R19" i="16"/>
  <c r="R16" i="16"/>
  <c r="R18" i="16"/>
  <c r="R17" i="16"/>
  <c r="E25" i="18" l="1"/>
  <c r="E58" i="18" s="1"/>
  <c r="P23" i="18"/>
  <c r="P56" i="18" s="1"/>
  <c r="F23" i="18"/>
  <c r="F56" i="18" s="1"/>
  <c r="P24" i="18"/>
  <c r="P57" i="18" s="1"/>
  <c r="J25" i="18"/>
  <c r="J58" i="18" s="1"/>
  <c r="H24" i="18"/>
  <c r="H57" i="18" s="1"/>
  <c r="K25" i="18"/>
  <c r="K58" i="18" s="1"/>
  <c r="I24" i="18"/>
  <c r="I57" i="18" s="1"/>
  <c r="G24" i="18"/>
  <c r="G57" i="18" s="1"/>
  <c r="E23" i="18"/>
  <c r="E56" i="18" s="1"/>
  <c r="I25" i="18"/>
  <c r="I58" i="18" s="1"/>
  <c r="O25" i="18"/>
  <c r="O58" i="18" s="1"/>
  <c r="M25" i="18"/>
  <c r="M58" i="18" s="1"/>
  <c r="K23" i="18"/>
  <c r="K56" i="18" s="1"/>
  <c r="L24" i="18"/>
  <c r="L57" i="18" s="1"/>
  <c r="N24" i="18"/>
  <c r="N57" i="18" s="1"/>
  <c r="O24" i="18"/>
  <c r="O57" i="18" s="1"/>
  <c r="K24" i="18"/>
  <c r="K57" i="18" s="1"/>
  <c r="N23" i="18"/>
  <c r="N56" i="18" s="1"/>
  <c r="F24" i="18"/>
  <c r="F57" i="18" s="1"/>
  <c r="J23" i="18"/>
  <c r="J56" i="18" s="1"/>
  <c r="E24" i="18"/>
  <c r="E57" i="18" s="1"/>
  <c r="L25" i="18"/>
  <c r="L58" i="18" s="1"/>
  <c r="F25" i="18"/>
  <c r="F58" i="18" s="1"/>
  <c r="N25" i="18"/>
  <c r="N58" i="18" s="1"/>
  <c r="G23" i="18"/>
  <c r="G56" i="18" s="1"/>
  <c r="J24" i="18"/>
  <c r="J57" i="18" s="1"/>
  <c r="M23" i="18"/>
  <c r="M56" i="18" s="1"/>
  <c r="I23" i="18"/>
  <c r="I56" i="18" s="1"/>
  <c r="Q15" i="18"/>
  <c r="L23" i="18"/>
  <c r="L56" i="18" s="1"/>
  <c r="O23" i="18"/>
  <c r="O56" i="18" s="1"/>
  <c r="H25" i="18"/>
  <c r="H58" i="18" s="1"/>
  <c r="M24" i="18"/>
  <c r="M57" i="18" s="1"/>
  <c r="H23" i="18"/>
  <c r="H56" i="18" s="1"/>
  <c r="P25" i="18"/>
  <c r="P58" i="18" s="1"/>
  <c r="R33" i="16"/>
  <c r="Q20" i="18"/>
  <c r="Q21" i="18"/>
  <c r="R23" i="16"/>
  <c r="R4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R15" i="16" l="1"/>
  <c r="Q19" i="18" s="1"/>
  <c r="Q23" i="18" s="1"/>
  <c r="Q56" i="18" s="1"/>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6" i="18" l="1"/>
  <c r="Q24" i="18" s="1"/>
  <c r="Q57" i="18" s="1"/>
  <c r="Q17" i="18"/>
  <c r="Q25" i="18" s="1"/>
  <c r="Q58" i="18" s="1"/>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7" i="15"/>
  <c r="B62" i="15" l="1"/>
  <c r="D62" i="15"/>
  <c r="C62" i="15"/>
  <c r="C63" i="15"/>
  <c r="D63" i="15"/>
  <c r="B63" i="15"/>
  <c r="D64" i="15"/>
  <c r="C64" i="15"/>
  <c r="B64" i="15"/>
  <c r="H14"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L24"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24" i="7"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K50" i="7"/>
  <c r="D16" i="7"/>
  <c r="L21" i="8"/>
  <c r="H62" i="4"/>
  <c r="H83" i="4" s="1"/>
  <c r="H21" i="8"/>
  <c r="L7" i="8"/>
  <c r="C52" i="8"/>
  <c r="H7" i="8"/>
  <c r="D7"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J25" i="8"/>
  <c r="C9" i="7"/>
  <c r="C8" i="8"/>
  <c r="C52" i="4"/>
  <c r="C73" i="4" s="1"/>
  <c r="C43" i="4"/>
  <c r="N9" i="8"/>
  <c r="N10" i="7"/>
  <c r="N53" i="4"/>
  <c r="N74" i="4" s="1"/>
  <c r="N4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L11" i="8"/>
  <c r="K125" i="4" s="1"/>
  <c r="D124" i="4" l="1"/>
  <c r="L124"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<sst xmlns="http://schemas.openxmlformats.org/spreadsheetml/2006/main" count="8099" uniqueCount="203">
  <si>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</si>
  <si>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</si>
  <si>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</si>
  <si>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</si>
  <si>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</si>
  <si>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</si>
  <si>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</si>
  <si>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</si>
  <si>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</si>
  <si>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</si>
  <si>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</si>
  <si>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</si>
  <si>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</si>
  <si>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</si>
  <si>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</si>
  <si>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</si>
  <si>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</si>
  <si>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</si>
  <si>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</si>
  <si>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</si>
  <si>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</si>
  <si>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</si>
  <si>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</si>
  <si>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</si>
  <si>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</si>
  <si>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</si>
  <si>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</si>
  <si>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</si>
  <si>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</si>
  <si>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</si>
  <si>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</si>
  <si>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</si>
  <si>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</si>
  <si>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</si>
  <si>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</si>
  <si>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</si>
  <si>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</si>
  <si>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</si>
  <si>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</si>
  <si>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</si>
  <si>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</si>
  <si>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</si>
  <si>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</si>
  <si>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</si>
  <si>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</si>
  <si>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</si>
  <si>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</si>
  <si>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</si>
  <si>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</si>
  <si>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</si>
  <si>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</si>
  <si>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</si>
  <si>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</si>
  <si>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</si>
  <si>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</si>
  <si>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</si>
  <si>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</si>
  <si>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</si>
  <si>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</si>
  <si>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</si>
  <si>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</si>
  <si>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</si>
  <si>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</si>
  <si>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</si>
  <si>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</si>
  <si>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</si>
  <si>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</si>
  <si>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</si>
  <si>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</si>
  <si>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</si>
  <si>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</si>
  <si>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</si>
  <si>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</si>
  <si>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</si>
  <si>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</si>
  <si>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</si>
  <si>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</si>
  <si>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</si>
  <si>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</si>
  <si>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</si>
  <si>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r>
      <rPr>
        <b/>
        <sz val="11"/>
        <color rgb="FF000000"/>
        <rFont val="Arial"/>
        <family val="2"/>
      </rP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</si>
  <si>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</si>
  <si>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</si>
  <si>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</si>
  <si>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</si>
  <si>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</si>
  <si>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</si>
  <si>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</si>
  <si>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</si>
  <si>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</si>
  <si>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</si>
  <si>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</si>
  <si>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</si>
  <si>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</si>
  <si>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</si>
  <si>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</si>
  <si>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rPr>
        <b/>
        <sz val="11"/>
        <color rgb="FF000000"/>
        <rFont val="Arial"/>
        <family val="2"/>
      </rP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</si>
  <si>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</si>
  <si>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</si>
  <si>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</si>
  <si>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</si>
  <si>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</si>
  <si>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</si>
  <si>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</si>
  <si>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</si>
  <si>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</si>
  <si>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</si>
  <si>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</si>
  <si>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</si>
  <si>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</si>
  <si>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</si>
  <si>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</si>
  <si>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Revenue</t>
  </si>
  <si>
    <t>EBIT</t>
  </si>
  <si>
    <t xml:space="preserve">According to this EBIT for all units plot, Jutik has higher profit of $72.94M than the Surjek and Kootha. Kootha has the lowest profit of $19.72 M. Surjek has three negative balances of expense in month of October, November, and May.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</si>
  <si>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</si>
  <si>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I've concluded that Jutik has the most significant overall EBIT of $72.94M compared to Surjek and Kootha. Let's analyze the revenue for three of them. Kootha has a lower revenue of $70.94M, Jutik has $163.66M, and Surjek has $202.55 M. However, when I examined the costs, Surjek had the highest expense ($179.319M), followed by Jutik ($90.723M), and Kootha ($51.223M). I calculated their EBIT using the formula (EBIT/Revenue) to get their EBIT margin, of which Kootha has 27.80%, Surjek has 11.34%, and Jutik has 44.57%. Even though Surjek has the most considerable revenue, he still has a low EBIT margin due to high costs in October, November, and May, which affects his EBIT figure.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</si>
  <si>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</si>
  <si>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</si>
  <si>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</si>
  <si>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</si>
  <si>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</si>
  <si>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</si>
  <si>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</si>
  <si>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</si>
  <si>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</si>
  <si>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</si>
  <si>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</si>
  <si>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</si>
  <si>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</si>
  <si>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</si>
  <si>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</si>
  <si>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</si>
  <si>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</si>
  <si>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</si>
  <si>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</si>
  <si>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</si>
  <si>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</si>
  <si>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</si>
  <si>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</si>
  <si>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</si>
  <si>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</si>
  <si>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</si>
  <si>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</si>
  <si>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</si>
  <si>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</si>
  <si>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</si>
  <si>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</si>
  <si>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</si>
  <si>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</si>
  <si>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</si>
  <si>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</si>
  <si>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</si>
  <si>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</si>
  <si>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</si>
  <si>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</si>
  <si>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</si>
  <si>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</si>
  <si>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</si>
  <si>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</si>
  <si>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</si>
  <si>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</si>
  <si>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</si>
  <si>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</si>
  <si>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</si>
  <si>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</si>
  <si>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</si>
  <si>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</si>
  <si>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</si>
  <si>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</si>
  <si>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</si>
  <si>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</si>
  <si>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</si>
  <si>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</si>
  <si>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</si>
  <si>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</si>
  <si>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</si>
  <si>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</si>
  <si>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</si>
  <si>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</si>
  <si>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</si>
  <si>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</si>
  <si>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</si>
  <si>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</si>
  <si>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</si>
  <si>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</si>
  <si>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</si>
  <si>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</si>
  <si>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</si>
  <si>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</si>
  <si>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</si>
  <si>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</si>
  <si>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Recommendations</t>
  </si>
  <si>
    <t>Revenue Analysis</t>
  </si>
  <si>
    <t>Expenses Analysis</t>
  </si>
  <si>
    <t>EBIT Analysis</t>
  </si>
  <si>
    <t xml:space="preserve">Segmentation of the revenues by unit, reveals that of the three (3) customer segments, private water are the most popular, followed by Public($146.9M) and lastly Residential Sales ($102.5M). </t>
  </si>
  <si>
    <t>Of the ($436.9 M)¹ in Revenue Sales over the July-2013 to June-2014 Period, Surjek provides close to 50% of Sales Volumes ($202.3 M), with  Jutik ($ 163.7 M) and Kootha ($70.9 M) providing the remaining.</t>
  </si>
  <si>
    <t xml:space="preserve">Targeted Expense Analysis reveals an interesting trend; Overall Costs sharply increase from December, Chemicals and Labour costs, contributing $165M (52%) towards the overall cost-base. </t>
  </si>
  <si>
    <t xml:space="preserve">Further analysis singles-out Surjek with $179M (56%) worth of expenses, contrasted to a much lower spend from kootha ($51 M) and Jutik ($91M), largely due to lower Chemical and Labour Expenditure. </t>
  </si>
  <si>
    <t xml:space="preserve">Drilling-down to the cost-element level, reveals an indicative relationship between water production and chemical expenditure with this being particularly pronounced for the Jutik Unit which coincidentally has the highest rate of water production. </t>
  </si>
  <si>
    <t xml:space="preserve">Concluding our analysis, Jutik has the highest overall EBIT contributions ($72.94M), followed by Surjek($22.94M) , and lastly Kootha ($19.72M). However, from an EBIT  Margin (28%) perspective, Kootha has a higher margin than that of Surjek, indicative of a lower revenue-to-expense ratio.¹ </t>
  </si>
  <si>
    <t>Based on the analysis, the following recommendations can be made to improve the company's profitability and efficiency. Firstly, it is recommended to focus on private water customers as they are the most popular customer segment. This can be achieved by targeting marketing and promotional activities towards this segment.
Secondly, targeted expense analysis can help optimize cost-effectiveness by identifying areas where costs can be reduced. The analysis showed that overall costs sharply increase from December, with chemicals and labor costs contributing the most towards the overall cost-base. Therefore, it is recommended to carefully manage these costs to optimize production efficiency and cost-effectiveness.
Thirdly, while Jutik had the highest overall EBIT contributions, Kootha had a higher EBIT margin than Surjek, indicating that it was more cost-effective in terms of revenue generated. Therefore, it is recommended to focus on improving cost-effectiveness across all three plants, particularly by reducing unnecessary expenses and improving operational efficiency.
Fourthly, Surjek provides close to 50% of sales volumes, with Jutik and Kootha contributing the remaining. However, Surjek also has the highest expenses due to higher chemical and labor expenditure. Therefore, it is recommended to optimize production efficiency and reduce expenses at Surjek, particularly by managing chemical expenditure.
Finally, drilling down to the cost-element level reveals a relationship between water production and chemical expenditure, particularly for the Jutik unit, which has the highest rate of water production. Therefore, it is recommended to manage chemical expenditure while optimizing water production to improve cost-effectiveness across all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</si>
</sst>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7"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16"/>
      <color rgb="FF000000"/>
      <name val="Times New Roman"/>
      <family val="1"/>
    </font>
    <font>
      <sz val="11"/>
      <color rgb="FF0070C0"/>
      <name val="Arial"/>
      <family val="2"/>
    </font>
    <font>
      <b/>
      <sz val="11"/>
      <color rgb="FF000000"/>
      <name val="Arial"/>
      <family val="2"/>
    </font>
    <font>
      <b/>
      <sz val="20"/>
      <color rgb="FF000000"/>
      <name val="Calibri"/>
      <family val="2"/>
    </font>
    <font>
      <sz val="16"/>
      <color rgb="FF000000"/>
      <name val="Calibri"/>
      <family val="2"/>
    </font>
  </fonts>
  <fills count="18">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A9D08E"/>
        <bgColor rgb="FF000000"/>
      </patternFill>
    </fill>
    <fill>
      <patternFill patternType="solid">
        <fgColor rgb="FFFFFFFF"/>
        <bgColor rgb="FF000000"/>
      </patternFill>
    </fill>
    <fill>
      <patternFill patternType="solid">
        <fgColor theme="0"/>
        <bgColor rgb="FF000000"/>
      </patternFill>
    </fill>
    <fill>
      <patternFill patternType="solid">
        <fgColor theme="0"/>
        <bgColor indexed="64"/>
      </patternFill>
    </fill>
  </fills>
  <borders count="21">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style="double">
        <color auto="1"/>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31" fillId="0" borderId="0" applyFont="0" applyFill="0" applyBorder="0" applyAlignment="0" applyProtection="0"/>
  </cellStyleXfs>
  <cellXfs count="20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164" fontId="42" fillId="0" borderId="0" xfId="0" applyNumberFormat="1" applyFont="1" applyAlignment="1">
      <alignment vertical="center"/>
    </xf>
    <xf numFmtId="0" fontId="42" fillId="10" borderId="0" xfId="0" applyFont="1" applyFill="1"/>
    <xf numFmtId="0" fontId="42" fillId="0" borderId="0" xfId="0" applyFont="1"/>
    <xf numFmtId="164" fontId="42" fillId="0" borderId="0" xfId="0" applyNumberFormat="1" applyFont="1"/>
    <xf numFmtId="4" fontId="42" fillId="0" borderId="0" xfId="0" applyNumberFormat="1" applyFont="1"/>
    <xf numFmtId="164" fontId="42" fillId="0" borderId="16" xfId="0" applyNumberFormat="1" applyFont="1" applyBorder="1"/>
    <xf numFmtId="0" fontId="31" fillId="0" borderId="0" xfId="0" applyFont="1"/>
    <xf numFmtId="0" fontId="43" fillId="0" borderId="0" xfId="0" applyFont="1"/>
    <xf numFmtId="164" fontId="7" fillId="10" borderId="0" xfId="0" applyNumberFormat="1" applyFont="1" applyFill="1"/>
    <xf numFmtId="4" fontId="0" fillId="0" borderId="0" xfId="0" applyNumberFormat="1"/>
    <xf numFmtId="0" fontId="7" fillId="0" borderId="0" xfId="0" applyFont="1" applyAlignment="1">
      <alignment wrapText="1"/>
    </xf>
    <xf numFmtId="0" fontId="31" fillId="0" borderId="0" xfId="0" applyFont="1"/>
    <xf numFmtId="0" fontId="38"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44" fillId="9" borderId="0" xfId="0" applyFont="1" applyFill="1" applyAlignment="1">
      <alignment wrapText="1"/>
    </xf>
    <xf numFmtId="0" fontId="0" fillId="9" borderId="0" xfId="0" applyFill="1"/>
    <xf numFmtId="0" fontId="2" fillId="12" borderId="17" xfId="0" applyFont="1" applyFill="1" applyBorder="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4" fillId="0" borderId="0" xfId="0" applyFont="1"/>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46" fillId="15" borderId="0" xfId="0" applyFont="1" applyFill="1" applyAlignment="1">
      <alignment horizontal="left" vertical="top" wrapText="1"/>
    </xf>
    <xf numFmtId="0" fontId="22" fillId="15" borderId="0" xfId="0" applyFont="1" applyFill="1" applyAlignment="1">
      <alignment horizontal="left" vertical="top" wrapText="1"/>
    </xf>
    <xf numFmtId="0" fontId="45" fillId="14" borderId="0" xfId="0" applyFont="1" applyFill="1" applyAlignment="1">
      <alignment horizontal="center" vertical="center" wrapText="1"/>
    </xf>
    <xf numFmtId="0" fontId="45" fillId="14" borderId="1" xfId="0" applyFont="1" applyFill="1" applyBorder="1" applyAlignment="1">
      <alignment horizontal="center" vertical="center" wrapText="1"/>
    </xf>
    <xf numFmtId="0" fontId="46" fillId="15" borderId="18" xfId="0" applyFont="1" applyFill="1" applyBorder="1" applyAlignment="1">
      <alignment horizontal="left" vertical="top" wrapText="1"/>
    </xf>
    <xf numFmtId="0" fontId="22" fillId="15" borderId="1" xfId="0" applyFont="1" applyFill="1" applyBorder="1" applyAlignment="1">
      <alignment horizontal="left" vertical="top" wrapText="1"/>
    </xf>
    <xf numFmtId="0" fontId="46" fillId="15" borderId="1" xfId="0" applyFont="1" applyFill="1" applyBorder="1" applyAlignment="1">
      <alignment horizontal="left" vertical="top" wrapText="1"/>
    </xf>
    <xf numFmtId="0" fontId="31" fillId="15" borderId="1" xfId="0" applyFont="1" applyFill="1" applyBorder="1" applyAlignment="1">
      <alignment horizontal="left" vertical="top" wrapText="1"/>
    </xf>
    <xf numFmtId="0" fontId="22" fillId="15" borderId="18" xfId="0" applyFont="1" applyFill="1" applyBorder="1" applyAlignment="1">
      <alignment horizontal="left" vertical="center" wrapText="1"/>
    </xf>
    <xf numFmtId="0" fontId="22" fillId="15" borderId="19" xfId="0" applyFont="1" applyFill="1" applyBorder="1" applyAlignment="1">
      <alignment horizontal="left" vertical="center" wrapText="1"/>
    </xf>
    <xf numFmtId="0" fontId="22" fillId="15" borderId="20" xfId="0" applyFont="1" applyFill="1" applyBorder="1" applyAlignment="1">
      <alignment horizontal="left" vertical="center" wrapText="1"/>
    </xf>
    <xf numFmtId="0" fontId="31" fillId="15" borderId="1" xfId="0" applyFont="1" applyFill="1" applyBorder="1" applyAlignment="1">
      <alignment horizontal="left" vertical="center" wrapText="1"/>
    </xf>
    <xf numFmtId="0" fontId="31" fillId="15" borderId="19" xfId="0" applyFont="1" applyFill="1" applyBorder="1" applyAlignment="1">
      <alignment horizontal="left" vertical="center" wrapText="1"/>
    </xf>
    <xf numFmtId="0" fontId="46" fillId="15" borderId="1" xfId="0" applyFont="1" applyFill="1" applyBorder="1" applyAlignment="1">
      <alignment horizontal="left" vertical="center" wrapText="1"/>
    </xf>
    <xf numFmtId="0" fontId="45" fillId="16" borderId="1" xfId="0" applyFont="1" applyFill="1" applyBorder="1" applyAlignment="1">
      <alignment horizontal="center" vertical="center" wrapText="1"/>
    </xf>
    <xf numFmtId="0" fontId="0" fillId="17" borderId="0" xfId="0" applyFill="1"/>
    <xf numFmtId="0" fontId="46" fillId="16" borderId="18" xfId="0" applyFont="1" applyFill="1" applyBorder="1" applyAlignment="1">
      <alignment horizontal="left" vertical="top" wrapText="1"/>
    </xf>
    <xf numFmtId="0" fontId="22" fillId="16" borderId="1" xfId="0" applyFont="1" applyFill="1" applyBorder="1" applyAlignment="1">
      <alignment horizontal="left" vertical="top" wrapText="1"/>
    </xf>
    <xf numFmtId="0" fontId="31" fillId="16" borderId="1" xfId="0" applyFont="1" applyFill="1" applyBorder="1" applyAlignment="1">
      <alignment horizontal="left" vertical="top" wrapText="1"/>
    </xf>
    <xf numFmtId="0" fontId="22" fillId="16" borderId="18" xfId="0" applyFont="1" applyFill="1" applyBorder="1" applyAlignment="1">
      <alignment horizontal="left" vertical="top" wrapText="1"/>
    </xf>
    <xf numFmtId="0" fontId="22" fillId="16" borderId="19" xfId="0" applyFont="1" applyFill="1" applyBorder="1" applyAlignment="1">
      <alignment horizontal="left" vertical="top" wrapText="1"/>
    </xf>
    <xf numFmtId="0" fontId="22" fillId="16" borderId="20" xfId="0" applyFont="1" applyFill="1" applyBorder="1" applyAlignment="1">
      <alignment horizontal="left" vertical="top" wrapText="1"/>
    </xf>
    <xf numFmtId="0" fontId="31" fillId="16" borderId="19" xfId="0" applyFont="1" applyFill="1" applyBorder="1" applyAlignment="1">
      <alignment horizontal="left" vertical="top" wrapText="1"/>
    </xf>
    <xf numFmtId="0" fontId="46" fillId="16" borderId="1" xfId="0" applyFont="1" applyFill="1" applyBorder="1" applyAlignment="1">
      <alignment horizontal="left" vertical="top" wrapText="1"/>
    </xf>
    <xf numFmtId="0" fontId="45" fillId="16" borderId="0" xfId="0" applyFont="1" applyFill="1" applyAlignment="1">
      <alignment horizontal="center" vertical="center" wrapText="1"/>
    </xf>
    <xf numFmtId="0" fontId="46" fillId="16" borderId="0" xfId="0" applyFont="1" applyFill="1" applyAlignment="1">
      <alignment horizontal="left" vertical="top" wrapText="1"/>
    </xf>
    <xf numFmtId="0" fontId="46" fillId="16" borderId="0" xfId="0" applyFont="1" applyFill="1" applyAlignment="1">
      <alignment horizontal="left" vertical="top"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Surjek Revenue July 13 - June 14 </a:t>
            </a:r>
          </a:p>
        </c:rich>
      </c:tx>
      <c:layout>
        <c:manualLayout>
          <c:xMode val="edge"/>
          <c:yMode val="edge"/>
          <c:x val="0.374148527733212"/>
          <c:y val="2.3107510486754898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Analysis'!$A$37:$C$37</c:f>
              <c:strCache>
                <c:ptCount val="3"/>
                <c:pt idx="0">
                  <c:v>Surjek</c:v>
                </c:pt>
                <c:pt idx="1">
                  <c:v>Revenues</c:v>
                </c:pt>
                <c:pt idx="2">
                  <c:v>001 Private Water Hedge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3073-0945-B8F7-7B0257048F96}"/>
            </c:ext>
          </c:extLst>
        </c:ser>
        <c:ser>
          <c:idx val="1"/>
          <c:order val="1"/>
          <c:tx>
            <c:strRef>
              <c:f>'Revenue Analysis'!$A$38:$C$38</c:f>
              <c:strCache>
                <c:ptCount val="3"/>
                <c:pt idx="0">
                  <c:v>Surjek</c:v>
                </c:pt>
                <c:pt idx="1">
                  <c:v>Revenues</c:v>
                </c:pt>
                <c:pt idx="2">
                  <c:v>002 Public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3073-0945-B8F7-7B0257048F96}"/>
            </c:ext>
          </c:extLst>
        </c:ser>
        <c:ser>
          <c:idx val="2"/>
          <c:order val="2"/>
          <c:tx>
            <c:strRef>
              <c:f>'Revenue Analysis'!$A$39:$C$39</c:f>
              <c:strCache>
                <c:ptCount val="3"/>
                <c:pt idx="0">
                  <c:v>Surjek</c:v>
                </c:pt>
                <c:pt idx="1">
                  <c:v>Revenues</c:v>
                </c:pt>
                <c:pt idx="2">
                  <c:v>003 Residential 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3073-0945-B8F7-7B0257048F96}"/>
            </c:ext>
          </c:extLst>
        </c:ser>
        <c:dLbls>
          <c:showLegendKey val="0"/>
          <c:showVal val="0"/>
          <c:showCatName val="0"/>
          <c:showSerName val="0"/>
          <c:showPercent val="0"/>
          <c:showBubbleSize val="0"/>
        </c:dLbls>
        <c:marker val="1"/>
        <c:smooth val="0"/>
        <c:axId val="785714831"/>
        <c:axId val="800173727"/>
      </c:lineChart>
      <c:dateAx>
        <c:axId val="785714831"/>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0173727"/>
        <c:crosses val="autoZero"/>
        <c:auto val="1"/>
        <c:lblOffset val="100"/>
        <c:baseTimeUnit val="months"/>
      </c:dateAx>
      <c:valAx>
        <c:axId val="80017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5714831"/>
        <c:crosses val="autoZero"/>
        <c:crossBetween val="between"/>
      </c:valAx>
      <c:spPr>
        <a:noFill/>
        <a:ln>
          <a:noFill/>
        </a:ln>
        <a:effectLst/>
      </c:spPr>
    </c:plotArea>
    <c:legend>
      <c:legendPos val="b"/>
      <c:layout>
        <c:manualLayout>
          <c:xMode val="edge"/>
          <c:yMode val="edge"/>
          <c:x val="2.3595028921585957E-2"/>
          <c:y val="0.90380754422229881"/>
          <c:w val="0.89999997664148479"/>
          <c:h val="6.404521779764736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 July 2013 - June 2014 </a:t>
            </a:r>
          </a:p>
        </c:rich>
      </c:tx>
      <c:layout>
        <c:manualLayout>
          <c:xMode val="edge"/>
          <c:yMode val="edge"/>
          <c:x val="0.30805653710247349"/>
          <c:y val="1.9952791534542352E-2"/>
        </c:manualLayout>
      </c:layout>
      <c:overlay val="0"/>
      <c:spPr>
        <a:noFill/>
        <a:ln>
          <a:noFill/>
        </a:ln>
        <a:effectLst/>
      </c:spPr>
    </c:title>
    <c:autoTitleDeleted val="0"/>
    <c:plotArea>
      <c:layout>
        <c:manualLayout>
          <c:layoutTarget val="inner"/>
          <c:xMode val="edge"/>
          <c:yMode val="edge"/>
          <c:x val="0.1724381625441696"/>
          <c:y val="0.11736526946107785"/>
          <c:w val="0.79646643109540638"/>
          <c:h val="0.75528539770851999"/>
        </c:manualLayout>
      </c:layout>
      <c:barChart>
        <c:barDir val="col"/>
        <c:grouping val="clustered"/>
        <c:varyColors val="0"/>
        <c:ser>
          <c:idx val="0"/>
          <c:order val="0"/>
          <c:spPr>
            <a:solidFill>
              <a:schemeClr val="accent5">
                <a:lumMod val="60000"/>
                <a:lumOff val="40000"/>
              </a:schemeClr>
            </a:solidFill>
            <a:ln>
              <a:noFill/>
            </a:ln>
            <a:effectLst/>
          </c:spPr>
          <c:invertIfNegative val="0"/>
          <c:dLbls>
            <c:numFmt formatCode="&quot;$&quot;#,##0.00" sourceLinked="0"/>
            <c:spPr>
              <a:noFill/>
              <a:ln>
                <a:noFill/>
              </a:ln>
              <a:effectLst/>
            </c:spPr>
            <c:txPr>
              <a:bodyPr rot="6000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DCB5-5644-A875-040BBE2326FA}"/>
            </c:ext>
          </c:extLst>
        </c:ser>
        <c:dLbls>
          <c:dLblPos val="inEnd"/>
          <c:showLegendKey val="0"/>
          <c:showVal val="1"/>
          <c:showCatName val="0"/>
          <c:showSerName val="0"/>
          <c:showPercent val="0"/>
          <c:showBubbleSize val="0"/>
        </c:dLbls>
        <c:gapWidth val="170"/>
        <c:overlap val="-15"/>
        <c:axId val="1894593712"/>
        <c:axId val="71048079"/>
      </c:barChart>
      <c:catAx>
        <c:axId val="18945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079"/>
        <c:crossesAt val="0"/>
        <c:auto val="1"/>
        <c:lblAlgn val="ctr"/>
        <c:lblOffset val="100"/>
        <c:noMultiLvlLbl val="0"/>
      </c:catAx>
      <c:valAx>
        <c:axId val="7104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93712"/>
        <c:crosses val="autoZero"/>
        <c:crossBetween val="between"/>
        <c:dispUnits>
          <c:builtInUnit val="millions"/>
          <c:dispUnitsLbl>
            <c:layout>
              <c:manualLayout>
                <c:xMode val="edge"/>
                <c:yMode val="edge"/>
                <c:x val="2.8093041373361907E-2"/>
                <c:y val="4.5508982035928146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a:t>
            </a:r>
            <a:r>
              <a:rPr lang="en-US" baseline="0"/>
              <a:t> Costs (All Cost Centers)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Analysis'!$A$49</c:f>
              <c:strCache>
                <c:ptCount val="1"/>
                <c:pt idx="0">
                  <c:v>All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22966838.620041125</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val>
          <c:smooth val="0"/>
          <c:extLst>
            <c:ext xmlns:c16="http://schemas.microsoft.com/office/drawing/2014/chart" uri="{C3380CC4-5D6E-409C-BE32-E72D297353CC}">
              <c16:uniqueId val="{00000000-FB24-4541-B314-617BD5D6B6F5}"/>
            </c:ext>
          </c:extLst>
        </c:ser>
        <c:ser>
          <c:idx val="1"/>
          <c:order val="1"/>
          <c:tx>
            <c:strRef>
              <c:f>'Expenses Analysis'!$A$35</c:f>
              <c:strCache>
                <c:ptCount val="1"/>
                <c:pt idx="0">
                  <c:v>Jutik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1-FB24-4541-B314-617BD5D6B6F5}"/>
            </c:ext>
          </c:extLst>
        </c:ser>
        <c:ser>
          <c:idx val="2"/>
          <c:order val="2"/>
          <c:tx>
            <c:strRef>
              <c:f>'Expenses Analysis'!$A$25</c:f>
              <c:strCache>
                <c:ptCount val="1"/>
                <c:pt idx="0">
                  <c:v>Surjek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2-FB24-4541-B314-617BD5D6B6F5}"/>
            </c:ext>
          </c:extLst>
        </c:ser>
        <c:ser>
          <c:idx val="3"/>
          <c:order val="3"/>
          <c:tx>
            <c:strRef>
              <c:f>'Expenses Analysis'!$A$22</c:f>
              <c:strCache>
                <c:ptCount val="1"/>
                <c:pt idx="0">
                  <c:v>Kootha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3458288.8693624912</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3-FB24-4541-B314-617BD5D6B6F5}"/>
            </c:ext>
          </c:extLst>
        </c:ser>
        <c:dLbls>
          <c:showLegendKey val="0"/>
          <c:showVal val="0"/>
          <c:showCatName val="0"/>
          <c:showSerName val="0"/>
          <c:showPercent val="0"/>
          <c:showBubbleSize val="0"/>
        </c:dLbls>
        <c:marker val="1"/>
        <c:smooth val="0"/>
        <c:axId val="2088106320"/>
        <c:axId val="57300495"/>
      </c:lineChart>
      <c:dateAx>
        <c:axId val="208810632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0495"/>
        <c:crosses val="autoZero"/>
        <c:auto val="1"/>
        <c:lblOffset val="100"/>
        <c:baseTimeUnit val="months"/>
      </c:dateAx>
      <c:valAx>
        <c:axId val="5730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06320"/>
        <c:crosses val="autoZero"/>
        <c:crossBetween val="between"/>
      </c:valAx>
      <c:spPr>
        <a:noFill/>
        <a:ln>
          <a:noFill/>
        </a:ln>
        <a:effectLst/>
      </c:spPr>
    </c:plotArea>
    <c:legend>
      <c:legendPos val="t"/>
      <c:layout>
        <c:manualLayout>
          <c:xMode val="edge"/>
          <c:yMode val="edge"/>
          <c:x val="8.8774361770457832E-2"/>
          <c:y val="6.5416267942583733E-2"/>
          <c:w val="0.31796566330506409"/>
          <c:h val="0.11818227027841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Aggregated</a:t>
            </a:r>
            <a:r>
              <a:rPr lang="en-US" baseline="0"/>
              <a:t> Costs Center June 2013 - July2014</a:t>
            </a:r>
            <a:endParaRPr lang="en-US"/>
          </a:p>
        </c:rich>
      </c:tx>
      <c:layout>
        <c:manualLayout>
          <c:xMode val="edge"/>
          <c:yMode val="edge"/>
          <c:x val="0.35449687226479271"/>
          <c:y val="2.3993319016941059E-2"/>
        </c:manualLayout>
      </c:layout>
      <c:overlay val="0"/>
      <c:spPr>
        <a:noFill/>
        <a:ln>
          <a:noFill/>
        </a:ln>
        <a:effectLst/>
      </c:spPr>
    </c:title>
    <c:autoTitleDeleted val="0"/>
    <c:plotArea>
      <c:layout>
        <c:manualLayout>
          <c:layoutTarget val="inner"/>
          <c:xMode val="edge"/>
          <c:yMode val="edge"/>
          <c:x val="0.1724381625441696"/>
          <c:y val="0.11736526946107785"/>
          <c:w val="0.79646643109540638"/>
          <c:h val="0.75528539770851999"/>
        </c:manualLayout>
      </c:layout>
      <c:barChart>
        <c:barDir val="col"/>
        <c:grouping val="clustered"/>
        <c:varyColors val="0"/>
        <c:ser>
          <c:idx val="0"/>
          <c:order val="0"/>
          <c:spPr>
            <a:solidFill>
              <a:schemeClr val="accent2">
                <a:lumMod val="60000"/>
                <a:lumOff val="40000"/>
              </a:schemeClr>
            </a:solidFill>
            <a:ln>
              <a:noFill/>
            </a:ln>
            <a:effectLst/>
          </c:spPr>
          <c:invertIfNegative val="0"/>
          <c:dLbls>
            <c:numFmt formatCode="&quot;$&quot;#,##0.00" sourceLinked="0"/>
            <c:spPr>
              <a:noFill/>
              <a:ln>
                <a:noFill/>
              </a:ln>
              <a:effectLst/>
            </c:spPr>
            <c:txPr>
              <a:bodyPr rot="6000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78413350.256893545</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806D-CE43-AFC4-E7705FD53A6D}"/>
            </c:ext>
          </c:extLst>
        </c:ser>
        <c:dLbls>
          <c:dLblPos val="inEnd"/>
          <c:showLegendKey val="0"/>
          <c:showVal val="1"/>
          <c:showCatName val="0"/>
          <c:showSerName val="0"/>
          <c:showPercent val="0"/>
          <c:showBubbleSize val="0"/>
        </c:dLbls>
        <c:gapWidth val="170"/>
        <c:overlap val="-15"/>
        <c:axId val="1894593712"/>
        <c:axId val="71048079"/>
      </c:barChart>
      <c:catAx>
        <c:axId val="18945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079"/>
        <c:crossesAt val="0"/>
        <c:auto val="1"/>
        <c:lblAlgn val="ctr"/>
        <c:lblOffset val="100"/>
        <c:noMultiLvlLbl val="0"/>
      </c:catAx>
      <c:valAx>
        <c:axId val="7104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93712"/>
        <c:crosses val="autoZero"/>
        <c:crossBetween val="between"/>
        <c:dispUnits>
          <c:builtInUnit val="millions"/>
          <c:dispUnitsLbl>
            <c:layout>
              <c:manualLayout>
                <c:xMode val="edge"/>
                <c:yMode val="edge"/>
                <c:x val="2.8093041373361907E-2"/>
                <c:y val="4.5508982035928146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Margin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'EBIT Analysis'!$A$56</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0.27797794174033974</c:v>
                </c:pt>
                <c:pt idx="1">
                  <c:v>0.11340244014940301</c:v>
                </c:pt>
                <c:pt idx="2">
                  <c:v>0.44567644671722034</c:v>
                </c:pt>
              </c:numCache>
            </c:numRef>
          </c:val>
          <c:extLst>
            <c:ext xmlns:c16="http://schemas.microsoft.com/office/drawing/2014/chart" uri="{C3380CC4-5D6E-409C-BE32-E72D297353CC}">
              <c16:uniqueId val="{00000000-11E6-6B41-82C6-4AB784C2B6FF}"/>
            </c:ext>
          </c:extLst>
        </c:ser>
        <c:dLbls>
          <c:showLegendKey val="0"/>
          <c:showVal val="0"/>
          <c:showCatName val="0"/>
          <c:showSerName val="0"/>
          <c:showPercent val="0"/>
          <c:showBubbleSize val="0"/>
        </c:dLbls>
        <c:gapWidth val="219"/>
        <c:overlap val="-27"/>
        <c:axId val="88307455"/>
        <c:axId val="144175295"/>
      </c:barChart>
      <c:catAx>
        <c:axId val="883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75295"/>
        <c:crosses val="autoZero"/>
        <c:auto val="1"/>
        <c:lblAlgn val="ctr"/>
        <c:lblOffset val="100"/>
        <c:noMultiLvlLbl val="0"/>
      </c:catAx>
      <c:valAx>
        <c:axId val="144175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07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for all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val>
            <c:numRef>
              <c:f>'EBIT Analysis'!$E$23:$P$23</c:f>
              <c:numCache>
                <c:formatCode>"$"#,##0.00;[Red]\-"$"#,##0.00</c:formatCode>
                <c:ptCount val="12"/>
                <c:pt idx="0">
                  <c:v>2456292.328307583</c:v>
                </c:pt>
                <c:pt idx="1">
                  <c:v>918310.88787430618</c:v>
                </c:pt>
                <c:pt idx="2">
                  <c:v>1519674.7670411356</c:v>
                </c:pt>
                <c:pt idx="3">
                  <c:v>1671126.6978958244</c:v>
                </c:pt>
                <c:pt idx="4">
                  <c:v>1867603.7439484252</c:v>
                </c:pt>
                <c:pt idx="5">
                  <c:v>1873668.8420387572</c:v>
                </c:pt>
                <c:pt idx="6">
                  <c:v>2572779.3705296312</c:v>
                </c:pt>
                <c:pt idx="7">
                  <c:v>2504531.9499788247</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65B6-814E-AF0B-F4F18E9EC35B}"/>
            </c:ext>
          </c:extLst>
        </c:ser>
        <c:ser>
          <c:idx val="1"/>
          <c:order val="1"/>
          <c:tx>
            <c:strRef>
              <c:f>'EBIT Analysis'!$A$24</c:f>
              <c:strCache>
                <c:ptCount val="1"/>
                <c:pt idx="0">
                  <c:v>Surjek</c:v>
                </c:pt>
              </c:strCache>
            </c:strRef>
          </c:tx>
          <c:spPr>
            <a:ln w="28575" cap="rnd">
              <a:solidFill>
                <a:schemeClr val="accent2"/>
              </a:solidFill>
              <a:round/>
            </a:ln>
            <a:effectLst/>
          </c:spPr>
          <c:marker>
            <c:symbol val="none"/>
          </c:marker>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7675095.9504672009</c:v>
                </c:pt>
              </c:numCache>
            </c:numRef>
          </c:val>
          <c:smooth val="0"/>
          <c:extLst>
            <c:ext xmlns:c16="http://schemas.microsoft.com/office/drawing/2014/chart" uri="{C3380CC4-5D6E-409C-BE32-E72D297353CC}">
              <c16:uniqueId val="{00000001-65B6-814E-AF0B-F4F18E9EC35B}"/>
            </c:ext>
          </c:extLst>
        </c:ser>
        <c:ser>
          <c:idx val="2"/>
          <c:order val="2"/>
          <c:tx>
            <c:strRef>
              <c:f>'EBIT Analysis'!$A$25</c:f>
              <c:strCache>
                <c:ptCount val="1"/>
                <c:pt idx="0">
                  <c:v>Jutik</c:v>
                </c:pt>
              </c:strCache>
            </c:strRef>
          </c:tx>
          <c:spPr>
            <a:ln w="28575" cap="rnd">
              <a:solidFill>
                <a:schemeClr val="accent3"/>
              </a:solidFill>
              <a:round/>
            </a:ln>
            <a:effectLst/>
          </c:spPr>
          <c:marker>
            <c:symbol val="none"/>
          </c:marker>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5640408.5879915003</c:v>
                </c:pt>
              </c:numCache>
            </c:numRef>
          </c:val>
          <c:smooth val="0"/>
          <c:extLst>
            <c:ext xmlns:c16="http://schemas.microsoft.com/office/drawing/2014/chart" uri="{C3380CC4-5D6E-409C-BE32-E72D297353CC}">
              <c16:uniqueId val="{00000002-65B6-814E-AF0B-F4F18E9EC35B}"/>
            </c:ext>
          </c:extLst>
        </c:ser>
        <c:dLbls>
          <c:showLegendKey val="0"/>
          <c:showVal val="0"/>
          <c:showCatName val="0"/>
          <c:showSerName val="0"/>
          <c:showPercent val="0"/>
          <c:showBubbleSize val="0"/>
        </c:dLbls>
        <c:smooth val="0"/>
        <c:axId val="1673173648"/>
        <c:axId val="1638737728"/>
      </c:lineChart>
      <c:catAx>
        <c:axId val="167317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37728"/>
        <c:crosses val="autoZero"/>
        <c:auto val="1"/>
        <c:lblAlgn val="ctr"/>
        <c:lblOffset val="100"/>
        <c:noMultiLvlLbl val="0"/>
      </c:catAx>
      <c:valAx>
        <c:axId val="1638737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7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Analysis</a:t>
            </a:r>
            <a:endParaRPr lang="en-US"/>
          </a:p>
        </c:rich>
      </c:tx>
      <c:layout>
        <c:manualLayout>
          <c:xMode val="edge"/>
          <c:yMode val="edge"/>
          <c:x val="0.42272930050547441"/>
          <c:y val="3.88140227627434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37766326889389"/>
          <c:y val="9.5626623595127538E-2"/>
          <c:w val="0.71912360458520186"/>
          <c:h val="0.84171296296296294"/>
        </c:manualLayout>
      </c:layout>
      <c:barChart>
        <c:barDir val="col"/>
        <c:grouping val="clustered"/>
        <c:varyColors val="0"/>
        <c:ser>
          <c:idx val="0"/>
          <c:order val="0"/>
          <c:spPr>
            <a:solidFill>
              <a:schemeClr val="accent2"/>
            </a:solidFill>
            <a:ln>
              <a:noFill/>
            </a:ln>
            <a:effectLst/>
          </c:spPr>
          <c:invertIfNegative val="0"/>
          <c:dLbls>
            <c:dLbl>
              <c:idx val="0"/>
              <c:layout>
                <c:manualLayout>
                  <c:x val="-9.7222211589872379E-3"/>
                  <c:y val="6.7859849796862978E-2"/>
                </c:manualLayout>
              </c:layout>
              <c:dLblPos val="outEnd"/>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384-FF4D-A776-DB99B2788E6A}"/>
                </c:ext>
              </c:extLst>
            </c:dLbl>
            <c:dLbl>
              <c:idx val="1"/>
              <c:layout>
                <c:manualLayout>
                  <c:x val="-9.72222115898729E-3"/>
                  <c:y val="6.7859849796862978E-2"/>
                </c:manualLayout>
              </c:layout>
              <c:dLblPos val="outEnd"/>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384-FF4D-A776-DB99B2788E6A}"/>
                </c:ext>
              </c:extLst>
            </c:dLbl>
            <c:dLbl>
              <c:idx val="2"/>
              <c:layout>
                <c:manualLayout>
                  <c:x val="-1.1111109895985356E-2"/>
                  <c:y val="6.7859849796863089E-2"/>
                </c:manualLayout>
              </c:layout>
              <c:dLblPos val="outEnd"/>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384-FF4D-A776-DB99B2788E6A}"/>
                </c:ext>
              </c:extLst>
            </c:dLbl>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1"/>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Analysis'!$A$23:$A$25</c:f>
              <c:strCache>
                <c:ptCount val="3"/>
                <c:pt idx="0">
                  <c:v>Kootha</c:v>
                </c:pt>
                <c:pt idx="1">
                  <c:v>Surjek</c:v>
                </c:pt>
                <c:pt idx="2">
                  <c:v>Jutik</c:v>
                </c:pt>
              </c:strCache>
            </c:strRef>
          </c:cat>
          <c:val>
            <c:numRef>
              <c:f>'EBIT Analysis'!$Q$23:$Q$25</c:f>
              <c:numCache>
                <c:formatCode>"$"#,##0.00;[Red]\-"$"#,##0.00</c:formatCode>
                <c:ptCount val="3"/>
                <c:pt idx="0">
                  <c:v>19721133.206596851</c:v>
                </c:pt>
                <c:pt idx="1">
                  <c:v>22936250.129034132</c:v>
                </c:pt>
                <c:pt idx="2">
                  <c:v>72941736.097194403</c:v>
                </c:pt>
              </c:numCache>
            </c:numRef>
          </c:val>
          <c:extLst>
            <c:ext xmlns:c16="http://schemas.microsoft.com/office/drawing/2014/chart" uri="{C3380CC4-5D6E-409C-BE32-E72D297353CC}">
              <c16:uniqueId val="{00000000-A384-FF4D-A776-DB99B2788E6A}"/>
            </c:ext>
          </c:extLst>
        </c:ser>
        <c:dLbls>
          <c:dLblPos val="ctr"/>
          <c:showLegendKey val="0"/>
          <c:showVal val="1"/>
          <c:showCatName val="0"/>
          <c:showSerName val="0"/>
          <c:showPercent val="0"/>
          <c:showBubbleSize val="0"/>
        </c:dLbls>
        <c:gapWidth val="219"/>
        <c:overlap val="-27"/>
        <c:axId val="399782320"/>
        <c:axId val="399783968"/>
      </c:barChart>
      <c:catAx>
        <c:axId val="3997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83968"/>
        <c:crosses val="autoZero"/>
        <c:auto val="1"/>
        <c:lblAlgn val="ctr"/>
        <c:lblOffset val="100"/>
        <c:noMultiLvlLbl val="0"/>
      </c:catAx>
      <c:valAx>
        <c:axId val="39978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8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Jutik Revenue July 13 - June 14 </a:t>
            </a:r>
          </a:p>
        </c:rich>
      </c:tx>
      <c:layout>
        <c:manualLayout>
          <c:xMode val="edge"/>
          <c:yMode val="edge"/>
          <c:x val="0.35780317285314678"/>
          <c:y val="3.328560259102431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Analysis'!$A$40:$C$40</c:f>
              <c:strCache>
                <c:ptCount val="3"/>
                <c:pt idx="0">
                  <c:v>Jutik</c:v>
                </c:pt>
                <c:pt idx="1">
                  <c:v>Revenues</c:v>
                </c:pt>
                <c:pt idx="2">
                  <c:v>001 Private Water Hedge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Analysis'!$D$40:$Q$40</c:f>
              <c:numCache>
                <c:formatCode>"$"#,##0.00;[Red]\-"$"#,##0.00</c:formatCode>
                <c:ptCount val="14"/>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pt idx="13">
                  <c:v>67860510.573750004</c:v>
                </c:pt>
              </c:numCache>
            </c:numRef>
          </c:val>
          <c:smooth val="0"/>
          <c:extLst>
            <c:ext xmlns:c16="http://schemas.microsoft.com/office/drawing/2014/chart" uri="{C3380CC4-5D6E-409C-BE32-E72D297353CC}">
              <c16:uniqueId val="{00000000-C5F2-844D-99B1-530552E4C622}"/>
            </c:ext>
          </c:extLst>
        </c:ser>
        <c:ser>
          <c:idx val="1"/>
          <c:order val="1"/>
          <c:tx>
            <c:strRef>
              <c:f>'Revenue Analysis'!$A$41:$C$41</c:f>
              <c:strCache>
                <c:ptCount val="3"/>
                <c:pt idx="0">
                  <c:v>Jutik</c:v>
                </c:pt>
                <c:pt idx="1">
                  <c:v>Revenues</c:v>
                </c:pt>
                <c:pt idx="2">
                  <c:v>002 Public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Analysis'!$D$41:$Q$41</c:f>
              <c:numCache>
                <c:formatCode>"$"#,##0.00;[Red]\-"$"#,##0.00</c:formatCode>
                <c:ptCount val="14"/>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pt idx="13">
                  <c:v>58098022.074299999</c:v>
                </c:pt>
              </c:numCache>
            </c:numRef>
          </c:val>
          <c:smooth val="0"/>
          <c:extLst>
            <c:ext xmlns:c16="http://schemas.microsoft.com/office/drawing/2014/chart" uri="{C3380CC4-5D6E-409C-BE32-E72D297353CC}">
              <c16:uniqueId val="{00000001-C5F2-844D-99B1-530552E4C622}"/>
            </c:ext>
          </c:extLst>
        </c:ser>
        <c:ser>
          <c:idx val="2"/>
          <c:order val="2"/>
          <c:tx>
            <c:strRef>
              <c:f>'Revenue Analysis'!$A$42:$C$42</c:f>
              <c:strCache>
                <c:ptCount val="3"/>
                <c:pt idx="0">
                  <c:v>Jutik</c:v>
                </c:pt>
                <c:pt idx="1">
                  <c:v>Revenues</c:v>
                </c:pt>
                <c:pt idx="2">
                  <c:v>003 Residential 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Analysis'!$D$42:$Q$42</c:f>
              <c:numCache>
                <c:formatCode>"$"#,##0.00;[Red]\-"$"#,##0.00</c:formatCode>
                <c:ptCount val="14"/>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pt idx="13">
                  <c:v>37706692.728949994</c:v>
                </c:pt>
              </c:numCache>
            </c:numRef>
          </c:val>
          <c:smooth val="0"/>
          <c:extLst>
            <c:ext xmlns:c16="http://schemas.microsoft.com/office/drawing/2014/chart" uri="{C3380CC4-5D6E-409C-BE32-E72D297353CC}">
              <c16:uniqueId val="{00000002-C5F2-844D-99B1-530552E4C622}"/>
            </c:ext>
          </c:extLst>
        </c:ser>
        <c:dLbls>
          <c:showLegendKey val="0"/>
          <c:showVal val="0"/>
          <c:showCatName val="0"/>
          <c:showSerName val="0"/>
          <c:showPercent val="0"/>
          <c:showBubbleSize val="0"/>
        </c:dLbls>
        <c:marker val="1"/>
        <c:smooth val="0"/>
        <c:axId val="808295103"/>
        <c:axId val="807719247"/>
      </c:lineChart>
      <c:dateAx>
        <c:axId val="808295103"/>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7719247"/>
        <c:crosses val="autoZero"/>
        <c:auto val="1"/>
        <c:lblOffset val="100"/>
        <c:baseTimeUnit val="months"/>
      </c:dateAx>
      <c:valAx>
        <c:axId val="8077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8295103"/>
        <c:crosses val="autoZero"/>
        <c:crossBetween val="between"/>
      </c:valAx>
      <c:spPr>
        <a:noFill/>
        <a:ln>
          <a:noFill/>
        </a:ln>
        <a:effectLst/>
      </c:spPr>
    </c:plotArea>
    <c:legend>
      <c:legendPos val="b"/>
      <c:layout>
        <c:manualLayout>
          <c:xMode val="edge"/>
          <c:yMode val="edge"/>
          <c:x val="2.1107532035933116E-2"/>
          <c:y val="0.89761026451113313"/>
          <c:w val="0.96913650284468678"/>
          <c:h val="6.33443915572863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Kootha Revenue July 13 - June 14 </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Analysis'!$A$34:$C$34</c:f>
              <c:strCache>
                <c:ptCount val="3"/>
                <c:pt idx="0">
                  <c:v>Kootha</c:v>
                </c:pt>
                <c:pt idx="1">
                  <c:v>Revenues</c:v>
                </c:pt>
                <c:pt idx="2">
                  <c:v>001 Private Water Hedge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0-0D72-8044-8D9B-FE623BA9D5A1}"/>
            </c:ext>
          </c:extLst>
        </c:ser>
        <c:ser>
          <c:idx val="1"/>
          <c:order val="1"/>
          <c:tx>
            <c:strRef>
              <c:f>'Revenue Analysis'!$A$35:$C$35</c:f>
              <c:strCache>
                <c:ptCount val="3"/>
                <c:pt idx="0">
                  <c:v>Kootha</c:v>
                </c:pt>
                <c:pt idx="1">
                  <c:v>Revenues</c:v>
                </c:pt>
                <c:pt idx="2">
                  <c:v>002 Public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1-0D72-8044-8D9B-FE623BA9D5A1}"/>
            </c:ext>
          </c:extLst>
        </c:ser>
        <c:ser>
          <c:idx val="2"/>
          <c:order val="2"/>
          <c:tx>
            <c:strRef>
              <c:f>'Revenue Analysis'!$A$36:$C$36</c:f>
              <c:strCache>
                <c:ptCount val="3"/>
                <c:pt idx="0">
                  <c:v>Kootha</c:v>
                </c:pt>
                <c:pt idx="1">
                  <c:v>Revenues</c:v>
                </c:pt>
                <c:pt idx="2">
                  <c:v>003 Residential 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2-0D72-8044-8D9B-FE623BA9D5A1}"/>
            </c:ext>
          </c:extLst>
        </c:ser>
        <c:dLbls>
          <c:showLegendKey val="0"/>
          <c:showVal val="0"/>
          <c:showCatName val="0"/>
          <c:showSerName val="0"/>
          <c:showPercent val="0"/>
          <c:showBubbleSize val="0"/>
        </c:dLbls>
        <c:marker val="1"/>
        <c:smooth val="0"/>
        <c:axId val="2107382207"/>
        <c:axId val="2106887903"/>
      </c:lineChart>
      <c:dateAx>
        <c:axId val="2107382207"/>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6887903"/>
        <c:crosses val="autoZero"/>
        <c:auto val="1"/>
        <c:lblOffset val="100"/>
        <c:baseTimeUnit val="months"/>
      </c:dateAx>
      <c:valAx>
        <c:axId val="210688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382207"/>
        <c:crosses val="autoZero"/>
        <c:crossBetween val="between"/>
      </c:valAx>
      <c:spPr>
        <a:noFill/>
        <a:ln>
          <a:noFill/>
        </a:ln>
        <a:effectLst/>
      </c:spPr>
    </c:plotArea>
    <c:legend>
      <c:legendPos val="b"/>
      <c:layout>
        <c:manualLayout>
          <c:xMode val="edge"/>
          <c:yMode val="edge"/>
          <c:x val="3.4000672615418344E-2"/>
          <c:y val="0.90817191797209662"/>
          <c:w val="0.89754177213713837"/>
          <c:h val="7.221177420973148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t>
            </a:r>
            <a:r>
              <a:rPr lang="en-US" baseline="0"/>
              <a:t>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B331-DA42-90F2-C4E46CC77F82}"/>
            </c:ext>
          </c:extLst>
        </c:ser>
        <c:ser>
          <c:idx val="1"/>
          <c:order val="1"/>
          <c:tx>
            <c:strRef>
              <c:f>'Revenue Analysis'!$C$61</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B331-DA42-90F2-C4E46CC77F82}"/>
            </c:ext>
          </c:extLst>
        </c:ser>
        <c:ser>
          <c:idx val="2"/>
          <c:order val="2"/>
          <c:tx>
            <c:strRef>
              <c:f>'Revenue Analysis'!$D$61</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B331-DA42-90F2-C4E46CC77F82}"/>
            </c:ext>
          </c:extLst>
        </c:ser>
        <c:dLbls>
          <c:dLblPos val="ctr"/>
          <c:showLegendKey val="0"/>
          <c:showVal val="1"/>
          <c:showCatName val="0"/>
          <c:showSerName val="0"/>
          <c:showPercent val="0"/>
          <c:showBubbleSize val="0"/>
        </c:dLbls>
        <c:gapWidth val="219"/>
        <c:overlap val="100"/>
        <c:axId val="178137967"/>
        <c:axId val="178139615"/>
      </c:barChart>
      <c:catAx>
        <c:axId val="1781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9615"/>
        <c:crosses val="autoZero"/>
        <c:auto val="1"/>
        <c:lblAlgn val="ctr"/>
        <c:lblOffset val="100"/>
        <c:noMultiLvlLbl val="0"/>
      </c:catAx>
      <c:valAx>
        <c:axId val="178139615"/>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37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r>
              <a:rPr lang="en-AU" sz="1800" b="1" i="0" baseline="0">
                <a:effectLst/>
              </a:rPr>
              <a:t>Surjek Chemical Expenditure vs. Water Production Actuals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EE2B-714A-BD28-E25655A21311}"/>
            </c:ext>
          </c:extLst>
        </c:ser>
        <c:dLbls>
          <c:showLegendKey val="0"/>
          <c:showVal val="0"/>
          <c:showCatName val="0"/>
          <c:showSerName val="0"/>
          <c:showPercent val="0"/>
          <c:showBubbleSize val="0"/>
        </c:dLbls>
        <c:gapWidth val="269"/>
        <c:axId val="1449033583"/>
        <c:axId val="1213191471"/>
      </c:barChart>
      <c:lineChart>
        <c:grouping val="standard"/>
        <c:varyColors val="0"/>
        <c:ser>
          <c:idx val="1"/>
          <c:order val="1"/>
          <c:tx>
            <c:strRef>
              <c:f>'Expenses Analysis'!$A$109</c:f>
              <c:strCache>
                <c:ptCount val="1"/>
                <c:pt idx="0">
                  <c:v>Water Production Actuals</c:v>
                </c:pt>
              </c:strCache>
            </c:strRef>
          </c:tx>
          <c:spPr>
            <a:ln w="38100" cap="rnd">
              <a:solidFill>
                <a:schemeClr val="accent2"/>
              </a:solidFill>
              <a:round/>
            </a:ln>
            <a:effectLst/>
          </c:spPr>
          <c:marker>
            <c:symbol val="none"/>
          </c:marker>
          <c:cat>
            <c:numRef>
              <c:f>'Expenses Analysis'!$C$117</c:f>
              <c:numCache>
                <c:formatCode>General</c:formatCode>
                <c:ptCount val="1"/>
              </c:numCache>
            </c:numRef>
          </c:cat>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EE2B-714A-BD28-E25655A21311}"/>
            </c:ext>
          </c:extLst>
        </c:ser>
        <c:dLbls>
          <c:showLegendKey val="0"/>
          <c:showVal val="0"/>
          <c:showCatName val="0"/>
          <c:showSerName val="0"/>
          <c:showPercent val="0"/>
          <c:showBubbleSize val="0"/>
        </c:dLbls>
        <c:marker val="1"/>
        <c:smooth val="0"/>
        <c:axId val="1448556655"/>
        <c:axId val="1519281535"/>
      </c:lineChart>
      <c:dateAx>
        <c:axId val="144903358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3191471"/>
        <c:crosses val="autoZero"/>
        <c:auto val="1"/>
        <c:lblOffset val="100"/>
        <c:baseTimeUnit val="months"/>
      </c:dateAx>
      <c:valAx>
        <c:axId val="1213191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33583"/>
        <c:crosses val="autoZero"/>
        <c:crossBetween val="between"/>
      </c:valAx>
      <c:valAx>
        <c:axId val="1519281535"/>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56655"/>
        <c:crosses val="max"/>
        <c:crossBetween val="between"/>
      </c:valAx>
      <c:catAx>
        <c:axId val="1448556655"/>
        <c:scaling>
          <c:orientation val="minMax"/>
        </c:scaling>
        <c:delete val="1"/>
        <c:axPos val="b"/>
        <c:numFmt formatCode="General" sourceLinked="1"/>
        <c:majorTickMark val="out"/>
        <c:minorTickMark val="none"/>
        <c:tickLblPos val="nextTo"/>
        <c:crossAx val="1519281535"/>
        <c:crosses val="autoZero"/>
        <c:auto val="1"/>
        <c:lblAlgn val="ctr"/>
        <c:lblOffset val="100"/>
        <c:noMultiLvlLbl val="0"/>
      </c:catAx>
      <c:spPr>
        <a:noFill/>
        <a:ln>
          <a:noFill/>
        </a:ln>
        <a:effectLst/>
      </c:spPr>
    </c:plotArea>
    <c:legend>
      <c:legendPos val="t"/>
      <c:layout>
        <c:manualLayout>
          <c:xMode val="edge"/>
          <c:yMode val="edge"/>
          <c:x val="0.2837439922282442"/>
          <c:y val="0.20863364524324238"/>
          <c:w val="0.38997187851518561"/>
          <c:h val="6.7635743928802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July 2013 - June 2014 </a:t>
            </a:r>
          </a:p>
        </c:rich>
      </c:tx>
      <c:layout>
        <c:manualLayout>
          <c:xMode val="edge"/>
          <c:yMode val="edge"/>
          <c:x val="0.30805653710247349"/>
          <c:y val="1.9952791534542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4381625441696"/>
          <c:y val="0.11736526946107785"/>
          <c:w val="0.79646643109540638"/>
          <c:h val="0.75528539770851999"/>
        </c:manualLayout>
      </c:layout>
      <c:barChart>
        <c:barDir val="col"/>
        <c:grouping val="clustered"/>
        <c:varyColors val="0"/>
        <c:ser>
          <c:idx val="0"/>
          <c:order val="0"/>
          <c:tx>
            <c:strRef>
              <c:f>[1]Sheet1!$B$2</c:f>
              <c:strCache>
                <c:ptCount val="1"/>
                <c:pt idx="0">
                  <c:v>Kootha</c:v>
                </c:pt>
              </c:strCache>
            </c:strRef>
          </c:tx>
          <c:spPr>
            <a:solidFill>
              <a:schemeClr val="accent4">
                <a:lumMod val="75000"/>
              </a:schemeClr>
            </a:solidFill>
            <a:ln>
              <a:noFill/>
            </a:ln>
            <a:effectLst/>
          </c:spPr>
          <c:invertIfNegative val="0"/>
          <c:dLbls>
            <c:numFmt formatCode="&quot;$&quot;#,##0.00" sourceLinked="0"/>
            <c:spPr>
              <a:noFill/>
              <a:ln>
                <a:noFill/>
              </a:ln>
              <a:effectLst/>
            </c:spPr>
            <c:txPr>
              <a:bodyPr rot="6000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[1]Sheet1!$E$2:$E$9</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[1]Sheet1!$F$2:$F$9</c:f>
              <c:numCache>
                <c:formatCode>General</c:formatCode>
                <c:ptCount val="8"/>
                <c:pt idx="0">
                  <c:v>10125517.98</c:v>
                </c:pt>
                <c:pt idx="1">
                  <c:v>4720521.2</c:v>
                </c:pt>
                <c:pt idx="2">
                  <c:v>7080781.8099999996</c:v>
                </c:pt>
                <c:pt idx="3">
                  <c:v>4863981.21</c:v>
                </c:pt>
                <c:pt idx="4">
                  <c:v>3054127.74</c:v>
                </c:pt>
                <c:pt idx="5">
                  <c:v>3450033.18</c:v>
                </c:pt>
                <c:pt idx="6">
                  <c:v>2375432.6800000002</c:v>
                </c:pt>
                <c:pt idx="7">
                  <c:v>15553428.289999999</c:v>
                </c:pt>
              </c:numCache>
            </c:numRef>
          </c:val>
          <c:extLst>
            <c:ext xmlns:c16="http://schemas.microsoft.com/office/drawing/2014/chart" uri="{C3380CC4-5D6E-409C-BE32-E72D297353CC}">
              <c16:uniqueId val="{00000000-80A6-CB42-AF37-38D21646906B}"/>
            </c:ext>
          </c:extLst>
        </c:ser>
        <c:dLbls>
          <c:dLblPos val="inEnd"/>
          <c:showLegendKey val="0"/>
          <c:showVal val="1"/>
          <c:showCatName val="0"/>
          <c:showSerName val="0"/>
          <c:showPercent val="0"/>
          <c:showBubbleSize val="0"/>
        </c:dLbls>
        <c:gapWidth val="170"/>
        <c:overlap val="-15"/>
        <c:axId val="1894593712"/>
        <c:axId val="71048079"/>
      </c:barChart>
      <c:catAx>
        <c:axId val="18945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079"/>
        <c:crossesAt val="0"/>
        <c:auto val="1"/>
        <c:lblAlgn val="ctr"/>
        <c:lblOffset val="100"/>
        <c:noMultiLvlLbl val="0"/>
      </c:catAx>
      <c:valAx>
        <c:axId val="7104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93712"/>
        <c:crosses val="autoZero"/>
        <c:crossBetween val="between"/>
        <c:dispUnits>
          <c:builtInUnit val="millions"/>
          <c:dispUnitsLbl>
            <c:layout>
              <c:manualLayout>
                <c:xMode val="edge"/>
                <c:yMode val="edge"/>
                <c:x val="2.8093041373361907E-2"/>
                <c:y val="4.5508982035928146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July 2013 - June 2014 </a:t>
            </a:r>
          </a:p>
        </c:rich>
      </c:tx>
      <c:layout>
        <c:manualLayout>
          <c:xMode val="edge"/>
          <c:yMode val="edge"/>
          <c:x val="0.30805653710247349"/>
          <c:y val="1.9952791534542352E-2"/>
        </c:manualLayout>
      </c:layout>
      <c:overlay val="0"/>
      <c:spPr>
        <a:noFill/>
        <a:ln>
          <a:noFill/>
        </a:ln>
        <a:effectLst/>
      </c:spPr>
    </c:title>
    <c:autoTitleDeleted val="0"/>
    <c:plotArea>
      <c:layout>
        <c:manualLayout>
          <c:layoutTarget val="inner"/>
          <c:xMode val="edge"/>
          <c:yMode val="edge"/>
          <c:x val="0.1724381625441696"/>
          <c:y val="0.11736526946107785"/>
          <c:w val="0.79646643109540638"/>
          <c:h val="0.75528539770851999"/>
        </c:manualLayout>
      </c:layout>
      <c:barChart>
        <c:barDir val="col"/>
        <c:grouping val="clustered"/>
        <c:varyColors val="0"/>
        <c:ser>
          <c:idx val="0"/>
          <c:order val="0"/>
          <c:tx>
            <c:strRef>
              <c:f>[1]Sheet1!$B$2</c:f>
              <c:strCache>
                <c:ptCount val="1"/>
                <c:pt idx="0">
                  <c:v>Kootha</c:v>
                </c:pt>
              </c:strCache>
            </c:strRef>
          </c:tx>
          <c:spPr>
            <a:solidFill>
              <a:schemeClr val="accent6">
                <a:lumMod val="60000"/>
                <a:lumOff val="40000"/>
              </a:schemeClr>
            </a:solidFill>
            <a:ln>
              <a:noFill/>
            </a:ln>
            <a:effectLst/>
          </c:spPr>
          <c:invertIfNegative val="0"/>
          <c:dLbls>
            <c:numFmt formatCode="&quot;$&quot;#,##0.00" sourceLinked="0"/>
            <c:spPr>
              <a:noFill/>
              <a:ln>
                <a:noFill/>
              </a:ln>
              <a:effectLst/>
            </c:spPr>
            <c:txPr>
              <a:bodyPr rot="6000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[1]Sheet1!$E$2:$E$9</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[1]Sheet1!$F$44:$F$51</c:f>
              <c:numCache>
                <c:formatCode>General</c:formatCode>
                <c:ptCount val="8"/>
                <c:pt idx="0">
                  <c:v>46326012.780000001</c:v>
                </c:pt>
                <c:pt idx="1">
                  <c:v>23163006.390000001</c:v>
                </c:pt>
                <c:pt idx="2">
                  <c:v>19302505.32</c:v>
                </c:pt>
                <c:pt idx="3">
                  <c:v>18221656.02</c:v>
                </c:pt>
                <c:pt idx="4">
                  <c:v>11461092.42</c:v>
                </c:pt>
                <c:pt idx="5">
                  <c:v>12135274.33</c:v>
                </c:pt>
                <c:pt idx="6">
                  <c:v>6573273.5899999999</c:v>
                </c:pt>
                <c:pt idx="7">
                  <c:v>42136369.189999998</c:v>
                </c:pt>
              </c:numCache>
            </c:numRef>
          </c:val>
          <c:extLst>
            <c:ext xmlns:c16="http://schemas.microsoft.com/office/drawing/2014/chart" uri="{C3380CC4-5D6E-409C-BE32-E72D297353CC}">
              <c16:uniqueId val="{00000001-0174-F049-B838-0DD026660135}"/>
            </c:ext>
          </c:extLst>
        </c:ser>
        <c:dLbls>
          <c:dLblPos val="inEnd"/>
          <c:showLegendKey val="0"/>
          <c:showVal val="1"/>
          <c:showCatName val="0"/>
          <c:showSerName val="0"/>
          <c:showPercent val="0"/>
          <c:showBubbleSize val="0"/>
        </c:dLbls>
        <c:gapWidth val="170"/>
        <c:overlap val="-15"/>
        <c:axId val="1894593712"/>
        <c:axId val="71048079"/>
      </c:barChart>
      <c:catAx>
        <c:axId val="18945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079"/>
        <c:crossesAt val="0"/>
        <c:auto val="1"/>
        <c:lblAlgn val="ctr"/>
        <c:lblOffset val="100"/>
        <c:noMultiLvlLbl val="0"/>
      </c:catAx>
      <c:valAx>
        <c:axId val="7104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93712"/>
        <c:crosses val="autoZero"/>
        <c:crossBetween val="between"/>
        <c:dispUnits>
          <c:builtInUnit val="millions"/>
          <c:dispUnitsLbl>
            <c:layout>
              <c:manualLayout>
                <c:xMode val="edge"/>
                <c:yMode val="edge"/>
                <c:x val="2.8093041373361907E-2"/>
                <c:y val="4.5508982035928146E-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r>
              <a:rPr lang="en-AU" sz="1800" b="1" i="0" baseline="0">
                <a:effectLst/>
              </a:rPr>
              <a:t>Kootha Chemical Expenditure vs. Water Production Actuals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9AC1-0448-AAA8-2DA46F82A218}"/>
            </c:ext>
          </c:extLst>
        </c:ser>
        <c:dLbls>
          <c:showLegendKey val="0"/>
          <c:showVal val="0"/>
          <c:showCatName val="0"/>
          <c:showSerName val="0"/>
          <c:showPercent val="0"/>
          <c:showBubbleSize val="0"/>
        </c:dLbls>
        <c:gapWidth val="269"/>
        <c:axId val="1449033583"/>
        <c:axId val="1213191471"/>
      </c:barChart>
      <c:lineChart>
        <c:grouping val="standard"/>
        <c:varyColors val="0"/>
        <c:ser>
          <c:idx val="1"/>
          <c:order val="1"/>
          <c:tx>
            <c:strRef>
              <c:f>'Expenses Analysis'!$A$109</c:f>
              <c:strCache>
                <c:ptCount val="1"/>
                <c:pt idx="0">
                  <c:v>Water Production Actuals</c:v>
                </c:pt>
              </c:strCache>
            </c:strRef>
          </c:tx>
          <c:spPr>
            <a:ln w="38100" cap="rnd">
              <a:solidFill>
                <a:schemeClr val="accent2"/>
              </a:solidFill>
              <a:round/>
            </a:ln>
            <a:effectLst/>
          </c:spPr>
          <c:marker>
            <c:symbol val="none"/>
          </c:marker>
          <c:cat>
            <c:numRef>
              <c:f>'Expenses Analysis'!$C$117</c:f>
              <c:numCache>
                <c:formatCode>General</c:formatCode>
                <c:ptCount val="1"/>
              </c:numCache>
            </c:numRef>
          </c:ca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9AC1-0448-AAA8-2DA46F82A218}"/>
            </c:ext>
          </c:extLst>
        </c:ser>
        <c:dLbls>
          <c:showLegendKey val="0"/>
          <c:showVal val="0"/>
          <c:showCatName val="0"/>
          <c:showSerName val="0"/>
          <c:showPercent val="0"/>
          <c:showBubbleSize val="0"/>
        </c:dLbls>
        <c:marker val="1"/>
        <c:smooth val="0"/>
        <c:axId val="1448556655"/>
        <c:axId val="1519281535"/>
      </c:lineChart>
      <c:dateAx>
        <c:axId val="144903358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3191471"/>
        <c:crosses val="autoZero"/>
        <c:auto val="1"/>
        <c:lblOffset val="100"/>
        <c:baseTimeUnit val="months"/>
      </c:dateAx>
      <c:valAx>
        <c:axId val="1213191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33583"/>
        <c:crosses val="autoZero"/>
        <c:crossBetween val="between"/>
      </c:valAx>
      <c:valAx>
        <c:axId val="1519281535"/>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56655"/>
        <c:crosses val="max"/>
        <c:crossBetween val="between"/>
      </c:valAx>
      <c:catAx>
        <c:axId val="1448556655"/>
        <c:scaling>
          <c:orientation val="minMax"/>
        </c:scaling>
        <c:delete val="1"/>
        <c:axPos val="b"/>
        <c:numFmt formatCode="General" sourceLinked="1"/>
        <c:majorTickMark val="out"/>
        <c:minorTickMark val="none"/>
        <c:tickLblPos val="nextTo"/>
        <c:crossAx val="1519281535"/>
        <c:crosses val="autoZero"/>
        <c:auto val="1"/>
        <c:lblAlgn val="ctr"/>
        <c:lblOffset val="100"/>
        <c:noMultiLvlLbl val="0"/>
      </c:catAx>
      <c:spPr>
        <a:noFill/>
        <a:ln>
          <a:noFill/>
        </a:ln>
        <a:effectLst/>
      </c:spPr>
    </c:plotArea>
    <c:legend>
      <c:legendPos val="t"/>
      <c:layout>
        <c:manualLayout>
          <c:xMode val="edge"/>
          <c:yMode val="edge"/>
          <c:x val="0.2837439922282442"/>
          <c:y val="0.20863364524324238"/>
          <c:w val="0.38997187851518561"/>
          <c:h val="6.7635743928802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r>
              <a:rPr lang="en-AU" sz="1800" b="1" i="0" baseline="0">
                <a:effectLst/>
              </a:rPr>
              <a:t>Jutik Chemical Expenditure vs. Water Production Actuals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ysClr val="windowText" lastClr="000000">
                  <a:lumMod val="65000"/>
                  <a:lumOff val="35000"/>
                </a:sysClr>
              </a:solidFill>
              <a:latin typeface="+mj-lt"/>
              <a:ea typeface="+mj-ea"/>
              <a:cs typeface="+mj-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2274807.7859325004</c:v>
                </c:pt>
                <c:pt idx="2" formatCode="#,##0.00">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1C52-B740-9938-BE62294BD93B}"/>
            </c:ext>
          </c:extLst>
        </c:ser>
        <c:dLbls>
          <c:showLegendKey val="0"/>
          <c:showVal val="0"/>
          <c:showCatName val="0"/>
          <c:showSerName val="0"/>
          <c:showPercent val="0"/>
          <c:showBubbleSize val="0"/>
        </c:dLbls>
        <c:gapWidth val="269"/>
        <c:axId val="1449033583"/>
        <c:axId val="1213191471"/>
      </c:barChart>
      <c:lineChart>
        <c:grouping val="standard"/>
        <c:varyColors val="0"/>
        <c:ser>
          <c:idx val="1"/>
          <c:order val="1"/>
          <c:tx>
            <c:strRef>
              <c:f>'Expenses Analysis'!$A$109</c:f>
              <c:strCache>
                <c:ptCount val="1"/>
                <c:pt idx="0">
                  <c:v>Water Production Actuals</c:v>
                </c:pt>
              </c:strCache>
            </c:strRef>
          </c:tx>
          <c:spPr>
            <a:ln w="38100" cap="rnd">
              <a:solidFill>
                <a:schemeClr val="accent2"/>
              </a:solidFill>
              <a:round/>
            </a:ln>
            <a:effectLst/>
          </c:spPr>
          <c:marker>
            <c:symbol val="none"/>
          </c:marker>
          <c:cat>
            <c:numRef>
              <c:f>'Expenses Analysis'!$C$117</c:f>
              <c:numCache>
                <c:formatCode>General</c:formatCode>
                <c:ptCount val="1"/>
              </c:numCache>
            </c:numRef>
          </c:cat>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1C52-B740-9938-BE62294BD93B}"/>
            </c:ext>
          </c:extLst>
        </c:ser>
        <c:dLbls>
          <c:showLegendKey val="0"/>
          <c:showVal val="0"/>
          <c:showCatName val="0"/>
          <c:showSerName val="0"/>
          <c:showPercent val="0"/>
          <c:showBubbleSize val="0"/>
        </c:dLbls>
        <c:marker val="1"/>
        <c:smooth val="0"/>
        <c:axId val="1448556655"/>
        <c:axId val="1519281535"/>
      </c:lineChart>
      <c:dateAx>
        <c:axId val="144903358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3191471"/>
        <c:crosses val="autoZero"/>
        <c:auto val="1"/>
        <c:lblOffset val="100"/>
        <c:baseTimeUnit val="months"/>
      </c:dateAx>
      <c:valAx>
        <c:axId val="1213191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33583"/>
        <c:crosses val="autoZero"/>
        <c:crossBetween val="between"/>
      </c:valAx>
      <c:valAx>
        <c:axId val="1519281535"/>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56655"/>
        <c:crosses val="max"/>
        <c:crossBetween val="between"/>
      </c:valAx>
      <c:catAx>
        <c:axId val="1448556655"/>
        <c:scaling>
          <c:orientation val="minMax"/>
        </c:scaling>
        <c:delete val="1"/>
        <c:axPos val="b"/>
        <c:numFmt formatCode="General" sourceLinked="1"/>
        <c:majorTickMark val="out"/>
        <c:minorTickMark val="none"/>
        <c:tickLblPos val="nextTo"/>
        <c:crossAx val="1519281535"/>
        <c:crosses val="autoZero"/>
        <c:auto val="1"/>
        <c:lblAlgn val="ctr"/>
        <c:lblOffset val="100"/>
        <c:noMultiLvlLbl val="0"/>
      </c:catAx>
      <c:spPr>
        <a:noFill/>
        <a:ln>
          <a:noFill/>
        </a:ln>
        <a:effectLst/>
      </c:spPr>
    </c:plotArea>
    <c:legend>
      <c:legendPos val="t"/>
      <c:layout>
        <c:manualLayout>
          <c:xMode val="edge"/>
          <c:yMode val="edge"/>
          <c:x val="0.2837439922282442"/>
          <c:y val="0.20863364524324238"/>
          <c:w val="0.38997187851518561"/>
          <c:h val="6.7635743928802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1033416</xdr:colOff>
      <xdr:row>42</xdr:row>
      <xdr:rowOff>273851</xdr:rowOff>
    </xdr:from>
    <xdr:to>
      <xdr:col>16</xdr:col>
      <xdr:colOff>423333</xdr:colOff>
      <xdr:row>53</xdr:row>
      <xdr:rowOff>120585</xdr:rowOff>
    </xdr:to>
    <xdr:graphicFrame macro="">
      <xdr:nvGraphicFramePr>
        <xdr:cNvPr id="48" name="Chart 17">
          <a:extLst>
            <a:ext uri="{FF2B5EF4-FFF2-40B4-BE49-F238E27FC236}">
              <a16:creationId xmlns:a16="http://schemas.microsoft.com/office/drawing/2014/main" id="{AA386115-4089-B724-6A76-2B9800ACA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522240</xdr:colOff>
      <xdr:row>42</xdr:row>
      <xdr:rowOff>163722</xdr:rowOff>
    </xdr:from>
    <xdr:to>
      <xdr:col>35</xdr:col>
      <xdr:colOff>508000</xdr:colOff>
      <xdr:row>53</xdr:row>
      <xdr:rowOff>70557</xdr:rowOff>
    </xdr:to>
    <xdr:graphicFrame macro="">
      <xdr:nvGraphicFramePr>
        <xdr:cNvPr id="45" name="Chart 18">
          <a:extLst>
            <a:ext uri="{FF2B5EF4-FFF2-40B4-BE49-F238E27FC236}">
              <a16:creationId xmlns:a16="http://schemas.microsoft.com/office/drawing/2014/main" id="{7CB91856-FCF5-B292-9CE6-2B0712F032F1}"/>
            </a:ext>
            <a:ext uri="{147F2762-F138-4A5C-976F-8EAC2B608ADB}">
              <a16:predDERef xmlns:a16="http://schemas.microsoft.com/office/drawing/2014/main" pred="{AA386115-4089-B724-6A76-2B9800ACA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141112</xdr:colOff>
      <xdr:row>42</xdr:row>
      <xdr:rowOff>211667</xdr:rowOff>
    </xdr:from>
    <xdr:to>
      <xdr:col>6</xdr:col>
      <xdr:colOff>952500</xdr:colOff>
      <xdr:row>53</xdr:row>
      <xdr:rowOff>127000</xdr:rowOff>
    </xdr:to>
    <xdr:graphicFrame macro="">
      <xdr:nvGraphicFramePr>
        <xdr:cNvPr id="49" name="Chart 29">
          <a:extLst>
            <a:ext uri="{FF2B5EF4-FFF2-40B4-BE49-F238E27FC236}">
              <a16:creationId xmlns:a16="http://schemas.microsoft.com/office/drawing/2014/main" id="{7F59DCB6-6228-47F9-9252-44CF5034F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450272</xdr:colOff>
      <xdr:row>56</xdr:row>
      <xdr:rowOff>242454</xdr:rowOff>
    </xdr:from>
    <xdr:to>
      <xdr:col>12</xdr:col>
      <xdr:colOff>877455</xdr:colOff>
      <xdr:row>66</xdr:row>
      <xdr:rowOff>230909</xdr:rowOff>
    </xdr:to>
    <xdr:graphicFrame macro="">
      <xdr:nvGraphicFramePr>
        <xdr:cNvPr id="3" name="Chart 2">
          <a:extLst>
            <a:ext uri="{FF2B5EF4-FFF2-40B4-BE49-F238E27FC236}">
              <a16:creationId xmlns:a16="http://schemas.microsoft.com/office/drawing/2014/main" id="{23139AAA-B13E-9BCF-74A0-768CD13B4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952500</xdr:colOff>
      <xdr:row>114</xdr:row>
      <xdr:rowOff>130175</xdr:rowOff>
    </xdr:from>
    <xdr:to>
      <xdr:col>11</xdr:col>
      <xdr:colOff>38100</xdr:colOff>
      <xdr:row>131</xdr:row>
      <xdr:rowOff>60325</xdr:rowOff>
    </xdr:to>
    <xdr:graphicFrame macro="">
      <xdr:nvGraphicFramePr>
        <xdr:cNvPr id="16" name="Chart 15">
          <a:extLst>
            <a:ext uri="{FF2B5EF4-FFF2-40B4-BE49-F238E27FC236}">
              <a16:creationId xmlns:a16="http://schemas.microsoft.com/office/drawing/2014/main" id="{21D9E38D-DD33-6741-BE0B-9365F6BEE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77</xdr:row>
      <xdr:rowOff>47625</xdr:rowOff>
    </xdr:from>
    <xdr:to>
      <xdr:col>6</xdr:col>
      <xdr:colOff>704850</xdr:colOff>
      <xdr:row>94</xdr:row>
      <xdr:rowOff>47625</xdr:rowOff>
    </xdr:to>
    <xdr:graphicFrame macro="">
      <xdr:nvGraphicFramePr>
        <xdr:cNvPr id="6" name="Chart 5">
          <a:extLst>
            <a:ext uri="{FF2B5EF4-FFF2-40B4-BE49-F238E27FC236}">
              <a16:creationId xmlns:a16="http://schemas.microsoft.com/office/drawing/2014/main" id="{4203A60A-7940-0448-9F04-1054CDC52028}"/>
            </a:ext>
            <a:ext uri="{147F2762-F138-4A5C-976F-8EAC2B608ADB}">
              <a16:predDERef xmlns:a16="http://schemas.microsoft.com/office/drawing/2014/main" pred="{21D9E38D-DD33-6741-BE0B-9365F6BEE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828675</xdr:colOff>
      <xdr:row>77</xdr:row>
      <xdr:rowOff>38100</xdr:rowOff>
    </xdr:from>
    <xdr:to>
      <xdr:col>14</xdr:col>
      <xdr:colOff>190500</xdr:colOff>
      <xdr:row>93</xdr:row>
      <xdr:rowOff>142875</xdr:rowOff>
    </xdr:to>
    <xdr:graphicFrame macro="">
      <xdr:nvGraphicFramePr>
        <xdr:cNvPr id="3" name="Chart 2">
          <a:extLst>
            <a:ext uri="{FF2B5EF4-FFF2-40B4-BE49-F238E27FC236}">
              <a16:creationId xmlns:a16="http://schemas.microsoft.com/office/drawing/2014/main" id="{11D79383-2054-90EA-D914-BD3831C6CA21}"/>
            </a:ext>
            <a:ext uri="{147F2762-F138-4A5C-976F-8EAC2B608ADB}">
              <a16:predDERef xmlns:a16="http://schemas.microsoft.com/office/drawing/2014/main" pred="{4203A60A-7940-0448-9F04-1054CDC52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114</xdr:row>
      <xdr:rowOff>63500</xdr:rowOff>
    </xdr:from>
    <xdr:to>
      <xdr:col>5</xdr:col>
      <xdr:colOff>895350</xdr:colOff>
      <xdr:row>130</xdr:row>
      <xdr:rowOff>184150</xdr:rowOff>
    </xdr:to>
    <xdr:graphicFrame macro="">
      <xdr:nvGraphicFramePr>
        <xdr:cNvPr id="8" name="Chart 7">
          <a:extLst>
            <a:ext uri="{FF2B5EF4-FFF2-40B4-BE49-F238E27FC236}">
              <a16:creationId xmlns:a16="http://schemas.microsoft.com/office/drawing/2014/main" id="{D3EC8C0A-2F86-9D41-A604-EDE0AC02C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79375</xdr:colOff>
      <xdr:row>114</xdr:row>
      <xdr:rowOff>142875</xdr:rowOff>
    </xdr:from>
    <xdr:to>
      <xdr:col>16</xdr:col>
      <xdr:colOff>1308100</xdr:colOff>
      <xdr:row>131</xdr:row>
      <xdr:rowOff>73025</xdr:rowOff>
    </xdr:to>
    <xdr:graphicFrame macro="">
      <xdr:nvGraphicFramePr>
        <xdr:cNvPr id="9" name="Chart 8">
          <a:extLst>
            <a:ext uri="{FF2B5EF4-FFF2-40B4-BE49-F238E27FC236}">
              <a16:creationId xmlns:a16="http://schemas.microsoft.com/office/drawing/2014/main" id="{6B55CFF6-8E8D-3F49-B568-AD467A554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714375</xdr:colOff>
      <xdr:row>76</xdr:row>
      <xdr:rowOff>1038225</xdr:rowOff>
    </xdr:from>
    <xdr:to>
      <xdr:col>24</xdr:col>
      <xdr:colOff>466725</xdr:colOff>
      <xdr:row>93</xdr:row>
      <xdr:rowOff>85725</xdr:rowOff>
    </xdr:to>
    <xdr:graphicFrame macro="">
      <xdr:nvGraphicFramePr>
        <xdr:cNvPr id="18" name="Chart 4">
          <a:extLst>
            <a:ext uri="{FF2B5EF4-FFF2-40B4-BE49-F238E27FC236}">
              <a16:creationId xmlns:a16="http://schemas.microsoft.com/office/drawing/2014/main" id="{7A095849-0D1A-2C42-9DFD-34A92B13C5F6}"/>
            </a:ext>
            <a:ext uri="{147F2762-F138-4A5C-976F-8EAC2B608ADB}">
              <a16:predDERef xmlns:a16="http://schemas.microsoft.com/office/drawing/2014/main" pred="{40EF897F-5F65-AB42-AAD0-8B0B152B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31750</xdr:colOff>
      <xdr:row>58</xdr:row>
      <xdr:rowOff>31750</xdr:rowOff>
    </xdr:from>
    <xdr:to>
      <xdr:col>7</xdr:col>
      <xdr:colOff>888999</xdr:colOff>
      <xdr:row>75</xdr:row>
      <xdr:rowOff>111125</xdr:rowOff>
    </xdr:to>
    <xdr:graphicFrame macro="">
      <xdr:nvGraphicFramePr>
        <xdr:cNvPr id="4" name="Chart 3">
          <a:extLst>
            <a:ext uri="{FF2B5EF4-FFF2-40B4-BE49-F238E27FC236}">
              <a16:creationId xmlns:a16="http://schemas.microsoft.com/office/drawing/2014/main" id="{83872A5B-E333-4EDD-14A3-C185FFDA0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1095376</xdr:colOff>
      <xdr:row>59</xdr:row>
      <xdr:rowOff>0</xdr:rowOff>
    </xdr:from>
    <xdr:to>
      <xdr:col>17</xdr:col>
      <xdr:colOff>285750</xdr:colOff>
      <xdr:row>75</xdr:row>
      <xdr:rowOff>95250</xdr:rowOff>
    </xdr:to>
    <xdr:graphicFrame macro="">
      <xdr:nvGraphicFramePr>
        <xdr:cNvPr id="11" name="Chart 4">
          <a:extLst>
            <a:ext uri="{FF2B5EF4-FFF2-40B4-BE49-F238E27FC236}">
              <a16:creationId xmlns:a16="http://schemas.microsoft.com/office/drawing/2014/main" id="{D229D142-BC45-024A-AB51-E6623D965B46}"/>
            </a:ext>
            <a:ext uri="{147F2762-F138-4A5C-976F-8EAC2B608ADB}">
              <a16:predDERef xmlns:a16="http://schemas.microsoft.com/office/drawing/2014/main" pred="{40EF897F-5F65-AB42-AAD0-8B0B152B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455083</xdr:colOff>
      <xdr:row>59</xdr:row>
      <xdr:rowOff>84668</xdr:rowOff>
    </xdr:from>
    <xdr:to>
      <xdr:col>7</xdr:col>
      <xdr:colOff>603250</xdr:colOff>
      <xdr:row>76</xdr:row>
      <xdr:rowOff>175685</xdr:rowOff>
    </xdr:to>
    <xdr:graphicFrame macro="">
      <xdr:nvGraphicFramePr>
        <xdr:cNvPr id="2" name="Chart 1">
          <a:extLst>
            <a:ext uri="{FF2B5EF4-FFF2-40B4-BE49-F238E27FC236}">
              <a16:creationId xmlns:a16="http://schemas.microsoft.com/office/drawing/2014/main" id="{6FDEB235-04C8-8BF2-39BD-44E9C292A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116415</xdr:colOff>
      <xdr:row>27</xdr:row>
      <xdr:rowOff>0</xdr:rowOff>
    </xdr:from>
    <xdr:to>
      <xdr:col>11</xdr:col>
      <xdr:colOff>814916</xdr:colOff>
      <xdr:row>46</xdr:row>
      <xdr:rowOff>170391</xdr:rowOff>
    </xdr:to>
    <xdr:graphicFrame macro="">
      <xdr:nvGraphicFramePr>
        <xdr:cNvPr id="3" name="Chart 2">
          <a:extLst>
            <a:ext uri="{FF2B5EF4-FFF2-40B4-BE49-F238E27FC236}">
              <a16:creationId xmlns:a16="http://schemas.microsoft.com/office/drawing/2014/main" id="{7F1BB13D-1725-0E95-ACEB-E1BA52A4E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645582</xdr:colOff>
      <xdr:row>59</xdr:row>
      <xdr:rowOff>116416</xdr:rowOff>
    </xdr:from>
    <xdr:to>
      <xdr:col>18</xdr:col>
      <xdr:colOff>497417</xdr:colOff>
      <xdr:row>79</xdr:row>
      <xdr:rowOff>116416</xdr:rowOff>
    </xdr:to>
    <xdr:graphicFrame macro="">
      <xdr:nvGraphicFramePr>
        <xdr:cNvPr id="5" name="Chart 4">
          <a:extLst>
            <a:ext uri="{FF2B5EF4-FFF2-40B4-BE49-F238E27FC236}">
              <a16:creationId xmlns:a16="http://schemas.microsoft.com/office/drawing/2014/main" id="{16349D7A-86BF-1022-B179-33255474C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15dc9dada40e5fa/%5e.Documents/values%20for%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Kootha</v>
          </cell>
          <cell r="E2" t="str">
            <v>Chem-Exp (001)</v>
          </cell>
          <cell r="F2">
            <v>10125517.98</v>
          </cell>
        </row>
        <row r="3">
          <cell r="E3" t="str">
            <v>Utility-Exp (002) - Heating</v>
          </cell>
          <cell r="F3">
            <v>4720521.2</v>
          </cell>
        </row>
        <row r="4">
          <cell r="E4" t="str">
            <v>Utility-Exp (002) - Electricity</v>
          </cell>
          <cell r="F4">
            <v>7080781.8099999996</v>
          </cell>
        </row>
        <row r="5">
          <cell r="E5" t="str">
            <v>Plant Maintenance (001)</v>
          </cell>
          <cell r="F5">
            <v>4863981.21</v>
          </cell>
        </row>
        <row r="6">
          <cell r="E6" t="str">
            <v>Plant Outages (002)</v>
          </cell>
          <cell r="F6">
            <v>3054127.74</v>
          </cell>
        </row>
        <row r="7">
          <cell r="E7" t="str">
            <v>Plant Op. Costs (003)</v>
          </cell>
          <cell r="F7">
            <v>3450033.18</v>
          </cell>
        </row>
        <row r="8">
          <cell r="E8" t="str">
            <v>Plant Admin Costs (004)</v>
          </cell>
          <cell r="F8">
            <v>2375432.6800000002</v>
          </cell>
        </row>
        <row r="9">
          <cell r="E9" t="str">
            <v>Labour-Costs (001)</v>
          </cell>
          <cell r="F9">
            <v>15553428.289999999</v>
          </cell>
        </row>
        <row r="44">
          <cell r="F44">
            <v>46326012.780000001</v>
          </cell>
        </row>
        <row r="45">
          <cell r="F45">
            <v>23163006.390000001</v>
          </cell>
        </row>
        <row r="46">
          <cell r="F46">
            <v>19302505.32</v>
          </cell>
        </row>
        <row r="47">
          <cell r="F47">
            <v>18221656.02</v>
          </cell>
        </row>
        <row r="48">
          <cell r="F48">
            <v>11461092.42</v>
          </cell>
        </row>
        <row r="49">
          <cell r="F49">
            <v>12135274.33</v>
          </cell>
        </row>
        <row r="50">
          <cell r="F50">
            <v>6573273.5899999999</v>
          </cell>
        </row>
        <row r="51">
          <cell r="F51">
            <v>42136369.189999998</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5" zoomScale="80" zoomScaleNormal="80" workbookViewId="0">
      <selection activeCell="A12" sqref="A12:AB12"/>
    </sheetView>
  </sheetViews>
  <sheetFormatPr baseColWidth="10" defaultColWidth="8.6640625" defaultRowHeight="13" x14ac:dyDescent="0.15"/>
  <cols>
    <col min="1" max="1" width="8.6640625" style="2" customWidth="1"/>
    <col min="2" max="16384" width="8.6640625" style="2"/>
  </cols>
  <sheetData>
    <row r="1" spans="1:31" s="127" customFormat="1" ht="18" x14ac:dyDescent="0.2">
      <c r="A1" s="126" t="s">
        <v>0</v>
      </c>
    </row>
    <row r="3" spans="1:31" ht="14" x14ac:dyDescent="0.15">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
      <c r="A4" s="147" t="s">
        <v>2</v>
      </c>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row>
    <row r="5" spans="1:31" ht="32.5" customHeight="1" x14ac:dyDescent="0.2">
      <c r="A5" s="147" t="s">
        <v>3</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row>
    <row r="6" spans="1:31" ht="25.5" customHeight="1" x14ac:dyDescent="0.15">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15">
      <c r="A7" s="1" t="s">
        <v>5</v>
      </c>
    </row>
    <row r="8" spans="1:31" ht="12.75" customHeight="1" x14ac:dyDescent="0.15">
      <c r="A8" s="1"/>
    </row>
    <row r="9" spans="1:31" s="127" customFormat="1" ht="25.5" customHeight="1" x14ac:dyDescent="0.15">
      <c r="A9" s="129" t="s">
        <v>6</v>
      </c>
    </row>
    <row r="10" spans="1:31" s="22" customFormat="1" ht="90.5" customHeight="1" x14ac:dyDescent="0.2">
      <c r="A10" s="147" t="s">
        <v>7</v>
      </c>
      <c r="B10" s="148"/>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row>
    <row r="11" spans="1:31" s="128" customFormat="1" ht="28" customHeight="1" x14ac:dyDescent="0.15">
      <c r="A11" s="129" t="s">
        <v>8</v>
      </c>
    </row>
    <row r="12" spans="1:31" s="130" customFormat="1" ht="68" customHeight="1" x14ac:dyDescent="0.2">
      <c r="A12" s="149" t="s">
        <v>9</v>
      </c>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row>
    <row r="13" spans="1:31" ht="89" customHeight="1" x14ac:dyDescent="0.2">
      <c r="A13" s="152" t="s">
        <v>10</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row>
    <row r="14" spans="1:31" ht="68.5" customHeight="1" x14ac:dyDescent="0.2">
      <c r="A14" s="147" t="s">
        <v>11</v>
      </c>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3"/>
    </row>
    <row r="15" spans="1:31" x14ac:dyDescent="0.1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8" customWidth="1"/>
    <col min="2" max="2" width="15.5" style="18" customWidth="1"/>
    <col min="3" max="14" width="14" style="18" bestFit="1" customWidth="1"/>
    <col min="15" max="26" width="8.6640625" style="18" customWidth="1"/>
    <col min="27" max="16384" width="14.5" style="18"/>
  </cols>
  <sheetData>
    <row r="1" spans="1:26" s="32" customFormat="1" ht="28" customHeight="1" x14ac:dyDescent="0.2">
      <c r="A1" s="165" t="s">
        <v>160</v>
      </c>
      <c r="B1" s="165"/>
      <c r="C1" s="165"/>
      <c r="D1" s="165"/>
      <c r="E1" s="165"/>
      <c r="F1" s="165"/>
      <c r="G1" s="165"/>
      <c r="H1" s="165"/>
      <c r="I1" s="165"/>
      <c r="J1" s="165"/>
      <c r="K1" s="165"/>
    </row>
    <row r="2" spans="1:26" s="32" customFormat="1" ht="37" customHeight="1" x14ac:dyDescent="0.2">
      <c r="A2" s="165"/>
      <c r="B2" s="165"/>
      <c r="C2" s="165"/>
      <c r="D2" s="165"/>
      <c r="E2" s="165"/>
      <c r="F2" s="165"/>
      <c r="G2" s="165"/>
      <c r="H2" s="165"/>
      <c r="I2" s="165"/>
      <c r="J2" s="165"/>
      <c r="K2" s="165"/>
    </row>
    <row r="3" spans="1:26" s="33" customFormat="1" ht="13.5" customHeight="1" x14ac:dyDescent="0.2">
      <c r="A3" s="28" t="s">
        <v>161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162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2">
      <c r="A5" s="172" t="s">
        <v>163</v>
      </c>
      <c r="B5" s="173"/>
      <c r="C5" s="173"/>
      <c r="D5" s="173"/>
      <c r="E5" s="173"/>
      <c r="F5" s="173"/>
      <c r="G5" s="173"/>
      <c r="H5" s="173"/>
      <c r="I5" s="173"/>
      <c r="J5" s="173"/>
      <c r="K5" s="173"/>
      <c r="L5" s="173"/>
      <c r="M5" s="20"/>
      <c r="N5" s="20"/>
      <c r="O5" s="20"/>
      <c r="P5" s="20"/>
      <c r="Q5" s="20"/>
      <c r="R5" s="20"/>
      <c r="S5" s="20"/>
      <c r="T5" s="20"/>
      <c r="U5" s="20"/>
      <c r="V5" s="20"/>
      <c r="W5" s="20"/>
      <c r="X5" s="20"/>
      <c r="Y5" s="20"/>
      <c r="Z5" s="20"/>
    </row>
    <row r="6" spans="1:26" s="33" customFormat="1" ht="13.5" customHeight="1" x14ac:dyDescent="0.2">
      <c r="A6" s="28" t="s">
        <v>164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165</v>
      </c>
      <c r="B7" s="1" t="s">
        <v>166</v>
      </c>
      <c r="C7" s="60" t="s">
        <v>123</v>
      </c>
      <c r="D7" s="60" t="s">
        <v>124</v>
      </c>
      <c r="E7" s="60" t="s">
        <v>125</v>
      </c>
      <c r="F7" s="60" t="s">
        <v>126</v>
      </c>
      <c r="G7" s="60" t="s">
        <v>127</v>
      </c>
      <c r="H7" s="60" t="s">
        <v>128</v>
      </c>
      <c r="I7" s="60" t="s">
        <v>129</v>
      </c>
      <c r="J7" s="60" t="s">
        <v>130</v>
      </c>
      <c r="K7" s="60" t="s">
        <v>131</v>
      </c>
      <c r="L7" s="60" t="s">
        <v>132</v>
      </c>
      <c r="M7" s="60" t="s">
        <v>133</v>
      </c>
      <c r="N7" s="60" t="s">
        <v>134</v>
      </c>
      <c r="O7" s="2"/>
      <c r="P7" s="2"/>
      <c r="Q7" s="2"/>
      <c r="R7" s="2"/>
      <c r="S7" s="2"/>
      <c r="T7" s="2"/>
      <c r="U7" s="2"/>
      <c r="V7" s="2"/>
      <c r="W7" s="2"/>
      <c r="X7" s="2"/>
      <c r="Y7" s="2"/>
      <c r="Z7" s="2"/>
    </row>
    <row r="8" spans="1:26" ht="13.5" customHeight="1" x14ac:dyDescent="0.2">
      <c r="A8" s="58" t="s">
        <v>156</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157</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158</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135</v>
      </c>
      <c r="B11" s="58" t="s">
        <v>167</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168</v>
      </c>
      <c r="B12" s="15" t="s">
        <v>169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170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165</v>
      </c>
      <c r="B15" s="28" t="s">
        <v>166</v>
      </c>
      <c r="C15" s="61" t="s">
        <v>123</v>
      </c>
      <c r="D15" s="61" t="s">
        <v>124</v>
      </c>
      <c r="E15" s="61" t="s">
        <v>125</v>
      </c>
      <c r="F15" s="61" t="s">
        <v>126</v>
      </c>
      <c r="G15" s="61" t="s">
        <v>127</v>
      </c>
      <c r="H15" s="61" t="s">
        <v>128</v>
      </c>
      <c r="I15" s="61" t="s">
        <v>129</v>
      </c>
      <c r="J15" s="61" t="s">
        <v>130</v>
      </c>
      <c r="K15" s="61" t="s">
        <v>131</v>
      </c>
      <c r="L15" s="61" t="s">
        <v>132</v>
      </c>
      <c r="M15" s="61" t="s">
        <v>133</v>
      </c>
      <c r="N15" s="61" t="s">
        <v>134</v>
      </c>
      <c r="O15" s="21"/>
      <c r="P15" s="21"/>
      <c r="Q15" s="21"/>
      <c r="R15" s="21"/>
      <c r="S15" s="21"/>
      <c r="T15" s="21"/>
      <c r="U15" s="21"/>
      <c r="V15" s="21"/>
      <c r="W15" s="21"/>
      <c r="X15" s="21"/>
      <c r="Y15" s="21"/>
      <c r="Z15" s="21"/>
    </row>
    <row r="16" spans="1:26" ht="13.5" customHeight="1" x14ac:dyDescent="0.2">
      <c r="A16" s="58" t="s">
        <v>156</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157</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158</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139</v>
      </c>
      <c r="B19" s="58" t="s">
        <v>167</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168</v>
      </c>
      <c r="B20" s="15" t="s">
        <v>169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171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165</v>
      </c>
      <c r="B23" s="28" t="s">
        <v>166</v>
      </c>
      <c r="C23" s="61" t="s">
        <v>123</v>
      </c>
      <c r="D23" s="61" t="s">
        <v>124</v>
      </c>
      <c r="E23" s="61" t="s">
        <v>125</v>
      </c>
      <c r="F23" s="61" t="s">
        <v>126</v>
      </c>
      <c r="G23" s="61" t="s">
        <v>127</v>
      </c>
      <c r="H23" s="61" t="s">
        <v>128</v>
      </c>
      <c r="I23" s="61" t="s">
        <v>129</v>
      </c>
      <c r="J23" s="61" t="s">
        <v>130</v>
      </c>
      <c r="K23" s="61" t="s">
        <v>131</v>
      </c>
      <c r="L23" s="61" t="s">
        <v>132</v>
      </c>
      <c r="M23" s="61" t="s">
        <v>133</v>
      </c>
      <c r="N23" s="61" t="s">
        <v>134</v>
      </c>
      <c r="O23" s="21"/>
      <c r="P23" s="21"/>
      <c r="Q23" s="21"/>
      <c r="R23" s="21"/>
      <c r="S23" s="21"/>
      <c r="T23" s="21"/>
      <c r="U23" s="21"/>
      <c r="V23" s="21"/>
      <c r="W23" s="21"/>
      <c r="X23" s="21"/>
      <c r="Y23" s="21"/>
      <c r="Z23" s="21"/>
    </row>
    <row r="24" spans="1:26" ht="13.5" customHeight="1" x14ac:dyDescent="0.2">
      <c r="A24" s="58" t="s">
        <v>156</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157</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158</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140</v>
      </c>
      <c r="B27" s="58" t="s">
        <v>167</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168</v>
      </c>
      <c r="B28" s="15" t="s">
        <v>169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172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165</v>
      </c>
      <c r="B31" s="28" t="s">
        <v>166</v>
      </c>
      <c r="C31" s="61" t="s">
        <v>123</v>
      </c>
      <c r="D31" s="61" t="s">
        <v>124</v>
      </c>
      <c r="E31" s="61" t="s">
        <v>125</v>
      </c>
      <c r="F31" s="61" t="s">
        <v>126</v>
      </c>
      <c r="G31" s="61" t="s">
        <v>127</v>
      </c>
      <c r="H31" s="61" t="s">
        <v>128</v>
      </c>
      <c r="I31" s="61" t="s">
        <v>129</v>
      </c>
      <c r="J31" s="61" t="s">
        <v>130</v>
      </c>
      <c r="K31" s="61" t="s">
        <v>131</v>
      </c>
      <c r="L31" s="61" t="s">
        <v>132</v>
      </c>
      <c r="M31" s="61" t="s">
        <v>133</v>
      </c>
      <c r="N31" s="61" t="s">
        <v>134</v>
      </c>
      <c r="O31" s="21"/>
      <c r="P31" s="21"/>
      <c r="Q31" s="21"/>
      <c r="R31" s="21"/>
      <c r="S31" s="21"/>
      <c r="T31" s="21"/>
      <c r="U31" s="21"/>
      <c r="V31" s="21"/>
      <c r="W31" s="21"/>
      <c r="X31" s="21"/>
      <c r="Y31" s="21"/>
      <c r="Z31" s="21"/>
    </row>
    <row r="32" spans="1:26" ht="13.5" customHeight="1" x14ac:dyDescent="0.2">
      <c r="A32" s="58" t="s">
        <v>156</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157</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158</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135</v>
      </c>
      <c r="B35" s="58" t="s">
        <v>167</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139</v>
      </c>
      <c r="B36" s="58" t="s">
        <v>167</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140</v>
      </c>
      <c r="B37" s="58" t="s">
        <v>167</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168</v>
      </c>
      <c r="B38" s="15" t="s">
        <v>169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173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165</v>
      </c>
      <c r="B41" s="28"/>
      <c r="C41" s="29" t="s">
        <v>123</v>
      </c>
      <c r="D41" s="29" t="s">
        <v>124</v>
      </c>
      <c r="E41" s="29" t="s">
        <v>125</v>
      </c>
      <c r="F41" s="29" t="s">
        <v>126</v>
      </c>
      <c r="G41" s="29" t="s">
        <v>127</v>
      </c>
      <c r="H41" s="29" t="s">
        <v>128</v>
      </c>
      <c r="I41" s="29" t="s">
        <v>129</v>
      </c>
      <c r="J41" s="29" t="s">
        <v>130</v>
      </c>
      <c r="K41" s="29" t="s">
        <v>131</v>
      </c>
      <c r="L41" s="29" t="s">
        <v>132</v>
      </c>
      <c r="M41" s="29" t="s">
        <v>133</v>
      </c>
      <c r="N41" s="29" t="s">
        <v>134</v>
      </c>
      <c r="O41" s="21"/>
      <c r="P41" s="21"/>
      <c r="Q41" s="21"/>
      <c r="R41" s="21"/>
      <c r="S41" s="21"/>
      <c r="T41" s="21"/>
      <c r="U41" s="21"/>
      <c r="V41" s="21"/>
      <c r="W41" s="21"/>
      <c r="X41" s="21"/>
      <c r="Y41" s="21"/>
      <c r="Z41" s="21"/>
    </row>
    <row r="42" spans="1:26" ht="13.5" customHeight="1" x14ac:dyDescent="0.2">
      <c r="A42" s="58" t="s">
        <v>156</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157</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158</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135</v>
      </c>
      <c r="B45" s="58" t="s">
        <v>167</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174</v>
      </c>
      <c r="B46" s="15" t="s">
        <v>169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175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165</v>
      </c>
      <c r="B49" s="28"/>
      <c r="C49" s="29" t="s">
        <v>123</v>
      </c>
      <c r="D49" s="29" t="s">
        <v>124</v>
      </c>
      <c r="E49" s="29" t="s">
        <v>125</v>
      </c>
      <c r="F49" s="29" t="s">
        <v>126</v>
      </c>
      <c r="G49" s="29" t="s">
        <v>127</v>
      </c>
      <c r="H49" s="29" t="s">
        <v>128</v>
      </c>
      <c r="I49" s="29" t="s">
        <v>129</v>
      </c>
      <c r="J49" s="29" t="s">
        <v>130</v>
      </c>
      <c r="K49" s="29" t="s">
        <v>131</v>
      </c>
      <c r="L49" s="29" t="s">
        <v>132</v>
      </c>
      <c r="M49" s="29" t="s">
        <v>133</v>
      </c>
      <c r="N49" s="29" t="s">
        <v>134</v>
      </c>
      <c r="O49" s="21"/>
      <c r="P49" s="21"/>
      <c r="Q49" s="21"/>
      <c r="R49" s="21"/>
      <c r="S49" s="21"/>
      <c r="T49" s="21"/>
      <c r="U49" s="21"/>
      <c r="V49" s="21"/>
      <c r="W49" s="21"/>
      <c r="X49" s="21"/>
      <c r="Y49" s="21"/>
      <c r="Z49" s="21"/>
    </row>
    <row r="50" spans="1:26" ht="13.5" customHeight="1" x14ac:dyDescent="0.2">
      <c r="A50" s="58" t="s">
        <v>156</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157</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158</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139</v>
      </c>
      <c r="B53" s="58" t="s">
        <v>167</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174</v>
      </c>
      <c r="B54" s="15" t="s">
        <v>169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176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165</v>
      </c>
      <c r="B57" s="28"/>
      <c r="C57" s="29" t="s">
        <v>123</v>
      </c>
      <c r="D57" s="29" t="s">
        <v>124</v>
      </c>
      <c r="E57" s="29" t="s">
        <v>125</v>
      </c>
      <c r="F57" s="29" t="s">
        <v>126</v>
      </c>
      <c r="G57" s="29" t="s">
        <v>127</v>
      </c>
      <c r="H57" s="29" t="s">
        <v>128</v>
      </c>
      <c r="I57" s="29" t="s">
        <v>129</v>
      </c>
      <c r="J57" s="29" t="s">
        <v>130</v>
      </c>
      <c r="K57" s="29" t="s">
        <v>131</v>
      </c>
      <c r="L57" s="29" t="s">
        <v>132</v>
      </c>
      <c r="M57" s="29" t="s">
        <v>133</v>
      </c>
      <c r="N57" s="29" t="s">
        <v>134</v>
      </c>
      <c r="O57" s="28"/>
      <c r="P57" s="28"/>
      <c r="Q57" s="28"/>
      <c r="R57" s="28"/>
      <c r="S57" s="28"/>
      <c r="T57" s="28"/>
      <c r="U57" s="28"/>
      <c r="V57" s="28"/>
      <c r="W57" s="28"/>
      <c r="X57" s="28"/>
      <c r="Y57" s="28"/>
      <c r="Z57" s="28"/>
    </row>
    <row r="58" spans="1:26" ht="13.5" customHeight="1" x14ac:dyDescent="0.2">
      <c r="A58" s="58" t="s">
        <v>156</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157</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158</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140</v>
      </c>
      <c r="B61" s="58" t="s">
        <v>167</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174</v>
      </c>
      <c r="B62" s="15" t="s">
        <v>169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177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165</v>
      </c>
      <c r="B65" s="28"/>
      <c r="C65" s="29" t="s">
        <v>123</v>
      </c>
      <c r="D65" s="29" t="s">
        <v>124</v>
      </c>
      <c r="E65" s="29" t="s">
        <v>125</v>
      </c>
      <c r="F65" s="29" t="s">
        <v>126</v>
      </c>
      <c r="G65" s="29" t="s">
        <v>127</v>
      </c>
      <c r="H65" s="29" t="s">
        <v>128</v>
      </c>
      <c r="I65" s="29" t="s">
        <v>129</v>
      </c>
      <c r="J65" s="29" t="s">
        <v>130</v>
      </c>
      <c r="K65" s="29" t="s">
        <v>131</v>
      </c>
      <c r="L65" s="29" t="s">
        <v>132</v>
      </c>
      <c r="M65" s="29" t="s">
        <v>133</v>
      </c>
      <c r="N65" s="29" t="s">
        <v>134</v>
      </c>
      <c r="O65" s="21"/>
      <c r="P65" s="21"/>
      <c r="Q65" s="21"/>
      <c r="R65" s="21"/>
      <c r="S65" s="21"/>
      <c r="T65" s="21"/>
      <c r="U65" s="21"/>
      <c r="V65" s="21"/>
      <c r="W65" s="21"/>
      <c r="X65" s="21"/>
      <c r="Y65" s="21"/>
      <c r="Z65" s="21"/>
    </row>
    <row r="66" spans="1:26" ht="13.5" customHeight="1" x14ac:dyDescent="0.2">
      <c r="A66" s="58" t="s">
        <v>156</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157</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158</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135</v>
      </c>
      <c r="B69" s="58" t="s">
        <v>167</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139</v>
      </c>
      <c r="B70" s="58" t="s">
        <v>167</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140</v>
      </c>
      <c r="B71" s="58" t="s">
        <v>167</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174</v>
      </c>
      <c r="B72" s="15" t="s">
        <v>169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25">
      <c r="A74" s="66" t="s">
        <v>178</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0" customFormat="1" ht="148" customHeight="1" x14ac:dyDescent="0.25">
      <c r="A1" s="174" t="s">
        <v>179</v>
      </c>
      <c r="B1" s="169"/>
      <c r="C1" s="169"/>
      <c r="D1" s="169"/>
      <c r="E1" s="169"/>
      <c r="F1" s="169"/>
      <c r="G1" s="169"/>
      <c r="H1" s="169"/>
      <c r="I1" s="169"/>
      <c r="J1" s="169"/>
      <c r="K1" s="169"/>
      <c r="L1" s="169"/>
      <c r="M1" s="169"/>
      <c r="N1" s="169"/>
      <c r="O1" s="169"/>
      <c r="P1" s="169"/>
      <c r="Q1" s="169"/>
      <c r="R1" s="169"/>
      <c r="S1" s="169"/>
      <c r="T1" s="169"/>
    </row>
    <row r="2" spans="1:20" s="50" customFormat="1" ht="41.25" customHeight="1" x14ac:dyDescent="0.2">
      <c r="A2" s="36" t="s">
        <v>180</v>
      </c>
    </row>
    <row r="3" spans="1:20" s="50" customFormat="1" ht="20.25" customHeight="1" x14ac:dyDescent="0.2">
      <c r="A3" s="36"/>
    </row>
    <row r="4" spans="1:20" s="50" customFormat="1" ht="21" customHeight="1" x14ac:dyDescent="0.2">
      <c r="A4" s="36" t="s">
        <v>181</v>
      </c>
    </row>
    <row r="5" spans="1:20" s="50" customFormat="1" ht="22" customHeight="1" x14ac:dyDescent="0.2">
      <c r="A5" s="36" t="s">
        <v>39</v>
      </c>
    </row>
    <row r="6" spans="1:20" s="27" customFormat="1" ht="14.25" customHeight="1" x14ac:dyDescent="0.2">
      <c r="A6" s="28" t="s">
        <v>182</v>
      </c>
      <c r="B6" s="28" t="s">
        <v>166</v>
      </c>
      <c r="C6" s="29" t="s">
        <v>123</v>
      </c>
      <c r="D6" s="29" t="s">
        <v>124</v>
      </c>
      <c r="E6" s="29" t="s">
        <v>125</v>
      </c>
      <c r="F6" s="29" t="s">
        <v>126</v>
      </c>
      <c r="G6" s="29" t="s">
        <v>127</v>
      </c>
      <c r="H6" s="29" t="s">
        <v>128</v>
      </c>
      <c r="I6" s="29" t="s">
        <v>129</v>
      </c>
      <c r="J6" s="29" t="s">
        <v>130</v>
      </c>
      <c r="K6" s="29" t="s">
        <v>131</v>
      </c>
      <c r="L6" s="29" t="s">
        <v>132</v>
      </c>
      <c r="M6" s="29" t="s">
        <v>133</v>
      </c>
      <c r="N6" s="29" t="s">
        <v>134</v>
      </c>
    </row>
    <row r="7" spans="1:20" ht="14.25" customHeight="1" x14ac:dyDescent="0.2">
      <c r="A7" s="58" t="s">
        <v>183</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
      <c r="A8" s="58" t="s">
        <v>184</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
      <c r="A9" s="58" t="s">
        <v>185</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25">
      <c r="A10" s="30" t="s">
        <v>112</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25">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2">
      <c r="A12" s="57" t="s">
        <v>47</v>
      </c>
      <c r="B12" s="55"/>
      <c r="C12" s="56"/>
      <c r="D12" s="56"/>
      <c r="E12" s="56"/>
      <c r="F12" s="56"/>
      <c r="G12" s="56"/>
      <c r="H12" s="56"/>
      <c r="I12" s="56"/>
      <c r="J12" s="56"/>
      <c r="K12" s="56"/>
      <c r="L12" s="56"/>
      <c r="M12" s="56"/>
      <c r="N12" s="56"/>
    </row>
    <row r="13" spans="1:20" s="34" customFormat="1" ht="14.25" customHeight="1" x14ac:dyDescent="0.2">
      <c r="A13" s="28" t="s">
        <v>182</v>
      </c>
      <c r="B13" s="28" t="s">
        <v>166</v>
      </c>
      <c r="C13" s="61" t="s">
        <v>123</v>
      </c>
      <c r="D13" s="61" t="s">
        <v>124</v>
      </c>
      <c r="E13" s="61" t="s">
        <v>125</v>
      </c>
      <c r="F13" s="61" t="s">
        <v>126</v>
      </c>
      <c r="G13" s="61" t="s">
        <v>127</v>
      </c>
      <c r="H13" s="61" t="s">
        <v>128</v>
      </c>
      <c r="I13" s="61" t="s">
        <v>129</v>
      </c>
      <c r="J13" s="61" t="s">
        <v>130</v>
      </c>
      <c r="K13" s="61" t="s">
        <v>131</v>
      </c>
      <c r="L13" s="61" t="s">
        <v>132</v>
      </c>
      <c r="M13" s="61" t="s">
        <v>133</v>
      </c>
      <c r="N13" s="61" t="s">
        <v>134</v>
      </c>
    </row>
    <row r="14" spans="1:20" ht="14.25" customHeight="1" x14ac:dyDescent="0.2">
      <c r="A14" s="58" t="s">
        <v>183</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
      <c r="A15" s="58" t="s">
        <v>184</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
      <c r="A16" s="58" t="s">
        <v>185</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25">
      <c r="A17" s="30" t="s">
        <v>112</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25">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2">
      <c r="A19" s="57" t="s">
        <v>48</v>
      </c>
      <c r="B19" s="55"/>
      <c r="C19" s="56"/>
      <c r="D19" s="56"/>
      <c r="E19" s="56"/>
      <c r="F19" s="56"/>
      <c r="G19" s="56"/>
      <c r="H19" s="56"/>
      <c r="I19" s="56"/>
      <c r="J19" s="56"/>
      <c r="K19" s="56"/>
      <c r="L19" s="56"/>
      <c r="M19" s="56"/>
      <c r="N19" s="56"/>
    </row>
    <row r="20" spans="1:14" s="34" customFormat="1" ht="14.25" customHeight="1" x14ac:dyDescent="0.2">
      <c r="A20" s="28" t="s">
        <v>182</v>
      </c>
      <c r="B20" s="28" t="s">
        <v>166</v>
      </c>
      <c r="C20" s="61" t="s">
        <v>123</v>
      </c>
      <c r="D20" s="61" t="s">
        <v>124</v>
      </c>
      <c r="E20" s="61" t="s">
        <v>125</v>
      </c>
      <c r="F20" s="61" t="s">
        <v>126</v>
      </c>
      <c r="G20" s="61" t="s">
        <v>127</v>
      </c>
      <c r="H20" s="61" t="s">
        <v>128</v>
      </c>
      <c r="I20" s="61" t="s">
        <v>129</v>
      </c>
      <c r="J20" s="61" t="s">
        <v>130</v>
      </c>
      <c r="K20" s="61" t="s">
        <v>131</v>
      </c>
      <c r="L20" s="61" t="s">
        <v>132</v>
      </c>
      <c r="M20" s="61" t="s">
        <v>133</v>
      </c>
      <c r="N20" s="61" t="s">
        <v>134</v>
      </c>
    </row>
    <row r="21" spans="1:14" ht="14.25" customHeight="1" x14ac:dyDescent="0.2">
      <c r="A21" s="58" t="s">
        <v>183</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
      <c r="A22" s="58" t="s">
        <v>184</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
      <c r="A23" s="58" t="s">
        <v>185</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25">
      <c r="A24" s="30" t="s">
        <v>112</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25">
      <c r="A25" s="14" t="s">
        <v>113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2">
      <c r="A26" s="57" t="s">
        <v>186</v>
      </c>
      <c r="B26" s="55"/>
      <c r="C26" s="56"/>
      <c r="D26" s="56"/>
      <c r="E26" s="56"/>
      <c r="F26" s="56"/>
      <c r="G26" s="56"/>
      <c r="H26" s="56"/>
      <c r="I26" s="56"/>
      <c r="J26" s="56"/>
      <c r="K26" s="56"/>
      <c r="L26" s="56"/>
      <c r="M26" s="56"/>
      <c r="N26" s="56"/>
    </row>
    <row r="27" spans="1:14" s="34" customFormat="1" ht="14.25" customHeight="1" x14ac:dyDescent="0.2">
      <c r="A27" s="28" t="s">
        <v>182</v>
      </c>
      <c r="B27" s="28" t="s">
        <v>166</v>
      </c>
      <c r="C27" s="61" t="s">
        <v>123</v>
      </c>
      <c r="D27" s="61" t="s">
        <v>124</v>
      </c>
      <c r="E27" s="61" t="s">
        <v>125</v>
      </c>
      <c r="F27" s="61" t="s">
        <v>126</v>
      </c>
      <c r="G27" s="61" t="s">
        <v>127</v>
      </c>
      <c r="H27" s="61" t="s">
        <v>128</v>
      </c>
      <c r="I27" s="61" t="s">
        <v>129</v>
      </c>
      <c r="J27" s="61" t="s">
        <v>130</v>
      </c>
      <c r="K27" s="61" t="s">
        <v>131</v>
      </c>
      <c r="L27" s="61" t="s">
        <v>132</v>
      </c>
      <c r="M27" s="61" t="s">
        <v>133</v>
      </c>
      <c r="N27" s="61" t="s">
        <v>134</v>
      </c>
    </row>
    <row r="28" spans="1:14" ht="14.25" customHeight="1" x14ac:dyDescent="0.2">
      <c r="A28" s="58" t="s">
        <v>183</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
      <c r="A29" s="58" t="s">
        <v>184</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
      <c r="A30" s="58" t="s">
        <v>185</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25">
      <c r="A31" s="30" t="s">
        <v>112</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25">
      <c r="A32" s="14" t="s">
        <v>113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2">
      <c r="A33" s="65" t="s">
        <v>187</v>
      </c>
      <c r="B33" s="63"/>
      <c r="C33" s="64"/>
      <c r="D33" s="64"/>
      <c r="E33" s="64"/>
      <c r="F33" s="64"/>
      <c r="G33" s="64"/>
      <c r="H33" s="64"/>
      <c r="I33" s="64"/>
      <c r="J33" s="64"/>
      <c r="K33" s="64"/>
      <c r="L33" s="64"/>
      <c r="M33" s="64"/>
      <c r="N33" s="64"/>
    </row>
    <row r="34" spans="1:14" s="26" customFormat="1" ht="14.25" customHeight="1" x14ac:dyDescent="0.2">
      <c r="A34" s="63"/>
      <c r="B34" s="63"/>
      <c r="C34" s="64"/>
      <c r="D34" s="64"/>
      <c r="E34" s="64"/>
      <c r="F34" s="64"/>
      <c r="G34" s="64"/>
      <c r="H34" s="64"/>
      <c r="I34" s="64"/>
      <c r="J34" s="64"/>
      <c r="K34" s="64"/>
      <c r="L34" s="64"/>
      <c r="M34" s="64"/>
      <c r="N34" s="64"/>
    </row>
    <row r="35" spans="1:14" s="27" customFormat="1" ht="20" x14ac:dyDescent="0.2">
      <c r="A35" s="38" t="s">
        <v>39</v>
      </c>
      <c r="B35" s="28" t="s">
        <v>166</v>
      </c>
      <c r="C35" s="29" t="s">
        <v>123</v>
      </c>
      <c r="D35" s="29" t="s">
        <v>124</v>
      </c>
      <c r="E35" s="29" t="s">
        <v>125</v>
      </c>
      <c r="F35" s="29" t="s">
        <v>126</v>
      </c>
      <c r="G35" s="29" t="s">
        <v>127</v>
      </c>
      <c r="H35" s="29" t="s">
        <v>128</v>
      </c>
      <c r="I35" s="29" t="s">
        <v>129</v>
      </c>
      <c r="J35" s="29" t="s">
        <v>130</v>
      </c>
      <c r="K35" s="29" t="s">
        <v>131</v>
      </c>
      <c r="L35" s="29" t="s">
        <v>132</v>
      </c>
      <c r="M35" s="29" t="s">
        <v>133</v>
      </c>
      <c r="N35" s="29" t="s">
        <v>134</v>
      </c>
    </row>
    <row r="36" spans="1:14" ht="14.25" customHeight="1" x14ac:dyDescent="0.2">
      <c r="A36" s="58" t="s">
        <v>183</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
      <c r="A37" s="58" t="s">
        <v>144</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
      <c r="A38" s="58" t="s">
        <v>145</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25">
      <c r="A39" s="58" t="s">
        <v>112</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25">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
      <c r="A41" s="51"/>
      <c r="B41" s="52"/>
      <c r="C41" s="54"/>
      <c r="D41" s="54"/>
      <c r="E41" s="54"/>
      <c r="F41" s="54"/>
      <c r="G41" s="54"/>
      <c r="H41" s="54"/>
      <c r="I41" s="54"/>
      <c r="J41" s="54"/>
      <c r="K41" s="54"/>
      <c r="L41" s="54"/>
      <c r="M41" s="54"/>
      <c r="N41" s="54"/>
    </row>
    <row r="42" spans="1:14" ht="14.25" customHeight="1" x14ac:dyDescent="0.2">
      <c r="A42" s="51"/>
      <c r="B42" s="52"/>
      <c r="C42" s="54"/>
      <c r="D42" s="54"/>
      <c r="E42" s="54"/>
      <c r="F42" s="54"/>
      <c r="G42" s="54"/>
      <c r="H42" s="54"/>
      <c r="I42" s="54"/>
      <c r="J42" s="54"/>
      <c r="K42" s="54"/>
      <c r="L42" s="54"/>
      <c r="M42" s="54"/>
      <c r="N42" s="54"/>
    </row>
    <row r="43" spans="1:14" s="27" customFormat="1" ht="33" customHeight="1" x14ac:dyDescent="0.2">
      <c r="A43" s="38" t="s">
        <v>47</v>
      </c>
      <c r="B43" s="28" t="s">
        <v>166</v>
      </c>
      <c r="C43" s="29" t="s">
        <v>123</v>
      </c>
      <c r="D43" s="29" t="s">
        <v>124</v>
      </c>
      <c r="E43" s="29" t="s">
        <v>125</v>
      </c>
      <c r="F43" s="29" t="s">
        <v>126</v>
      </c>
      <c r="G43" s="29" t="s">
        <v>127</v>
      </c>
      <c r="H43" s="29" t="s">
        <v>128</v>
      </c>
      <c r="I43" s="29" t="s">
        <v>129</v>
      </c>
      <c r="J43" s="29" t="s">
        <v>130</v>
      </c>
      <c r="K43" s="29" t="s">
        <v>131</v>
      </c>
      <c r="L43" s="29" t="s">
        <v>132</v>
      </c>
      <c r="M43" s="29" t="s">
        <v>133</v>
      </c>
      <c r="N43" s="29" t="s">
        <v>134</v>
      </c>
    </row>
    <row r="44" spans="1:14" ht="14.25" customHeight="1" x14ac:dyDescent="0.2">
      <c r="A44" s="58" t="s">
        <v>183</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
      <c r="A45" s="58" t="s">
        <v>144</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
      <c r="A46" s="58" t="s">
        <v>145</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25">
      <c r="A47" s="58" t="s">
        <v>112</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25">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
      <c r="A49" s="51"/>
      <c r="B49" s="52"/>
      <c r="C49" s="54"/>
      <c r="D49" s="54"/>
      <c r="E49" s="54"/>
      <c r="F49" s="54"/>
      <c r="G49" s="54"/>
      <c r="H49" s="54"/>
      <c r="I49" s="54"/>
      <c r="J49" s="54"/>
      <c r="K49" s="54"/>
      <c r="L49" s="54"/>
      <c r="M49" s="54"/>
      <c r="N49" s="54"/>
    </row>
    <row r="50" spans="1:14" ht="14.25" customHeight="1" x14ac:dyDescent="0.2">
      <c r="A50" s="51"/>
      <c r="B50" s="52"/>
      <c r="C50" s="54"/>
      <c r="D50" s="54"/>
      <c r="E50" s="54"/>
      <c r="F50" s="54"/>
      <c r="G50" s="54"/>
      <c r="H50" s="54"/>
      <c r="I50" s="54"/>
      <c r="J50" s="54"/>
      <c r="K50" s="54"/>
      <c r="L50" s="54"/>
      <c r="M50" s="54"/>
      <c r="N50" s="54"/>
    </row>
    <row r="51" spans="1:14" s="27" customFormat="1" ht="33" customHeight="1" x14ac:dyDescent="0.2">
      <c r="A51" s="38" t="s">
        <v>48</v>
      </c>
      <c r="B51" s="28" t="s">
        <v>166</v>
      </c>
      <c r="C51" s="29" t="s">
        <v>123</v>
      </c>
      <c r="D51" s="29" t="s">
        <v>124</v>
      </c>
      <c r="E51" s="29" t="s">
        <v>125</v>
      </c>
      <c r="F51" s="29" t="s">
        <v>126</v>
      </c>
      <c r="G51" s="29" t="s">
        <v>127</v>
      </c>
      <c r="H51" s="29" t="s">
        <v>128</v>
      </c>
      <c r="I51" s="29" t="s">
        <v>129</v>
      </c>
      <c r="J51" s="29" t="s">
        <v>130</v>
      </c>
      <c r="K51" s="29" t="s">
        <v>131</v>
      </c>
      <c r="L51" s="29" t="s">
        <v>132</v>
      </c>
      <c r="M51" s="29" t="s">
        <v>133</v>
      </c>
      <c r="N51" s="29" t="s">
        <v>134</v>
      </c>
    </row>
    <row r="52" spans="1:14" ht="14.25" customHeight="1" x14ac:dyDescent="0.2">
      <c r="A52" s="58" t="s">
        <v>183</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
      <c r="A53" s="58" t="s">
        <v>144</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
      <c r="A54" s="58" t="s">
        <v>145</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25">
      <c r="A55" s="58" t="s">
        <v>112</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25">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
      <c r="A57" s="51"/>
      <c r="B57" s="52"/>
      <c r="C57" s="54"/>
      <c r="D57" s="54"/>
      <c r="E57" s="54"/>
      <c r="F57" s="54"/>
      <c r="G57" s="54"/>
      <c r="H57" s="54"/>
      <c r="I57" s="54"/>
      <c r="J57" s="54"/>
      <c r="K57" s="54"/>
      <c r="L57" s="54"/>
      <c r="M57" s="54"/>
      <c r="N57" s="54"/>
    </row>
    <row r="58" spans="1:14" s="27" customFormat="1" ht="33" customHeight="1" x14ac:dyDescent="0.2">
      <c r="A58" s="38" t="s">
        <v>186</v>
      </c>
      <c r="B58" s="28" t="s">
        <v>166</v>
      </c>
      <c r="C58" s="29" t="s">
        <v>123</v>
      </c>
      <c r="D58" s="29" t="s">
        <v>124</v>
      </c>
      <c r="E58" s="29" t="s">
        <v>125</v>
      </c>
      <c r="F58" s="29" t="s">
        <v>126</v>
      </c>
      <c r="G58" s="29" t="s">
        <v>127</v>
      </c>
      <c r="H58" s="29" t="s">
        <v>128</v>
      </c>
      <c r="I58" s="29" t="s">
        <v>129</v>
      </c>
      <c r="J58" s="29" t="s">
        <v>130</v>
      </c>
      <c r="K58" s="29" t="s">
        <v>131</v>
      </c>
      <c r="L58" s="29" t="s">
        <v>132</v>
      </c>
      <c r="M58" s="29" t="s">
        <v>133</v>
      </c>
      <c r="N58" s="29" t="s">
        <v>134</v>
      </c>
    </row>
    <row r="59" spans="1:14" ht="14.25" customHeight="1" x14ac:dyDescent="0.2">
      <c r="A59" s="58" t="s">
        <v>183</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
      <c r="A60" s="58" t="s">
        <v>144</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
      <c r="A61" s="58" t="s">
        <v>145</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25">
      <c r="A62" s="58" t="s">
        <v>112</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25">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
      <c r="A64" s="51"/>
      <c r="B64" s="52"/>
      <c r="C64" s="54"/>
      <c r="D64" s="54"/>
      <c r="E64" s="54"/>
      <c r="F64" s="54"/>
      <c r="G64" s="54"/>
      <c r="H64" s="54"/>
      <c r="I64" s="54"/>
      <c r="J64" s="54"/>
      <c r="K64" s="54"/>
      <c r="L64" s="54"/>
      <c r="M64" s="54"/>
      <c r="N64" s="54"/>
    </row>
    <row r="65" spans="1:14" s="39" customFormat="1" ht="40" customHeight="1" x14ac:dyDescent="0.25">
      <c r="A65" s="66" t="s">
        <v>188</v>
      </c>
      <c r="B65" s="67"/>
      <c r="C65" s="68"/>
      <c r="D65" s="68"/>
      <c r="E65" s="68"/>
      <c r="F65" s="68"/>
      <c r="G65" s="68"/>
      <c r="H65" s="68"/>
      <c r="I65" s="68"/>
      <c r="J65" s="68"/>
      <c r="K65" s="68"/>
      <c r="L65" s="68"/>
      <c r="M65" s="68"/>
      <c r="N65" s="68"/>
    </row>
    <row r="66" spans="1:14" ht="14.25" customHeight="1" x14ac:dyDescent="0.2">
      <c r="A66" s="51" t="s">
        <v>189</v>
      </c>
      <c r="B66" s="52"/>
      <c r="C66" s="54"/>
      <c r="D66" s="54"/>
      <c r="E66" s="54"/>
      <c r="F66" s="54"/>
      <c r="G66" s="54"/>
      <c r="H66" s="54"/>
      <c r="I66" s="54"/>
      <c r="J66" s="54"/>
      <c r="K66" s="54"/>
      <c r="L66" s="54"/>
      <c r="M66" s="54"/>
      <c r="N66" s="54"/>
    </row>
    <row r="67" spans="1:14" ht="14.25" customHeight="1" x14ac:dyDescent="0.2">
      <c r="A67" s="51" t="s">
        <v>190</v>
      </c>
      <c r="B67" s="52"/>
      <c r="C67" s="54"/>
      <c r="D67" s="54"/>
      <c r="E67" s="54"/>
      <c r="F67" s="54"/>
      <c r="G67" s="54"/>
      <c r="H67" s="54"/>
      <c r="I67" s="54"/>
      <c r="J67" s="54"/>
      <c r="K67" s="54"/>
      <c r="L67" s="54"/>
      <c r="M67" s="54"/>
      <c r="N67" s="54"/>
    </row>
    <row r="68" spans="1:14" ht="14.25" customHeight="1" x14ac:dyDescent="0.2">
      <c r="A68" s="51" t="s">
        <v>191</v>
      </c>
      <c r="B68" s="52"/>
      <c r="C68" s="54"/>
      <c r="D68" s="54"/>
      <c r="E68" s="54"/>
      <c r="F68" s="54"/>
      <c r="G68" s="54"/>
      <c r="H68" s="54"/>
      <c r="I68" s="54"/>
      <c r="J68" s="54"/>
      <c r="K68" s="54"/>
      <c r="L68" s="54"/>
      <c r="M68" s="54"/>
      <c r="N68" s="54"/>
    </row>
    <row r="69" spans="1:14" ht="14.25" customHeight="1" x14ac:dyDescent="0.2">
      <c r="A69" s="51"/>
      <c r="B69" s="52"/>
      <c r="C69" s="54"/>
      <c r="D69" s="54"/>
      <c r="E69" s="54"/>
      <c r="F69" s="54"/>
      <c r="G69" s="54"/>
      <c r="H69" s="54"/>
      <c r="I69" s="54"/>
      <c r="J69" s="54"/>
      <c r="K69" s="54"/>
      <c r="L69" s="54"/>
      <c r="M69" s="54"/>
      <c r="N69" s="54"/>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baseColWidth="10" defaultColWidth="14.5" defaultRowHeight="15" customHeight="1" x14ac:dyDescent="0.15"/>
  <cols>
    <col min="1" max="1" width="40.83203125" style="2" customWidth="1"/>
    <col min="2" max="26" width="8.6640625" style="2" customWidth="1"/>
    <col min="27" max="16384" width="14.5" style="2"/>
  </cols>
  <sheetData>
    <row r="1" spans="1:2" s="127" customFormat="1" ht="41.5" customHeight="1" x14ac:dyDescent="0.15">
      <c r="A1" s="128" t="s">
        <v>13</v>
      </c>
    </row>
    <row r="2" spans="1:2" s="127" customFormat="1" ht="17.25" customHeight="1" x14ac:dyDescent="0.15">
      <c r="A2" s="128" t="s">
        <v>14</v>
      </c>
    </row>
    <row r="3" spans="1:2" s="131" customFormat="1" ht="15" customHeight="1" x14ac:dyDescent="0.15">
      <c r="A3" s="128" t="s">
        <v>15</v>
      </c>
    </row>
    <row r="4" spans="1:2" s="134" customFormat="1" ht="17.25" customHeight="1" x14ac:dyDescent="0.15">
      <c r="A4" s="133" t="s">
        <v>16</v>
      </c>
      <c r="B4" s="134" t="s">
        <v>17</v>
      </c>
    </row>
    <row r="5" spans="1:2" s="134" customFormat="1" ht="17.25" customHeight="1" x14ac:dyDescent="0.15">
      <c r="A5" s="133" t="s">
        <v>18</v>
      </c>
      <c r="B5" s="134" t="s">
        <v>19</v>
      </c>
    </row>
    <row r="6" spans="1:2" s="134" customFormat="1" ht="17.25" customHeight="1" x14ac:dyDescent="0.15">
      <c r="A6" s="133" t="s">
        <v>20</v>
      </c>
      <c r="B6" s="134" t="s">
        <v>21</v>
      </c>
    </row>
    <row r="7" spans="1:2" s="134" customFormat="1" ht="17.25" customHeight="1" x14ac:dyDescent="0.15">
      <c r="A7" s="133" t="s">
        <v>22</v>
      </c>
      <c r="B7" s="134" t="s">
        <v>23</v>
      </c>
    </row>
    <row r="8" spans="1:2" s="134" customFormat="1" ht="17.25" customHeight="1" x14ac:dyDescent="0.15">
      <c r="A8" s="133" t="s">
        <v>24</v>
      </c>
      <c r="B8" s="134" t="s">
        <v>25</v>
      </c>
    </row>
    <row r="9" spans="1:2" s="134" customFormat="1" ht="17.25" customHeight="1" x14ac:dyDescent="0.15">
      <c r="A9" s="133" t="s">
        <v>26</v>
      </c>
      <c r="B9" s="134" t="s">
        <v>27</v>
      </c>
    </row>
    <row r="10" spans="1:2" s="134" customFormat="1" ht="17.25" customHeight="1" x14ac:dyDescent="0.15">
      <c r="A10" s="133" t="s">
        <v>28</v>
      </c>
      <c r="B10" s="134" t="s">
        <v>29</v>
      </c>
    </row>
    <row r="11" spans="1:2" s="134" customFormat="1" ht="17.25" customHeight="1" x14ac:dyDescent="0.15">
      <c r="A11" s="133" t="s">
        <v>30</v>
      </c>
      <c r="B11" s="134" t="s">
        <v>31</v>
      </c>
    </row>
    <row r="12" spans="1:2" s="134" customFormat="1" ht="17.25" customHeight="1" x14ac:dyDescent="0.15">
      <c r="A12" s="133" t="s">
        <v>32</v>
      </c>
      <c r="B12" s="134" t="s">
        <v>33</v>
      </c>
    </row>
    <row r="13" spans="1:2" s="134" customFormat="1" ht="17.25" customHeight="1" x14ac:dyDescent="0.15">
      <c r="A13" s="135" t="s">
        <v>34</v>
      </c>
      <c r="B13" s="134" t="s">
        <v>35</v>
      </c>
    </row>
    <row r="14" spans="1:2" ht="17.25" customHeight="1" x14ac:dyDescent="0.15"/>
    <row r="15" spans="1:2" ht="17.25" customHeight="1" x14ac:dyDescent="0.15"/>
    <row r="16" spans="1:2" ht="17.25" customHeight="1" x14ac:dyDescent="0.15"/>
    <row r="17" ht="17.25" customHeight="1" x14ac:dyDescent="0.15"/>
    <row r="18" ht="17.25" customHeight="1" x14ac:dyDescent="0.15"/>
    <row r="19" ht="17.25" customHeight="1" x14ac:dyDescent="0.15"/>
    <row r="20" ht="17.25" customHeight="1" x14ac:dyDescent="0.15"/>
    <row r="21" ht="17.25" customHeight="1" x14ac:dyDescent="0.15"/>
    <row r="22" ht="17.25" customHeight="1" x14ac:dyDescent="0.15"/>
    <row r="23" ht="17.25" customHeight="1" x14ac:dyDescent="0.15"/>
    <row r="24" ht="17.25" customHeight="1" x14ac:dyDescent="0.15"/>
    <row r="25" ht="17.25" customHeight="1" x14ac:dyDescent="0.15"/>
    <row r="26" ht="17.25" customHeight="1" x14ac:dyDescent="0.15"/>
    <row r="27" ht="17.25" customHeight="1" x14ac:dyDescent="0.15"/>
    <row r="28" ht="17.25" customHeight="1" x14ac:dyDescent="0.15"/>
    <row r="29" ht="17.25" customHeight="1" x14ac:dyDescent="0.15"/>
    <row r="30" ht="17.25" customHeight="1" x14ac:dyDescent="0.15"/>
    <row r="31" ht="17.25" customHeight="1" x14ac:dyDescent="0.15"/>
    <row r="32"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row r="203" ht="17.25" customHeight="1" x14ac:dyDescent="0.15"/>
    <row r="204" ht="17.25" customHeight="1" x14ac:dyDescent="0.15"/>
    <row r="205" ht="17.25" customHeight="1" x14ac:dyDescent="0.15"/>
    <row r="206" ht="17.25" customHeight="1" x14ac:dyDescent="0.15"/>
    <row r="207" ht="17.25" customHeight="1" x14ac:dyDescent="0.15"/>
    <row r="208" ht="17.25" customHeight="1" x14ac:dyDescent="0.15"/>
    <row r="209" ht="17.25" customHeight="1" x14ac:dyDescent="0.15"/>
    <row r="210" ht="17.25" customHeight="1" x14ac:dyDescent="0.15"/>
    <row r="211" ht="17.25" customHeight="1" x14ac:dyDescent="0.15"/>
    <row r="212" ht="17.25" customHeight="1" x14ac:dyDescent="0.15"/>
    <row r="213" ht="17.25" customHeight="1" x14ac:dyDescent="0.15"/>
    <row r="214" ht="17.25" customHeight="1" x14ac:dyDescent="0.15"/>
    <row r="215" ht="17.25" customHeight="1" x14ac:dyDescent="0.15"/>
    <row r="216" ht="17.25" customHeight="1" x14ac:dyDescent="0.15"/>
    <row r="217" ht="17.25" customHeight="1" x14ac:dyDescent="0.15"/>
    <row r="218" ht="17.25" customHeight="1" x14ac:dyDescent="0.15"/>
    <row r="219" ht="17.25" customHeight="1" x14ac:dyDescent="0.15"/>
    <row r="220" ht="17.25" customHeight="1" x14ac:dyDescent="0.15"/>
    <row r="221" ht="17.25" customHeight="1" x14ac:dyDescent="0.15"/>
    <row r="222" ht="17.25" customHeight="1" x14ac:dyDescent="0.15"/>
    <row r="223" ht="17.25" customHeight="1" x14ac:dyDescent="0.15"/>
    <row r="224" ht="17.25" customHeight="1" x14ac:dyDescent="0.15"/>
    <row r="225" ht="17.25" customHeight="1" x14ac:dyDescent="0.15"/>
    <row r="226" ht="17.25" customHeight="1" x14ac:dyDescent="0.15"/>
    <row r="227" ht="17.25" customHeight="1" x14ac:dyDescent="0.15"/>
    <row r="228" ht="17.25" customHeight="1" x14ac:dyDescent="0.15"/>
    <row r="229" ht="17.25" customHeight="1" x14ac:dyDescent="0.15"/>
    <row r="230" ht="17.25" customHeight="1" x14ac:dyDescent="0.15"/>
    <row r="231" ht="17.25" customHeight="1" x14ac:dyDescent="0.15"/>
    <row r="232" ht="17.25" customHeight="1" x14ac:dyDescent="0.15"/>
    <row r="233" ht="17.25" customHeight="1" x14ac:dyDescent="0.15"/>
    <row r="234" ht="17.25" customHeight="1" x14ac:dyDescent="0.15"/>
    <row r="235" ht="17.25" customHeight="1" x14ac:dyDescent="0.15"/>
    <row r="236" ht="17.25" customHeight="1" x14ac:dyDescent="0.15"/>
    <row r="237" ht="17.25" customHeight="1" x14ac:dyDescent="0.15"/>
    <row r="238" ht="17.25" customHeight="1" x14ac:dyDescent="0.15"/>
    <row r="239" ht="17.25" customHeight="1" x14ac:dyDescent="0.15"/>
    <row r="240" ht="17.25" customHeight="1" x14ac:dyDescent="0.15"/>
    <row r="241" ht="17.25" customHeight="1" x14ac:dyDescent="0.15"/>
    <row r="242" ht="17.25" customHeight="1" x14ac:dyDescent="0.15"/>
    <row r="243" ht="17.25" customHeight="1" x14ac:dyDescent="0.15"/>
    <row r="244" ht="17.25" customHeight="1" x14ac:dyDescent="0.15"/>
    <row r="245" ht="17.25" customHeight="1" x14ac:dyDescent="0.15"/>
    <row r="246" ht="17.25" customHeight="1" x14ac:dyDescent="0.15"/>
    <row r="247" ht="17.25" customHeight="1" x14ac:dyDescent="0.15"/>
    <row r="248" ht="17.25" customHeight="1" x14ac:dyDescent="0.15"/>
    <row r="249" ht="17.25" customHeight="1" x14ac:dyDescent="0.15"/>
    <row r="250" ht="17.25" customHeight="1" x14ac:dyDescent="0.15"/>
    <row r="251" ht="17.25" customHeight="1" x14ac:dyDescent="0.15"/>
    <row r="252" ht="17.25" customHeight="1" x14ac:dyDescent="0.15"/>
    <row r="253" ht="17.25" customHeight="1" x14ac:dyDescent="0.15"/>
    <row r="254" ht="17.25" customHeight="1" x14ac:dyDescent="0.15"/>
    <row r="255" ht="17.25" customHeight="1" x14ac:dyDescent="0.15"/>
    <row r="256" ht="17.25" customHeight="1" x14ac:dyDescent="0.15"/>
    <row r="257" ht="17.25" customHeight="1" x14ac:dyDescent="0.15"/>
    <row r="258" ht="17.25" customHeight="1" x14ac:dyDescent="0.15"/>
    <row r="259" ht="17.25" customHeight="1" x14ac:dyDescent="0.15"/>
    <row r="260" ht="17.25" customHeight="1" x14ac:dyDescent="0.15"/>
    <row r="261" ht="17.25" customHeight="1" x14ac:dyDescent="0.15"/>
    <row r="262" ht="17.25" customHeight="1" x14ac:dyDescent="0.15"/>
    <row r="263" ht="17.25" customHeight="1" x14ac:dyDescent="0.15"/>
    <row r="264" ht="17.25" customHeight="1" x14ac:dyDescent="0.15"/>
    <row r="265" ht="17.25" customHeight="1" x14ac:dyDescent="0.15"/>
    <row r="266" ht="17.25" customHeight="1" x14ac:dyDescent="0.15"/>
    <row r="267" ht="17.25" customHeight="1" x14ac:dyDescent="0.15"/>
    <row r="268" ht="17.25" customHeight="1" x14ac:dyDescent="0.15"/>
    <row r="269" ht="17.25" customHeight="1" x14ac:dyDescent="0.15"/>
    <row r="270" ht="17.25" customHeight="1" x14ac:dyDescent="0.15"/>
    <row r="271" ht="17.25" customHeight="1" x14ac:dyDescent="0.15"/>
    <row r="272" ht="17.25" customHeight="1" x14ac:dyDescent="0.15"/>
    <row r="273" ht="17.25" customHeight="1" x14ac:dyDescent="0.15"/>
    <row r="274" ht="17.25" customHeight="1" x14ac:dyDescent="0.15"/>
    <row r="275" ht="17.25" customHeight="1" x14ac:dyDescent="0.15"/>
    <row r="276" ht="17.25" customHeight="1" x14ac:dyDescent="0.15"/>
    <row r="277" ht="17.25" customHeight="1" x14ac:dyDescent="0.15"/>
    <row r="278" ht="17.25" customHeight="1" x14ac:dyDescent="0.15"/>
    <row r="279" ht="17.25" customHeight="1" x14ac:dyDescent="0.15"/>
    <row r="280" ht="17.25" customHeight="1" x14ac:dyDescent="0.15"/>
    <row r="281" ht="17.25" customHeight="1" x14ac:dyDescent="0.15"/>
    <row r="282" ht="17.25" customHeight="1" x14ac:dyDescent="0.15"/>
    <row r="283" ht="17.25" customHeight="1" x14ac:dyDescent="0.15"/>
    <row r="284" ht="17.25" customHeight="1" x14ac:dyDescent="0.15"/>
    <row r="285" ht="17.25" customHeight="1" x14ac:dyDescent="0.15"/>
    <row r="286" ht="17.25" customHeight="1" x14ac:dyDescent="0.15"/>
    <row r="287" ht="17.25" customHeight="1" x14ac:dyDescent="0.15"/>
    <row r="288" ht="17.25" customHeight="1" x14ac:dyDescent="0.15"/>
    <row r="289" ht="17.25" customHeight="1" x14ac:dyDescent="0.15"/>
    <row r="290" ht="17.25" customHeight="1" x14ac:dyDescent="0.15"/>
    <row r="291" ht="17.25" customHeight="1" x14ac:dyDescent="0.15"/>
    <row r="292" ht="17.25" customHeight="1" x14ac:dyDescent="0.15"/>
    <row r="293" ht="17.25" customHeight="1" x14ac:dyDescent="0.15"/>
    <row r="294" ht="17.25" customHeight="1" x14ac:dyDescent="0.15"/>
    <row r="295" ht="17.25" customHeight="1" x14ac:dyDescent="0.15"/>
    <row r="296" ht="17.25" customHeight="1" x14ac:dyDescent="0.15"/>
    <row r="297" ht="17.25" customHeight="1" x14ac:dyDescent="0.15"/>
    <row r="298" ht="17.25" customHeight="1" x14ac:dyDescent="0.15"/>
    <row r="299" ht="17.25" customHeight="1" x14ac:dyDescent="0.15"/>
    <row r="300" ht="17.25" customHeight="1" x14ac:dyDescent="0.15"/>
    <row r="301" ht="17.25" customHeight="1" x14ac:dyDescent="0.15"/>
    <row r="302" ht="17.25" customHeight="1" x14ac:dyDescent="0.15"/>
    <row r="303" ht="17.25" customHeight="1" x14ac:dyDescent="0.15"/>
    <row r="304" ht="17.25" customHeight="1" x14ac:dyDescent="0.15"/>
    <row r="305" ht="17.25" customHeight="1" x14ac:dyDescent="0.15"/>
    <row r="306" ht="17.25" customHeight="1" x14ac:dyDescent="0.15"/>
    <row r="307" ht="17.25" customHeight="1" x14ac:dyDescent="0.15"/>
    <row r="308" ht="17.25" customHeight="1" x14ac:dyDescent="0.15"/>
    <row r="309" ht="17.25" customHeight="1" x14ac:dyDescent="0.15"/>
    <row r="310" ht="17.25" customHeight="1" x14ac:dyDescent="0.15"/>
    <row r="311" ht="17.25" customHeight="1" x14ac:dyDescent="0.15"/>
    <row r="312" ht="17.25" customHeight="1" x14ac:dyDescent="0.15"/>
    <row r="313" ht="17.25" customHeight="1" x14ac:dyDescent="0.15"/>
    <row r="314" ht="17.25" customHeight="1" x14ac:dyDescent="0.15"/>
    <row r="315" ht="17.25" customHeight="1" x14ac:dyDescent="0.15"/>
    <row r="316" ht="17.25" customHeight="1" x14ac:dyDescent="0.15"/>
    <row r="317" ht="17.25" customHeight="1" x14ac:dyDescent="0.15"/>
    <row r="318" ht="17.25" customHeight="1" x14ac:dyDescent="0.15"/>
    <row r="319" ht="17.25" customHeight="1" x14ac:dyDescent="0.15"/>
    <row r="320" ht="17.25" customHeight="1" x14ac:dyDescent="0.15"/>
    <row r="321" ht="17.25" customHeight="1" x14ac:dyDescent="0.15"/>
    <row r="322" ht="17.25" customHeight="1" x14ac:dyDescent="0.15"/>
    <row r="323" ht="17.25" customHeight="1" x14ac:dyDescent="0.15"/>
    <row r="324" ht="17.25" customHeight="1" x14ac:dyDescent="0.15"/>
    <row r="325" ht="17.25" customHeight="1" x14ac:dyDescent="0.15"/>
    <row r="326" ht="17.25" customHeight="1" x14ac:dyDescent="0.15"/>
    <row r="327" ht="17.25" customHeight="1" x14ac:dyDescent="0.15"/>
    <row r="328" ht="17.25" customHeight="1" x14ac:dyDescent="0.15"/>
    <row r="329" ht="17.25" customHeight="1" x14ac:dyDescent="0.15"/>
    <row r="330" ht="17.25" customHeight="1" x14ac:dyDescent="0.15"/>
    <row r="331" ht="17.25" customHeight="1" x14ac:dyDescent="0.15"/>
    <row r="332" ht="17.25" customHeight="1" x14ac:dyDescent="0.15"/>
    <row r="333" ht="17.25" customHeight="1" x14ac:dyDescent="0.15"/>
    <row r="334" ht="17.25" customHeight="1" x14ac:dyDescent="0.15"/>
    <row r="335" ht="17.25" customHeight="1" x14ac:dyDescent="0.15"/>
    <row r="336" ht="17.25" customHeight="1" x14ac:dyDescent="0.15"/>
    <row r="337" ht="17.25" customHeight="1" x14ac:dyDescent="0.15"/>
    <row r="338" ht="17.25" customHeight="1" x14ac:dyDescent="0.15"/>
    <row r="339" ht="17.25" customHeight="1" x14ac:dyDescent="0.15"/>
    <row r="340" ht="17.25" customHeight="1" x14ac:dyDescent="0.15"/>
    <row r="341" ht="17.25" customHeight="1" x14ac:dyDescent="0.15"/>
    <row r="342" ht="17.25" customHeight="1" x14ac:dyDescent="0.15"/>
    <row r="343" ht="17.25" customHeight="1" x14ac:dyDescent="0.15"/>
    <row r="344" ht="17.25" customHeight="1" x14ac:dyDescent="0.15"/>
    <row r="345" ht="17.25" customHeight="1" x14ac:dyDescent="0.15"/>
    <row r="346" ht="17.25" customHeight="1" x14ac:dyDescent="0.15"/>
    <row r="347" ht="17.25" customHeight="1" x14ac:dyDescent="0.15"/>
    <row r="348" ht="17.25" customHeight="1" x14ac:dyDescent="0.15"/>
    <row r="349" ht="17.25" customHeight="1" x14ac:dyDescent="0.15"/>
    <row r="350" ht="17.25" customHeight="1" x14ac:dyDescent="0.15"/>
    <row r="351" ht="17.25" customHeight="1" x14ac:dyDescent="0.15"/>
    <row r="352" ht="17.25" customHeight="1" x14ac:dyDescent="0.15"/>
    <row r="353" ht="17.25" customHeight="1" x14ac:dyDescent="0.15"/>
    <row r="354" ht="17.25" customHeight="1" x14ac:dyDescent="0.15"/>
    <row r="355" ht="17.25" customHeight="1" x14ac:dyDescent="0.15"/>
    <row r="356" ht="17.25" customHeight="1" x14ac:dyDescent="0.15"/>
    <row r="357" ht="17.25" customHeight="1" x14ac:dyDescent="0.15"/>
    <row r="358" ht="17.25" customHeight="1" x14ac:dyDescent="0.15"/>
    <row r="359" ht="17.25" customHeight="1" x14ac:dyDescent="0.15"/>
    <row r="360" ht="17.25" customHeight="1" x14ac:dyDescent="0.15"/>
    <row r="361" ht="17.25" customHeight="1" x14ac:dyDescent="0.15"/>
    <row r="362" ht="17.25" customHeight="1" x14ac:dyDescent="0.15"/>
    <row r="363" ht="17.25" customHeight="1" x14ac:dyDescent="0.15"/>
    <row r="364" ht="17.25" customHeight="1" x14ac:dyDescent="0.15"/>
    <row r="365" ht="17.25" customHeight="1" x14ac:dyDescent="0.15"/>
    <row r="366" ht="17.25" customHeight="1" x14ac:dyDescent="0.15"/>
    <row r="367" ht="17.25" customHeight="1" x14ac:dyDescent="0.15"/>
    <row r="368" ht="17.25" customHeight="1" x14ac:dyDescent="0.15"/>
    <row r="369" ht="17.25" customHeight="1" x14ac:dyDescent="0.15"/>
    <row r="370" ht="17.25" customHeight="1" x14ac:dyDescent="0.15"/>
    <row r="371" ht="17.25" customHeight="1" x14ac:dyDescent="0.15"/>
    <row r="372" ht="17.25" customHeight="1" x14ac:dyDescent="0.15"/>
    <row r="373" ht="17.25" customHeight="1" x14ac:dyDescent="0.15"/>
    <row r="374" ht="17.25" customHeight="1" x14ac:dyDescent="0.15"/>
    <row r="375" ht="17.25" customHeight="1" x14ac:dyDescent="0.15"/>
    <row r="376" ht="17.25" customHeight="1" x14ac:dyDescent="0.15"/>
    <row r="377" ht="17.25" customHeight="1" x14ac:dyDescent="0.15"/>
    <row r="378" ht="17.25" customHeight="1" x14ac:dyDescent="0.15"/>
    <row r="379" ht="17.25" customHeight="1" x14ac:dyDescent="0.15"/>
    <row r="380" ht="17.25" customHeight="1" x14ac:dyDescent="0.15"/>
    <row r="381" ht="17.25" customHeight="1" x14ac:dyDescent="0.15"/>
    <row r="382" ht="17.25" customHeight="1" x14ac:dyDescent="0.15"/>
    <row r="383" ht="17.25" customHeight="1" x14ac:dyDescent="0.15"/>
    <row r="384" ht="17.25" customHeight="1" x14ac:dyDescent="0.15"/>
    <row r="385" ht="17.25" customHeight="1" x14ac:dyDescent="0.15"/>
    <row r="386" ht="17.25" customHeight="1" x14ac:dyDescent="0.15"/>
    <row r="387" ht="17.25" customHeight="1" x14ac:dyDescent="0.15"/>
    <row r="388" ht="17.25" customHeight="1" x14ac:dyDescent="0.15"/>
    <row r="389" ht="17.25" customHeight="1" x14ac:dyDescent="0.15"/>
    <row r="390" ht="17.25" customHeight="1" x14ac:dyDescent="0.15"/>
    <row r="391" ht="17.25" customHeight="1" x14ac:dyDescent="0.15"/>
    <row r="392" ht="17.25" customHeight="1" x14ac:dyDescent="0.15"/>
    <row r="393" ht="17.25" customHeight="1" x14ac:dyDescent="0.15"/>
    <row r="394" ht="17.25" customHeight="1" x14ac:dyDescent="0.15"/>
    <row r="395" ht="17.25" customHeight="1" x14ac:dyDescent="0.15"/>
    <row r="396" ht="17.25" customHeight="1" x14ac:dyDescent="0.15"/>
    <row r="397" ht="17.25" customHeight="1" x14ac:dyDescent="0.15"/>
    <row r="398" ht="17.25" customHeight="1" x14ac:dyDescent="0.15"/>
    <row r="399" ht="17.25" customHeight="1" x14ac:dyDescent="0.15"/>
    <row r="400" ht="17.25" customHeight="1" x14ac:dyDescent="0.15"/>
    <row r="401" ht="17.25" customHeight="1" x14ac:dyDescent="0.15"/>
    <row r="402" ht="17.25" customHeight="1" x14ac:dyDescent="0.15"/>
    <row r="403" ht="17.25" customHeight="1" x14ac:dyDescent="0.15"/>
    <row r="404" ht="17.25" customHeight="1" x14ac:dyDescent="0.15"/>
    <row r="405" ht="17.25" customHeight="1" x14ac:dyDescent="0.15"/>
    <row r="406" ht="17.25" customHeight="1" x14ac:dyDescent="0.15"/>
    <row r="407" ht="17.25" customHeight="1" x14ac:dyDescent="0.15"/>
    <row r="408" ht="17.25" customHeight="1" x14ac:dyDescent="0.15"/>
    <row r="409" ht="17.25" customHeight="1" x14ac:dyDescent="0.15"/>
    <row r="410" ht="17.25" customHeight="1" x14ac:dyDescent="0.15"/>
    <row r="411" ht="17.25" customHeight="1" x14ac:dyDescent="0.15"/>
    <row r="412" ht="17.25" customHeight="1" x14ac:dyDescent="0.15"/>
    <row r="413" ht="17.25" customHeight="1" x14ac:dyDescent="0.15"/>
    <row r="414" ht="17.25" customHeight="1" x14ac:dyDescent="0.15"/>
    <row r="415" ht="17.25" customHeight="1" x14ac:dyDescent="0.15"/>
    <row r="416" ht="17.25" customHeight="1" x14ac:dyDescent="0.15"/>
    <row r="417" ht="17.25" customHeight="1" x14ac:dyDescent="0.15"/>
    <row r="418" ht="17.25" customHeight="1" x14ac:dyDescent="0.15"/>
    <row r="419" ht="17.25" customHeight="1" x14ac:dyDescent="0.15"/>
    <row r="420" ht="17.25" customHeight="1" x14ac:dyDescent="0.15"/>
    <row r="421" ht="17.25" customHeight="1" x14ac:dyDescent="0.15"/>
    <row r="422" ht="17.25" customHeight="1" x14ac:dyDescent="0.15"/>
    <row r="423" ht="17.25" customHeight="1" x14ac:dyDescent="0.15"/>
    <row r="424" ht="17.25" customHeight="1" x14ac:dyDescent="0.15"/>
    <row r="425" ht="17.25" customHeight="1" x14ac:dyDescent="0.15"/>
    <row r="426" ht="17.25" customHeight="1" x14ac:dyDescent="0.15"/>
    <row r="427" ht="17.25" customHeight="1" x14ac:dyDescent="0.15"/>
    <row r="428" ht="17.25" customHeight="1" x14ac:dyDescent="0.15"/>
    <row r="429" ht="17.25" customHeight="1" x14ac:dyDescent="0.15"/>
    <row r="430" ht="17.25" customHeight="1" x14ac:dyDescent="0.15"/>
    <row r="431" ht="17.25" customHeight="1" x14ac:dyDescent="0.15"/>
    <row r="432" ht="17.25" customHeight="1" x14ac:dyDescent="0.15"/>
    <row r="433" ht="17.25" customHeight="1" x14ac:dyDescent="0.15"/>
    <row r="434" ht="17.25" customHeight="1" x14ac:dyDescent="0.15"/>
    <row r="435" ht="17.25" customHeight="1" x14ac:dyDescent="0.15"/>
    <row r="436" ht="17.25" customHeight="1" x14ac:dyDescent="0.15"/>
    <row r="437" ht="17.25" customHeight="1" x14ac:dyDescent="0.15"/>
    <row r="438" ht="17.25" customHeight="1" x14ac:dyDescent="0.15"/>
    <row r="439" ht="17.25" customHeight="1" x14ac:dyDescent="0.15"/>
    <row r="440" ht="17.25" customHeight="1" x14ac:dyDescent="0.15"/>
    <row r="441" ht="17.25" customHeight="1" x14ac:dyDescent="0.15"/>
    <row r="442" ht="17.25" customHeight="1" x14ac:dyDescent="0.15"/>
    <row r="443" ht="17.25" customHeight="1" x14ac:dyDescent="0.15"/>
    <row r="444" ht="17.25" customHeight="1" x14ac:dyDescent="0.15"/>
    <row r="445" ht="17.25" customHeight="1" x14ac:dyDescent="0.15"/>
    <row r="446" ht="17.25" customHeight="1" x14ac:dyDescent="0.15"/>
    <row r="447" ht="17.25" customHeight="1" x14ac:dyDescent="0.15"/>
    <row r="448" ht="17.25" customHeight="1" x14ac:dyDescent="0.15"/>
    <row r="449" ht="17.25" customHeight="1" x14ac:dyDescent="0.15"/>
    <row r="450" ht="17.25" customHeight="1" x14ac:dyDescent="0.15"/>
    <row r="451" ht="17.25" customHeight="1" x14ac:dyDescent="0.15"/>
    <row r="452" ht="17.25" customHeight="1" x14ac:dyDescent="0.15"/>
    <row r="453" ht="17.25" customHeight="1" x14ac:dyDescent="0.15"/>
    <row r="454" ht="17.25" customHeight="1" x14ac:dyDescent="0.15"/>
    <row r="455" ht="17.25" customHeight="1" x14ac:dyDescent="0.15"/>
    <row r="456" ht="17.25" customHeight="1" x14ac:dyDescent="0.15"/>
    <row r="457" ht="17.25" customHeight="1" x14ac:dyDescent="0.15"/>
    <row r="458" ht="17.25" customHeight="1" x14ac:dyDescent="0.15"/>
    <row r="459" ht="17.25" customHeight="1" x14ac:dyDescent="0.15"/>
    <row r="460" ht="17.25" customHeight="1" x14ac:dyDescent="0.15"/>
    <row r="461" ht="17.25" customHeight="1" x14ac:dyDescent="0.15"/>
    <row r="462" ht="17.25" customHeight="1" x14ac:dyDescent="0.15"/>
    <row r="463" ht="17.25" customHeight="1" x14ac:dyDescent="0.15"/>
    <row r="464" ht="17.25" customHeight="1" x14ac:dyDescent="0.15"/>
    <row r="465" ht="17.25" customHeight="1" x14ac:dyDescent="0.15"/>
    <row r="466" ht="17.25" customHeight="1" x14ac:dyDescent="0.15"/>
    <row r="467" ht="17.25" customHeight="1" x14ac:dyDescent="0.15"/>
    <row r="468" ht="17.25" customHeight="1" x14ac:dyDescent="0.15"/>
    <row r="469" ht="17.25" customHeight="1" x14ac:dyDescent="0.15"/>
    <row r="470" ht="17.25" customHeight="1" x14ac:dyDescent="0.15"/>
    <row r="471" ht="17.25" customHeight="1" x14ac:dyDescent="0.15"/>
    <row r="472" ht="17.25" customHeight="1" x14ac:dyDescent="0.15"/>
    <row r="473" ht="17.25" customHeight="1" x14ac:dyDescent="0.15"/>
    <row r="474" ht="17.25" customHeight="1" x14ac:dyDescent="0.15"/>
    <row r="475" ht="17.25" customHeight="1" x14ac:dyDescent="0.15"/>
    <row r="476" ht="17.25" customHeight="1" x14ac:dyDescent="0.15"/>
    <row r="477" ht="17.25" customHeight="1" x14ac:dyDescent="0.15"/>
    <row r="478" ht="17.25" customHeight="1" x14ac:dyDescent="0.15"/>
    <row r="479" ht="17.25" customHeight="1" x14ac:dyDescent="0.15"/>
    <row r="480" ht="17.25" customHeight="1" x14ac:dyDescent="0.15"/>
    <row r="481" ht="17.25" customHeight="1" x14ac:dyDescent="0.15"/>
    <row r="482" ht="17.25" customHeight="1" x14ac:dyDescent="0.15"/>
    <row r="483" ht="17.25" customHeight="1" x14ac:dyDescent="0.15"/>
    <row r="484" ht="17.25" customHeight="1" x14ac:dyDescent="0.15"/>
    <row r="485" ht="17.25" customHeight="1" x14ac:dyDescent="0.15"/>
    <row r="486" ht="17.25" customHeight="1" x14ac:dyDescent="0.15"/>
    <row r="487" ht="17.25" customHeight="1" x14ac:dyDescent="0.15"/>
    <row r="488" ht="17.25" customHeight="1" x14ac:dyDescent="0.15"/>
    <row r="489" ht="17.25" customHeight="1" x14ac:dyDescent="0.15"/>
    <row r="490" ht="17.25" customHeight="1" x14ac:dyDescent="0.15"/>
    <row r="491" ht="17.25" customHeight="1" x14ac:dyDescent="0.15"/>
    <row r="492" ht="17.25" customHeight="1" x14ac:dyDescent="0.15"/>
    <row r="493" ht="17.25" customHeight="1" x14ac:dyDescent="0.15"/>
    <row r="494" ht="17.25" customHeight="1" x14ac:dyDescent="0.15"/>
    <row r="495" ht="17.25" customHeight="1" x14ac:dyDescent="0.15"/>
    <row r="496" ht="17.25" customHeight="1" x14ac:dyDescent="0.15"/>
    <row r="497" ht="17.25" customHeight="1" x14ac:dyDescent="0.15"/>
    <row r="498" ht="17.25" customHeight="1" x14ac:dyDescent="0.15"/>
    <row r="499" ht="17.25" customHeight="1" x14ac:dyDescent="0.15"/>
    <row r="500" ht="17.25" customHeight="1" x14ac:dyDescent="0.15"/>
    <row r="501" ht="17.25" customHeight="1" x14ac:dyDescent="0.15"/>
    <row r="502" ht="17.25" customHeight="1" x14ac:dyDescent="0.15"/>
    <row r="503" ht="17.25" customHeight="1" x14ac:dyDescent="0.15"/>
    <row r="504" ht="17.25" customHeight="1" x14ac:dyDescent="0.15"/>
    <row r="505" ht="17.25" customHeight="1" x14ac:dyDescent="0.15"/>
    <row r="506" ht="17.25" customHeight="1" x14ac:dyDescent="0.15"/>
    <row r="507" ht="17.25" customHeight="1" x14ac:dyDescent="0.15"/>
    <row r="508" ht="17.25" customHeight="1" x14ac:dyDescent="0.15"/>
    <row r="509" ht="17.25" customHeight="1" x14ac:dyDescent="0.15"/>
    <row r="510" ht="17.25" customHeight="1" x14ac:dyDescent="0.15"/>
    <row r="511" ht="17.25" customHeight="1" x14ac:dyDescent="0.15"/>
    <row r="512" ht="17.25" customHeight="1" x14ac:dyDescent="0.15"/>
    <row r="513" ht="17.25" customHeight="1" x14ac:dyDescent="0.15"/>
    <row r="514" ht="17.25" customHeight="1" x14ac:dyDescent="0.15"/>
    <row r="515" ht="17.25" customHeight="1" x14ac:dyDescent="0.15"/>
    <row r="516" ht="17.25" customHeight="1" x14ac:dyDescent="0.15"/>
    <row r="517" ht="17.25" customHeight="1" x14ac:dyDescent="0.15"/>
    <row r="518" ht="17.25" customHeight="1" x14ac:dyDescent="0.15"/>
    <row r="519" ht="17.25" customHeight="1" x14ac:dyDescent="0.15"/>
    <row r="520" ht="17.25" customHeight="1" x14ac:dyDescent="0.15"/>
    <row r="521" ht="17.25" customHeight="1" x14ac:dyDescent="0.15"/>
    <row r="522" ht="17.25" customHeight="1" x14ac:dyDescent="0.15"/>
    <row r="523" ht="17.25" customHeight="1" x14ac:dyDescent="0.15"/>
    <row r="524" ht="17.25" customHeight="1" x14ac:dyDescent="0.15"/>
    <row r="525" ht="17.25" customHeight="1" x14ac:dyDescent="0.15"/>
    <row r="526" ht="17.25" customHeight="1" x14ac:dyDescent="0.15"/>
    <row r="527" ht="17.25" customHeight="1" x14ac:dyDescent="0.15"/>
    <row r="528" ht="17.25" customHeight="1" x14ac:dyDescent="0.15"/>
    <row r="529" ht="17.25" customHeight="1" x14ac:dyDescent="0.15"/>
    <row r="530" ht="17.25" customHeight="1" x14ac:dyDescent="0.15"/>
    <row r="531" ht="17.25" customHeight="1" x14ac:dyDescent="0.15"/>
    <row r="532" ht="17.25" customHeight="1" x14ac:dyDescent="0.15"/>
    <row r="533" ht="17.25" customHeight="1" x14ac:dyDescent="0.15"/>
    <row r="534" ht="17.25" customHeight="1" x14ac:dyDescent="0.15"/>
    <row r="535" ht="17.25" customHeight="1" x14ac:dyDescent="0.15"/>
    <row r="536" ht="17.25" customHeight="1" x14ac:dyDescent="0.15"/>
    <row r="537" ht="17.25" customHeight="1" x14ac:dyDescent="0.15"/>
    <row r="538" ht="17.25" customHeight="1" x14ac:dyDescent="0.15"/>
    <row r="539" ht="17.25" customHeight="1" x14ac:dyDescent="0.15"/>
    <row r="540" ht="17.25" customHeight="1" x14ac:dyDescent="0.15"/>
    <row r="541" ht="17.25" customHeight="1" x14ac:dyDescent="0.15"/>
    <row r="542" ht="17.25" customHeight="1" x14ac:dyDescent="0.15"/>
    <row r="543" ht="17.25" customHeight="1" x14ac:dyDescent="0.15"/>
    <row r="544" ht="17.25" customHeight="1" x14ac:dyDescent="0.15"/>
    <row r="545" ht="17.25" customHeight="1" x14ac:dyDescent="0.15"/>
    <row r="546" ht="17.25" customHeight="1" x14ac:dyDescent="0.15"/>
    <row r="547" ht="17.25" customHeight="1" x14ac:dyDescent="0.15"/>
    <row r="548" ht="17.25" customHeight="1" x14ac:dyDescent="0.15"/>
    <row r="549" ht="17.25" customHeight="1" x14ac:dyDescent="0.15"/>
    <row r="550" ht="17.25" customHeight="1" x14ac:dyDescent="0.15"/>
    <row r="551" ht="17.25" customHeight="1" x14ac:dyDescent="0.15"/>
    <row r="552" ht="17.25" customHeight="1" x14ac:dyDescent="0.15"/>
    <row r="553" ht="17.25" customHeight="1" x14ac:dyDescent="0.15"/>
    <row r="554" ht="17.25" customHeight="1" x14ac:dyDescent="0.15"/>
    <row r="555" ht="17.25" customHeight="1" x14ac:dyDescent="0.15"/>
    <row r="556" ht="17.25" customHeight="1" x14ac:dyDescent="0.15"/>
    <row r="557" ht="17.25" customHeight="1" x14ac:dyDescent="0.15"/>
    <row r="558" ht="17.25" customHeight="1" x14ac:dyDescent="0.15"/>
    <row r="559" ht="17.25" customHeight="1" x14ac:dyDescent="0.15"/>
    <row r="560" ht="17.25" customHeight="1" x14ac:dyDescent="0.15"/>
    <row r="561" ht="17.25" customHeight="1" x14ac:dyDescent="0.15"/>
    <row r="562" ht="17.25" customHeight="1" x14ac:dyDescent="0.15"/>
    <row r="563" ht="17.25" customHeight="1" x14ac:dyDescent="0.15"/>
    <row r="564" ht="17.25" customHeight="1" x14ac:dyDescent="0.15"/>
    <row r="565" ht="17.25" customHeight="1" x14ac:dyDescent="0.15"/>
    <row r="566" ht="17.25" customHeight="1" x14ac:dyDescent="0.15"/>
    <row r="567" ht="17.25" customHeight="1" x14ac:dyDescent="0.15"/>
    <row r="568" ht="17.25" customHeight="1" x14ac:dyDescent="0.15"/>
    <row r="569" ht="17.25" customHeight="1" x14ac:dyDescent="0.15"/>
    <row r="570" ht="17.25" customHeight="1" x14ac:dyDescent="0.15"/>
    <row r="571" ht="17.25" customHeight="1" x14ac:dyDescent="0.15"/>
    <row r="572" ht="17.25" customHeight="1" x14ac:dyDescent="0.15"/>
    <row r="573" ht="17.25" customHeight="1" x14ac:dyDescent="0.15"/>
    <row r="574" ht="17.25" customHeight="1" x14ac:dyDescent="0.15"/>
    <row r="575" ht="17.25" customHeight="1" x14ac:dyDescent="0.15"/>
    <row r="576" ht="17.25" customHeight="1" x14ac:dyDescent="0.15"/>
    <row r="577" ht="17.25" customHeight="1" x14ac:dyDescent="0.15"/>
    <row r="578" ht="17.25" customHeight="1" x14ac:dyDescent="0.15"/>
    <row r="579" ht="17.25" customHeight="1" x14ac:dyDescent="0.15"/>
    <row r="580" ht="17.25" customHeight="1" x14ac:dyDescent="0.15"/>
    <row r="581" ht="17.25" customHeight="1" x14ac:dyDescent="0.15"/>
    <row r="582" ht="17.25" customHeight="1" x14ac:dyDescent="0.15"/>
    <row r="583" ht="17.25" customHeight="1" x14ac:dyDescent="0.15"/>
    <row r="584" ht="17.25" customHeight="1" x14ac:dyDescent="0.15"/>
    <row r="585" ht="17.25" customHeight="1" x14ac:dyDescent="0.15"/>
    <row r="586" ht="17.25" customHeight="1" x14ac:dyDescent="0.15"/>
    <row r="587" ht="17.25" customHeight="1" x14ac:dyDescent="0.15"/>
    <row r="588" ht="17.25" customHeight="1" x14ac:dyDescent="0.15"/>
    <row r="589" ht="17.25" customHeight="1" x14ac:dyDescent="0.15"/>
    <row r="590" ht="17.25" customHeight="1" x14ac:dyDescent="0.15"/>
    <row r="591" ht="17.25" customHeight="1" x14ac:dyDescent="0.15"/>
    <row r="592" ht="17.25" customHeight="1" x14ac:dyDescent="0.15"/>
    <row r="593" ht="17.25" customHeight="1" x14ac:dyDescent="0.15"/>
    <row r="594" ht="17.25" customHeight="1" x14ac:dyDescent="0.15"/>
    <row r="595" ht="17.25" customHeight="1" x14ac:dyDescent="0.15"/>
    <row r="596" ht="17.25" customHeight="1" x14ac:dyDescent="0.15"/>
    <row r="597" ht="17.25" customHeight="1" x14ac:dyDescent="0.15"/>
    <row r="598" ht="17.25" customHeight="1" x14ac:dyDescent="0.15"/>
    <row r="599" ht="17.25" customHeight="1" x14ac:dyDescent="0.15"/>
    <row r="600" ht="17.25" customHeight="1" x14ac:dyDescent="0.15"/>
    <row r="601" ht="17.25" customHeight="1" x14ac:dyDescent="0.15"/>
    <row r="602" ht="17.25" customHeight="1" x14ac:dyDescent="0.15"/>
    <row r="603" ht="17.25" customHeight="1" x14ac:dyDescent="0.15"/>
    <row r="604" ht="17.25" customHeight="1" x14ac:dyDescent="0.15"/>
    <row r="605" ht="17.25" customHeight="1" x14ac:dyDescent="0.15"/>
    <row r="606" ht="17.25" customHeight="1" x14ac:dyDescent="0.15"/>
    <row r="607" ht="17.25" customHeight="1" x14ac:dyDescent="0.15"/>
    <row r="608" ht="17.25" customHeight="1" x14ac:dyDescent="0.15"/>
    <row r="609" ht="17.25" customHeight="1" x14ac:dyDescent="0.15"/>
    <row r="610" ht="17.25" customHeight="1" x14ac:dyDescent="0.15"/>
    <row r="611" ht="17.25" customHeight="1" x14ac:dyDescent="0.15"/>
    <row r="612" ht="17.25" customHeight="1" x14ac:dyDescent="0.15"/>
    <row r="613" ht="17.25" customHeight="1" x14ac:dyDescent="0.15"/>
    <row r="614" ht="17.25" customHeight="1" x14ac:dyDescent="0.15"/>
    <row r="615" ht="17.25" customHeight="1" x14ac:dyDescent="0.15"/>
    <row r="616" ht="17.25" customHeight="1" x14ac:dyDescent="0.15"/>
    <row r="617" ht="17.25" customHeight="1" x14ac:dyDescent="0.15"/>
    <row r="618" ht="17.25" customHeight="1" x14ac:dyDescent="0.15"/>
    <row r="619" ht="17.25" customHeight="1" x14ac:dyDescent="0.15"/>
    <row r="620" ht="17.25" customHeight="1" x14ac:dyDescent="0.15"/>
    <row r="621" ht="17.25" customHeight="1" x14ac:dyDescent="0.15"/>
    <row r="622" ht="17.25" customHeight="1" x14ac:dyDescent="0.15"/>
    <row r="623" ht="17.25" customHeight="1" x14ac:dyDescent="0.15"/>
    <row r="624" ht="17.25" customHeight="1" x14ac:dyDescent="0.15"/>
    <row r="625" ht="17.25" customHeight="1" x14ac:dyDescent="0.15"/>
    <row r="626" ht="17.25" customHeight="1" x14ac:dyDescent="0.15"/>
    <row r="627" ht="17.25" customHeight="1" x14ac:dyDescent="0.15"/>
    <row r="628" ht="17.25" customHeight="1" x14ac:dyDescent="0.15"/>
    <row r="629" ht="17.25" customHeight="1" x14ac:dyDescent="0.15"/>
    <row r="630" ht="17.25" customHeight="1" x14ac:dyDescent="0.15"/>
    <row r="631" ht="17.25" customHeight="1" x14ac:dyDescent="0.15"/>
    <row r="632" ht="17.25" customHeight="1" x14ac:dyDescent="0.15"/>
    <row r="633" ht="17.25" customHeight="1" x14ac:dyDescent="0.15"/>
    <row r="634" ht="17.25" customHeight="1" x14ac:dyDescent="0.15"/>
    <row r="635" ht="17.25" customHeight="1" x14ac:dyDescent="0.15"/>
    <row r="636" ht="17.25" customHeight="1" x14ac:dyDescent="0.15"/>
    <row r="637" ht="17.25" customHeight="1" x14ac:dyDescent="0.15"/>
    <row r="638" ht="17.25" customHeight="1" x14ac:dyDescent="0.15"/>
    <row r="639" ht="17.25" customHeight="1" x14ac:dyDescent="0.15"/>
    <row r="640" ht="17.25" customHeight="1" x14ac:dyDescent="0.15"/>
    <row r="641" ht="17.25" customHeight="1" x14ac:dyDescent="0.15"/>
    <row r="642" ht="17.25" customHeight="1" x14ac:dyDescent="0.15"/>
    <row r="643" ht="17.25" customHeight="1" x14ac:dyDescent="0.15"/>
    <row r="644" ht="17.25" customHeight="1" x14ac:dyDescent="0.15"/>
    <row r="645" ht="17.25" customHeight="1" x14ac:dyDescent="0.15"/>
    <row r="646" ht="17.25" customHeight="1" x14ac:dyDescent="0.15"/>
    <row r="647" ht="17.25" customHeight="1" x14ac:dyDescent="0.15"/>
    <row r="648" ht="17.25" customHeight="1" x14ac:dyDescent="0.15"/>
    <row r="649" ht="17.25" customHeight="1" x14ac:dyDescent="0.15"/>
    <row r="650" ht="17.25" customHeight="1" x14ac:dyDescent="0.15"/>
    <row r="651" ht="17.25" customHeight="1" x14ac:dyDescent="0.15"/>
    <row r="652" ht="17.25" customHeight="1" x14ac:dyDescent="0.15"/>
    <row r="653" ht="17.25" customHeight="1" x14ac:dyDescent="0.15"/>
    <row r="654" ht="17.25" customHeight="1" x14ac:dyDescent="0.15"/>
    <row r="655" ht="17.25" customHeight="1" x14ac:dyDescent="0.15"/>
    <row r="656" ht="17.25" customHeight="1" x14ac:dyDescent="0.15"/>
    <row r="657" ht="17.25" customHeight="1" x14ac:dyDescent="0.15"/>
    <row r="658" ht="17.25" customHeight="1" x14ac:dyDescent="0.15"/>
    <row r="659" ht="17.25" customHeight="1" x14ac:dyDescent="0.15"/>
    <row r="660" ht="17.25" customHeight="1" x14ac:dyDescent="0.15"/>
    <row r="661" ht="17.25" customHeight="1" x14ac:dyDescent="0.15"/>
    <row r="662" ht="17.25" customHeight="1" x14ac:dyDescent="0.15"/>
    <row r="663" ht="17.25" customHeight="1" x14ac:dyDescent="0.15"/>
    <row r="664" ht="17.25" customHeight="1" x14ac:dyDescent="0.15"/>
    <row r="665" ht="17.25" customHeight="1" x14ac:dyDescent="0.15"/>
    <row r="666" ht="17.25" customHeight="1" x14ac:dyDescent="0.15"/>
    <row r="667" ht="17.25" customHeight="1" x14ac:dyDescent="0.15"/>
    <row r="668" ht="17.25" customHeight="1" x14ac:dyDescent="0.15"/>
    <row r="669" ht="17.25" customHeight="1" x14ac:dyDescent="0.15"/>
    <row r="670" ht="17.25" customHeight="1" x14ac:dyDescent="0.15"/>
    <row r="671" ht="17.25" customHeight="1" x14ac:dyDescent="0.15"/>
    <row r="672" ht="17.25" customHeight="1" x14ac:dyDescent="0.15"/>
    <row r="673" ht="17.25" customHeight="1" x14ac:dyDescent="0.15"/>
    <row r="674" ht="17.25" customHeight="1" x14ac:dyDescent="0.15"/>
    <row r="675" ht="17.25" customHeight="1" x14ac:dyDescent="0.15"/>
    <row r="676" ht="17.25" customHeight="1" x14ac:dyDescent="0.15"/>
    <row r="677" ht="17.25" customHeight="1" x14ac:dyDescent="0.15"/>
    <row r="678" ht="17.25" customHeight="1" x14ac:dyDescent="0.15"/>
    <row r="679" ht="17.25" customHeight="1" x14ac:dyDescent="0.15"/>
    <row r="680" ht="17.25" customHeight="1" x14ac:dyDescent="0.15"/>
    <row r="681" ht="17.25" customHeight="1" x14ac:dyDescent="0.15"/>
    <row r="682" ht="17.25" customHeight="1" x14ac:dyDescent="0.15"/>
    <row r="683" ht="17.25" customHeight="1" x14ac:dyDescent="0.15"/>
    <row r="684" ht="17.25" customHeight="1" x14ac:dyDescent="0.15"/>
    <row r="685" ht="17.25" customHeight="1" x14ac:dyDescent="0.15"/>
    <row r="686" ht="17.25" customHeight="1" x14ac:dyDescent="0.15"/>
    <row r="687" ht="17.25" customHeight="1" x14ac:dyDescent="0.15"/>
    <row r="688" ht="17.25" customHeight="1" x14ac:dyDescent="0.15"/>
    <row r="689" ht="17.25" customHeight="1" x14ac:dyDescent="0.15"/>
    <row r="690" ht="17.25" customHeight="1" x14ac:dyDescent="0.15"/>
    <row r="691" ht="17.25" customHeight="1" x14ac:dyDescent="0.15"/>
    <row r="692" ht="17.25" customHeight="1" x14ac:dyDescent="0.15"/>
    <row r="693" ht="17.25" customHeight="1" x14ac:dyDescent="0.15"/>
    <row r="694" ht="17.25" customHeight="1" x14ac:dyDescent="0.15"/>
    <row r="695" ht="17.25" customHeight="1" x14ac:dyDescent="0.15"/>
    <row r="696" ht="17.25" customHeight="1" x14ac:dyDescent="0.15"/>
    <row r="697" ht="17.25" customHeight="1" x14ac:dyDescent="0.15"/>
    <row r="698" ht="17.25" customHeight="1" x14ac:dyDescent="0.15"/>
    <row r="699" ht="17.25" customHeight="1" x14ac:dyDescent="0.15"/>
    <row r="700" ht="17.25" customHeight="1" x14ac:dyDescent="0.15"/>
    <row r="701" ht="17.25" customHeight="1" x14ac:dyDescent="0.15"/>
    <row r="702" ht="17.25" customHeight="1" x14ac:dyDescent="0.15"/>
    <row r="703" ht="17.25" customHeight="1" x14ac:dyDescent="0.15"/>
    <row r="704" ht="17.25" customHeight="1" x14ac:dyDescent="0.15"/>
    <row r="705" ht="17.25" customHeight="1" x14ac:dyDescent="0.15"/>
    <row r="706" ht="17.25" customHeight="1" x14ac:dyDescent="0.15"/>
    <row r="707" ht="17.25" customHeight="1" x14ac:dyDescent="0.15"/>
    <row r="708" ht="17.25" customHeight="1" x14ac:dyDescent="0.15"/>
    <row r="709" ht="17.25" customHeight="1" x14ac:dyDescent="0.15"/>
    <row r="710" ht="17.25" customHeight="1" x14ac:dyDescent="0.15"/>
    <row r="711" ht="17.25" customHeight="1" x14ac:dyDescent="0.15"/>
    <row r="712" ht="17.25" customHeight="1" x14ac:dyDescent="0.15"/>
    <row r="713" ht="17.25" customHeight="1" x14ac:dyDescent="0.15"/>
    <row r="714" ht="17.25" customHeight="1" x14ac:dyDescent="0.15"/>
    <row r="715" ht="17.25" customHeight="1" x14ac:dyDescent="0.15"/>
    <row r="716" ht="17.25" customHeight="1" x14ac:dyDescent="0.15"/>
    <row r="717" ht="17.25" customHeight="1" x14ac:dyDescent="0.15"/>
    <row r="718" ht="17.25" customHeight="1" x14ac:dyDescent="0.15"/>
    <row r="719" ht="17.25" customHeight="1" x14ac:dyDescent="0.15"/>
    <row r="720" ht="17.25" customHeight="1" x14ac:dyDescent="0.15"/>
    <row r="721" ht="17.25" customHeight="1" x14ac:dyDescent="0.15"/>
    <row r="722" ht="17.25" customHeight="1" x14ac:dyDescent="0.15"/>
    <row r="723" ht="17.25" customHeight="1" x14ac:dyDescent="0.15"/>
    <row r="724" ht="17.25" customHeight="1" x14ac:dyDescent="0.15"/>
    <row r="725" ht="17.25" customHeight="1" x14ac:dyDescent="0.15"/>
    <row r="726" ht="17.25" customHeight="1" x14ac:dyDescent="0.15"/>
    <row r="727" ht="17.25" customHeight="1" x14ac:dyDescent="0.15"/>
    <row r="728" ht="17.25" customHeight="1" x14ac:dyDescent="0.15"/>
    <row r="729" ht="17.25" customHeight="1" x14ac:dyDescent="0.15"/>
    <row r="730" ht="17.25" customHeight="1" x14ac:dyDescent="0.15"/>
    <row r="731" ht="17.25" customHeight="1" x14ac:dyDescent="0.15"/>
    <row r="732" ht="17.25" customHeight="1" x14ac:dyDescent="0.15"/>
    <row r="733" ht="17.25" customHeight="1" x14ac:dyDescent="0.15"/>
    <row r="734" ht="17.25" customHeight="1" x14ac:dyDescent="0.15"/>
    <row r="735" ht="17.25" customHeight="1" x14ac:dyDescent="0.15"/>
    <row r="736" ht="17.25" customHeight="1" x14ac:dyDescent="0.15"/>
    <row r="737" ht="17.25" customHeight="1" x14ac:dyDescent="0.15"/>
    <row r="738" ht="17.25" customHeight="1" x14ac:dyDescent="0.15"/>
    <row r="739" ht="17.25" customHeight="1" x14ac:dyDescent="0.15"/>
    <row r="740" ht="17.25" customHeight="1" x14ac:dyDescent="0.15"/>
    <row r="741" ht="17.25" customHeight="1" x14ac:dyDescent="0.15"/>
    <row r="742" ht="17.25" customHeight="1" x14ac:dyDescent="0.15"/>
    <row r="743" ht="17.25" customHeight="1" x14ac:dyDescent="0.15"/>
    <row r="744" ht="17.25" customHeight="1" x14ac:dyDescent="0.15"/>
    <row r="745" ht="17.25" customHeight="1" x14ac:dyDescent="0.15"/>
    <row r="746" ht="17.25" customHeight="1" x14ac:dyDescent="0.15"/>
    <row r="747" ht="17.25" customHeight="1" x14ac:dyDescent="0.15"/>
    <row r="748" ht="17.25" customHeight="1" x14ac:dyDescent="0.15"/>
    <row r="749" ht="17.25" customHeight="1" x14ac:dyDescent="0.15"/>
    <row r="750" ht="17.25" customHeight="1" x14ac:dyDescent="0.15"/>
    <row r="751" ht="17.25" customHeight="1" x14ac:dyDescent="0.15"/>
    <row r="752" ht="17.25" customHeight="1" x14ac:dyDescent="0.15"/>
    <row r="753" ht="17.25" customHeight="1" x14ac:dyDescent="0.15"/>
    <row r="754" ht="17.25" customHeight="1" x14ac:dyDescent="0.15"/>
    <row r="755" ht="17.25" customHeight="1" x14ac:dyDescent="0.15"/>
    <row r="756" ht="17.25" customHeight="1" x14ac:dyDescent="0.15"/>
    <row r="757" ht="17.25" customHeight="1" x14ac:dyDescent="0.15"/>
    <row r="758" ht="17.25" customHeight="1" x14ac:dyDescent="0.15"/>
    <row r="759" ht="17.25" customHeight="1" x14ac:dyDescent="0.15"/>
    <row r="760" ht="17.25" customHeight="1" x14ac:dyDescent="0.15"/>
    <row r="761" ht="17.25" customHeight="1" x14ac:dyDescent="0.15"/>
    <row r="762" ht="17.25" customHeight="1" x14ac:dyDescent="0.15"/>
    <row r="763" ht="17.25" customHeight="1" x14ac:dyDescent="0.15"/>
    <row r="764" ht="17.25" customHeight="1" x14ac:dyDescent="0.15"/>
    <row r="765" ht="17.25" customHeight="1" x14ac:dyDescent="0.15"/>
    <row r="766" ht="17.25" customHeight="1" x14ac:dyDescent="0.15"/>
    <row r="767" ht="17.25" customHeight="1" x14ac:dyDescent="0.15"/>
    <row r="768" ht="17.25" customHeight="1" x14ac:dyDescent="0.15"/>
    <row r="769" ht="17.25" customHeight="1" x14ac:dyDescent="0.15"/>
    <row r="770" ht="17.25" customHeight="1" x14ac:dyDescent="0.15"/>
    <row r="771" ht="17.25" customHeight="1" x14ac:dyDescent="0.15"/>
    <row r="772" ht="17.25" customHeight="1" x14ac:dyDescent="0.15"/>
    <row r="773" ht="17.25" customHeight="1" x14ac:dyDescent="0.15"/>
    <row r="774" ht="17.25" customHeight="1" x14ac:dyDescent="0.15"/>
    <row r="775" ht="17.25" customHeight="1" x14ac:dyDescent="0.15"/>
    <row r="776" ht="17.25" customHeight="1" x14ac:dyDescent="0.15"/>
    <row r="777" ht="17.25" customHeight="1" x14ac:dyDescent="0.15"/>
    <row r="778" ht="17.25" customHeight="1" x14ac:dyDescent="0.15"/>
    <row r="779" ht="17.25" customHeight="1" x14ac:dyDescent="0.15"/>
    <row r="780" ht="17.25" customHeight="1" x14ac:dyDescent="0.15"/>
    <row r="781" ht="17.25" customHeight="1" x14ac:dyDescent="0.15"/>
    <row r="782" ht="17.25" customHeight="1" x14ac:dyDescent="0.15"/>
    <row r="783" ht="17.25" customHeight="1" x14ac:dyDescent="0.15"/>
    <row r="784" ht="17.25" customHeight="1" x14ac:dyDescent="0.15"/>
    <row r="785" ht="17.25" customHeight="1" x14ac:dyDescent="0.15"/>
    <row r="786" ht="17.25" customHeight="1" x14ac:dyDescent="0.15"/>
    <row r="787" ht="17.25" customHeight="1" x14ac:dyDescent="0.15"/>
    <row r="788" ht="17.25" customHeight="1" x14ac:dyDescent="0.15"/>
    <row r="789" ht="17.25" customHeight="1" x14ac:dyDescent="0.15"/>
    <row r="790" ht="17.25" customHeight="1" x14ac:dyDescent="0.15"/>
    <row r="791" ht="17.25" customHeight="1" x14ac:dyDescent="0.15"/>
    <row r="792" ht="17.25" customHeight="1" x14ac:dyDescent="0.15"/>
    <row r="793" ht="17.25" customHeight="1" x14ac:dyDescent="0.15"/>
    <row r="794" ht="17.25" customHeight="1" x14ac:dyDescent="0.15"/>
    <row r="795" ht="17.25" customHeight="1" x14ac:dyDescent="0.15"/>
    <row r="796" ht="17.25" customHeight="1" x14ac:dyDescent="0.15"/>
    <row r="797" ht="17.25" customHeight="1" x14ac:dyDescent="0.15"/>
    <row r="798" ht="17.25" customHeight="1" x14ac:dyDescent="0.15"/>
    <row r="799" ht="17.25" customHeight="1" x14ac:dyDescent="0.15"/>
    <row r="800" ht="17.25" customHeight="1" x14ac:dyDescent="0.15"/>
    <row r="801" ht="17.25" customHeight="1" x14ac:dyDescent="0.15"/>
    <row r="802" ht="17.25" customHeight="1" x14ac:dyDescent="0.15"/>
    <row r="803" ht="17.25" customHeight="1" x14ac:dyDescent="0.15"/>
    <row r="804" ht="17.25" customHeight="1" x14ac:dyDescent="0.15"/>
    <row r="805" ht="17.25" customHeight="1" x14ac:dyDescent="0.15"/>
    <row r="806" ht="17.25" customHeight="1" x14ac:dyDescent="0.15"/>
    <row r="807" ht="17.25" customHeight="1" x14ac:dyDescent="0.15"/>
    <row r="808" ht="17.25" customHeight="1" x14ac:dyDescent="0.15"/>
    <row r="809" ht="17.25" customHeight="1" x14ac:dyDescent="0.15"/>
    <row r="810" ht="17.25" customHeight="1" x14ac:dyDescent="0.15"/>
    <row r="811" ht="17.25" customHeight="1" x14ac:dyDescent="0.15"/>
    <row r="812" ht="17.25" customHeight="1" x14ac:dyDescent="0.15"/>
    <row r="813" ht="17.25" customHeight="1" x14ac:dyDescent="0.15"/>
    <row r="814" ht="17.25" customHeight="1" x14ac:dyDescent="0.15"/>
    <row r="815" ht="17.25" customHeight="1" x14ac:dyDescent="0.15"/>
    <row r="816" ht="17.25" customHeight="1" x14ac:dyDescent="0.15"/>
    <row r="817" ht="17.25" customHeight="1" x14ac:dyDescent="0.15"/>
    <row r="818" ht="17.25" customHeight="1" x14ac:dyDescent="0.15"/>
    <row r="819" ht="17.25" customHeight="1" x14ac:dyDescent="0.15"/>
    <row r="820" ht="17.25" customHeight="1" x14ac:dyDescent="0.15"/>
    <row r="821" ht="17.25" customHeight="1" x14ac:dyDescent="0.15"/>
    <row r="822" ht="17.25" customHeight="1" x14ac:dyDescent="0.15"/>
    <row r="823" ht="17.25" customHeight="1" x14ac:dyDescent="0.15"/>
    <row r="824" ht="17.25" customHeight="1" x14ac:dyDescent="0.15"/>
    <row r="825" ht="17.25" customHeight="1" x14ac:dyDescent="0.15"/>
    <row r="826" ht="17.25" customHeight="1" x14ac:dyDescent="0.15"/>
    <row r="827" ht="17.25" customHeight="1" x14ac:dyDescent="0.15"/>
    <row r="828" ht="17.25" customHeight="1" x14ac:dyDescent="0.15"/>
    <row r="829" ht="17.25" customHeight="1" x14ac:dyDescent="0.15"/>
    <row r="830" ht="17.25" customHeight="1" x14ac:dyDescent="0.15"/>
    <row r="831" ht="17.25" customHeight="1" x14ac:dyDescent="0.15"/>
    <row r="832" ht="17.25" customHeight="1" x14ac:dyDescent="0.15"/>
    <row r="833" ht="17.25" customHeight="1" x14ac:dyDescent="0.15"/>
    <row r="834" ht="17.25" customHeight="1" x14ac:dyDescent="0.15"/>
    <row r="835" ht="17.25" customHeight="1" x14ac:dyDescent="0.15"/>
    <row r="836" ht="17.25" customHeight="1" x14ac:dyDescent="0.15"/>
    <row r="837" ht="17.25" customHeight="1" x14ac:dyDescent="0.15"/>
    <row r="838" ht="17.25" customHeight="1" x14ac:dyDescent="0.15"/>
    <row r="839" ht="17.25" customHeight="1" x14ac:dyDescent="0.15"/>
    <row r="840" ht="17.25" customHeight="1" x14ac:dyDescent="0.15"/>
    <row r="841" ht="17.25" customHeight="1" x14ac:dyDescent="0.15"/>
    <row r="842" ht="17.25" customHeight="1" x14ac:dyDescent="0.15"/>
    <row r="843" ht="17.25" customHeight="1" x14ac:dyDescent="0.15"/>
    <row r="844" ht="17.25" customHeight="1" x14ac:dyDescent="0.15"/>
    <row r="845" ht="17.25" customHeight="1" x14ac:dyDescent="0.15"/>
    <row r="846" ht="17.25" customHeight="1" x14ac:dyDescent="0.15"/>
    <row r="847" ht="17.25" customHeight="1" x14ac:dyDescent="0.15"/>
    <row r="848" ht="17.25" customHeight="1" x14ac:dyDescent="0.15"/>
    <row r="849" ht="17.25" customHeight="1" x14ac:dyDescent="0.15"/>
    <row r="850" ht="17.25" customHeight="1" x14ac:dyDescent="0.15"/>
    <row r="851" ht="17.25" customHeight="1" x14ac:dyDescent="0.15"/>
    <row r="852" ht="17.25" customHeight="1" x14ac:dyDescent="0.15"/>
    <row r="853" ht="17.25" customHeight="1" x14ac:dyDescent="0.15"/>
    <row r="854" ht="17.25" customHeight="1" x14ac:dyDescent="0.15"/>
    <row r="855" ht="17.25" customHeight="1" x14ac:dyDescent="0.15"/>
    <row r="856" ht="17.25" customHeight="1" x14ac:dyDescent="0.15"/>
    <row r="857" ht="17.25" customHeight="1" x14ac:dyDescent="0.15"/>
    <row r="858" ht="17.25" customHeight="1" x14ac:dyDescent="0.15"/>
    <row r="859" ht="17.25" customHeight="1" x14ac:dyDescent="0.15"/>
    <row r="860" ht="17.25" customHeight="1" x14ac:dyDescent="0.15"/>
    <row r="861" ht="17.25" customHeight="1" x14ac:dyDescent="0.15"/>
    <row r="862" ht="17.25" customHeight="1" x14ac:dyDescent="0.15"/>
    <row r="863" ht="17.25" customHeight="1" x14ac:dyDescent="0.15"/>
    <row r="864" ht="17.25" customHeight="1" x14ac:dyDescent="0.15"/>
    <row r="865" ht="17.25" customHeight="1" x14ac:dyDescent="0.15"/>
    <row r="866" ht="17.25" customHeight="1" x14ac:dyDescent="0.15"/>
    <row r="867" ht="17.25" customHeight="1" x14ac:dyDescent="0.15"/>
    <row r="868" ht="17.25" customHeight="1" x14ac:dyDescent="0.15"/>
    <row r="869" ht="17.25" customHeight="1" x14ac:dyDescent="0.15"/>
    <row r="870" ht="17.25" customHeight="1" x14ac:dyDescent="0.15"/>
    <row r="871" ht="17.25" customHeight="1" x14ac:dyDescent="0.15"/>
    <row r="872" ht="17.25" customHeight="1" x14ac:dyDescent="0.15"/>
    <row r="873" ht="17.25" customHeight="1" x14ac:dyDescent="0.15"/>
    <row r="874" ht="17.25" customHeight="1" x14ac:dyDescent="0.15"/>
    <row r="875" ht="17.25" customHeight="1" x14ac:dyDescent="0.15"/>
    <row r="876" ht="17.25" customHeight="1" x14ac:dyDescent="0.15"/>
    <row r="877" ht="17.25" customHeight="1" x14ac:dyDescent="0.15"/>
    <row r="878" ht="17.25" customHeight="1" x14ac:dyDescent="0.15"/>
    <row r="879" ht="17.25" customHeight="1" x14ac:dyDescent="0.15"/>
    <row r="880" ht="17.25" customHeight="1" x14ac:dyDescent="0.15"/>
    <row r="881" ht="17.25" customHeight="1" x14ac:dyDescent="0.15"/>
    <row r="882" ht="17.25" customHeight="1" x14ac:dyDescent="0.15"/>
    <row r="883" ht="17.25" customHeight="1" x14ac:dyDescent="0.15"/>
    <row r="884" ht="17.25" customHeight="1" x14ac:dyDescent="0.15"/>
    <row r="885" ht="17.25" customHeight="1" x14ac:dyDescent="0.15"/>
    <row r="886" ht="17.25" customHeight="1" x14ac:dyDescent="0.15"/>
    <row r="887" ht="17.25" customHeight="1" x14ac:dyDescent="0.15"/>
    <row r="888" ht="17.25" customHeight="1" x14ac:dyDescent="0.15"/>
    <row r="889" ht="17.25" customHeight="1" x14ac:dyDescent="0.15"/>
    <row r="890" ht="17.25" customHeight="1" x14ac:dyDescent="0.15"/>
    <row r="891" ht="17.25" customHeight="1" x14ac:dyDescent="0.15"/>
    <row r="892" ht="17.25" customHeight="1" x14ac:dyDescent="0.15"/>
    <row r="893" ht="17.25" customHeight="1" x14ac:dyDescent="0.15"/>
    <row r="894" ht="17.25" customHeight="1" x14ac:dyDescent="0.15"/>
    <row r="895" ht="17.25" customHeight="1" x14ac:dyDescent="0.15"/>
    <row r="896" ht="17.25" customHeight="1" x14ac:dyDescent="0.15"/>
    <row r="897" ht="17.25" customHeight="1" x14ac:dyDescent="0.15"/>
    <row r="898" ht="17.25" customHeight="1" x14ac:dyDescent="0.15"/>
    <row r="899" ht="17.25" customHeight="1" x14ac:dyDescent="0.15"/>
    <row r="900" ht="17.25" customHeight="1" x14ac:dyDescent="0.15"/>
    <row r="901" ht="17.25" customHeight="1" x14ac:dyDescent="0.15"/>
    <row r="902" ht="17.25" customHeight="1" x14ac:dyDescent="0.15"/>
    <row r="903" ht="17.25" customHeight="1" x14ac:dyDescent="0.15"/>
    <row r="904" ht="17.25" customHeight="1" x14ac:dyDescent="0.15"/>
    <row r="905" ht="17.25" customHeight="1" x14ac:dyDescent="0.15"/>
    <row r="906" ht="17.25" customHeight="1" x14ac:dyDescent="0.15"/>
    <row r="907" ht="17.25" customHeight="1" x14ac:dyDescent="0.15"/>
    <row r="908" ht="17.25" customHeight="1" x14ac:dyDescent="0.15"/>
    <row r="909" ht="17.25" customHeight="1" x14ac:dyDescent="0.15"/>
    <row r="910" ht="17.25" customHeight="1" x14ac:dyDescent="0.15"/>
    <row r="911" ht="17.25" customHeight="1" x14ac:dyDescent="0.15"/>
    <row r="912" ht="17.25" customHeight="1" x14ac:dyDescent="0.15"/>
    <row r="913" ht="17.25" customHeight="1" x14ac:dyDescent="0.15"/>
    <row r="914" ht="17.25" customHeight="1" x14ac:dyDescent="0.15"/>
    <row r="915" ht="17.25" customHeight="1" x14ac:dyDescent="0.15"/>
    <row r="916" ht="17.25" customHeight="1" x14ac:dyDescent="0.15"/>
    <row r="917" ht="17.25" customHeight="1" x14ac:dyDescent="0.15"/>
    <row r="918" ht="17.25" customHeight="1" x14ac:dyDescent="0.15"/>
    <row r="919" ht="17.25" customHeight="1" x14ac:dyDescent="0.15"/>
    <row r="920" ht="17.25" customHeight="1" x14ac:dyDescent="0.15"/>
    <row r="921" ht="17.25" customHeight="1" x14ac:dyDescent="0.15"/>
    <row r="922" ht="17.25" customHeight="1" x14ac:dyDescent="0.15"/>
    <row r="923" ht="17.25" customHeight="1" x14ac:dyDescent="0.15"/>
    <row r="924" ht="17.25" customHeight="1" x14ac:dyDescent="0.15"/>
    <row r="925" ht="17.25" customHeight="1" x14ac:dyDescent="0.15"/>
    <row r="926" ht="17.25" customHeight="1" x14ac:dyDescent="0.15"/>
    <row r="927" ht="17.25" customHeight="1" x14ac:dyDescent="0.15"/>
    <row r="928" ht="17.25" customHeight="1" x14ac:dyDescent="0.15"/>
    <row r="929" ht="17.25" customHeight="1" x14ac:dyDescent="0.15"/>
    <row r="930" ht="17.25" customHeight="1" x14ac:dyDescent="0.15"/>
    <row r="931" ht="17.25" customHeight="1" x14ac:dyDescent="0.15"/>
    <row r="932" ht="17.25" customHeight="1" x14ac:dyDescent="0.15"/>
    <row r="933" ht="17.25" customHeight="1" x14ac:dyDescent="0.15"/>
    <row r="934" ht="17.25" customHeight="1" x14ac:dyDescent="0.15"/>
    <row r="935" ht="17.25" customHeight="1" x14ac:dyDescent="0.15"/>
    <row r="936" ht="17.25" customHeight="1" x14ac:dyDescent="0.15"/>
    <row r="937" ht="17.25" customHeight="1" x14ac:dyDescent="0.15"/>
    <row r="938" ht="17.25" customHeight="1" x14ac:dyDescent="0.15"/>
    <row r="939" ht="17.25" customHeight="1" x14ac:dyDescent="0.15"/>
    <row r="940" ht="17.25" customHeight="1" x14ac:dyDescent="0.15"/>
    <row r="941" ht="17.25" customHeight="1" x14ac:dyDescent="0.15"/>
    <row r="942" ht="17.25" customHeight="1" x14ac:dyDescent="0.15"/>
    <row r="943" ht="17.25" customHeight="1" x14ac:dyDescent="0.15"/>
    <row r="944" ht="17.25" customHeight="1" x14ac:dyDescent="0.15"/>
    <row r="945" ht="17.25" customHeight="1" x14ac:dyDescent="0.15"/>
    <row r="946" ht="17.25" customHeight="1" x14ac:dyDescent="0.15"/>
    <row r="947" ht="17.25" customHeight="1" x14ac:dyDescent="0.15"/>
    <row r="948" ht="17.25" customHeight="1" x14ac:dyDescent="0.15"/>
    <row r="949" ht="17.25" customHeight="1" x14ac:dyDescent="0.15"/>
    <row r="950" ht="17.25" customHeight="1" x14ac:dyDescent="0.15"/>
    <row r="951" ht="17.25" customHeight="1" x14ac:dyDescent="0.15"/>
    <row r="952" ht="17.25" customHeight="1" x14ac:dyDescent="0.15"/>
    <row r="953" ht="17.25" customHeight="1" x14ac:dyDescent="0.15"/>
    <row r="954" ht="17.25" customHeight="1" x14ac:dyDescent="0.15"/>
    <row r="955" ht="17.25" customHeight="1" x14ac:dyDescent="0.15"/>
    <row r="956" ht="17.25" customHeight="1" x14ac:dyDescent="0.15"/>
    <row r="957" ht="17.25" customHeight="1" x14ac:dyDescent="0.15"/>
    <row r="958" ht="17.25" customHeight="1" x14ac:dyDescent="0.15"/>
    <row r="959" ht="17.25" customHeight="1" x14ac:dyDescent="0.15"/>
    <row r="960" ht="17.25" customHeight="1" x14ac:dyDescent="0.15"/>
    <row r="961" ht="17.25" customHeight="1" x14ac:dyDescent="0.15"/>
    <row r="962" ht="17.25" customHeight="1" x14ac:dyDescent="0.15"/>
    <row r="963" ht="17.25" customHeight="1" x14ac:dyDescent="0.15"/>
    <row r="964" ht="17.25" customHeight="1" x14ac:dyDescent="0.15"/>
    <row r="965" ht="17.25" customHeight="1" x14ac:dyDescent="0.15"/>
    <row r="966" ht="17.25" customHeight="1" x14ac:dyDescent="0.15"/>
    <row r="967" ht="17.25" customHeight="1" x14ac:dyDescent="0.15"/>
    <row r="968" ht="17.25" customHeight="1" x14ac:dyDescent="0.15"/>
    <row r="969" ht="17.25" customHeight="1" x14ac:dyDescent="0.15"/>
    <row r="970" ht="17.25" customHeight="1" x14ac:dyDescent="0.15"/>
    <row r="971" ht="17.25" customHeight="1" x14ac:dyDescent="0.15"/>
    <row r="972" ht="17.25" customHeight="1" x14ac:dyDescent="0.15"/>
    <row r="973" ht="17.25" customHeight="1" x14ac:dyDescent="0.15"/>
    <row r="974" ht="17.25" customHeight="1" x14ac:dyDescent="0.15"/>
    <row r="975" ht="17.25" customHeight="1" x14ac:dyDescent="0.15"/>
    <row r="976" ht="17.25" customHeight="1" x14ac:dyDescent="0.15"/>
    <row r="977" ht="17.25" customHeight="1" x14ac:dyDescent="0.15"/>
    <row r="978" ht="17.25" customHeight="1" x14ac:dyDescent="0.15"/>
    <row r="979" ht="17.25" customHeight="1" x14ac:dyDescent="0.15"/>
    <row r="980" ht="17.25" customHeight="1" x14ac:dyDescent="0.15"/>
    <row r="981" ht="17.25" customHeight="1" x14ac:dyDescent="0.15"/>
    <row r="982" ht="17.25" customHeight="1" x14ac:dyDescent="0.15"/>
    <row r="983" ht="17.25" customHeight="1" x14ac:dyDescent="0.15"/>
    <row r="984" ht="17.25" customHeight="1" x14ac:dyDescent="0.15"/>
    <row r="985" ht="17.25" customHeight="1" x14ac:dyDescent="0.15"/>
    <row r="986" ht="17.25" customHeight="1" x14ac:dyDescent="0.15"/>
    <row r="987" ht="17.25" customHeight="1" x14ac:dyDescent="0.15"/>
    <row r="988" ht="17.25" customHeight="1" x14ac:dyDescent="0.15"/>
    <row r="989" ht="17.25" customHeight="1" x14ac:dyDescent="0.15"/>
    <row r="990" ht="17.25" customHeight="1" x14ac:dyDescent="0.15"/>
    <row r="991" ht="17.25" customHeight="1" x14ac:dyDescent="0.15"/>
    <row r="992" ht="17.25" customHeight="1" x14ac:dyDescent="0.15"/>
    <row r="993" ht="17.25" customHeight="1" x14ac:dyDescent="0.15"/>
    <row r="994" ht="17.25" customHeight="1" x14ac:dyDescent="0.15"/>
    <row r="995" ht="17.25" customHeight="1" x14ac:dyDescent="0.15"/>
    <row r="996" ht="17.25" customHeight="1" x14ac:dyDescent="0.15"/>
    <row r="997" ht="17.25" customHeight="1" x14ac:dyDescent="0.15"/>
    <row r="998" ht="17.25" customHeight="1" x14ac:dyDescent="0.15"/>
    <row r="999" ht="17.25" customHeight="1" x14ac:dyDescent="0.15"/>
    <row r="1000" ht="17.25" customHeight="1" x14ac:dyDescent="0.1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L1014"/>
  <sheetViews>
    <sheetView workbookViewId="0">
      <pane ySplit="2" topLeftCell="A1012" activePane="bottomLeft" state="frozen"/>
      <selection pane="bottomLeft" activeCell="J1012" sqref="J1012"/>
    </sheetView>
  </sheetViews>
  <sheetFormatPr baseColWidth="10" defaultColWidth="8.83203125" defaultRowHeight="15" x14ac:dyDescent="0.2"/>
  <cols>
    <col min="1" max="1" width="21.33203125" bestFit="1" customWidth="1"/>
    <col min="2" max="2" width="19.83203125" bestFit="1" customWidth="1"/>
    <col min="3" max="3" width="19.83203125" customWidth="1"/>
    <col min="5" max="5" width="15.1640625" bestFit="1" customWidth="1"/>
    <col min="6" max="6" width="15.1640625" customWidth="1"/>
    <col min="7" max="7" width="27.5" customWidth="1"/>
    <col min="8" max="8" width="31.83203125" bestFit="1" customWidth="1"/>
    <col min="9" max="9" width="16.83203125" bestFit="1" customWidth="1"/>
    <col min="10" max="10" width="18.6640625" customWidth="1"/>
    <col min="11" max="12" width="12.33203125" bestFit="1" customWidth="1"/>
  </cols>
  <sheetData>
    <row r="1" spans="1:11" s="90" customFormat="1" x14ac:dyDescent="0.2">
      <c r="A1" s="106" t="s">
        <v>36</v>
      </c>
      <c r="B1" s="107"/>
      <c r="C1" s="106"/>
      <c r="D1" s="107"/>
      <c r="E1" s="107"/>
      <c r="F1" s="107"/>
      <c r="G1" s="107"/>
      <c r="H1" s="107"/>
      <c r="I1" s="107"/>
      <c r="J1" s="107"/>
    </row>
    <row r="2" spans="1:11" s="90" customFormat="1" x14ac:dyDescent="0.2">
      <c r="A2" s="106" t="s">
        <v>16</v>
      </c>
      <c r="B2" s="106" t="s">
        <v>18</v>
      </c>
      <c r="C2" s="106" t="s">
        <v>20</v>
      </c>
      <c r="D2" s="106" t="s">
        <v>22</v>
      </c>
      <c r="E2" s="106" t="s">
        <v>24</v>
      </c>
      <c r="F2" s="106" t="s">
        <v>26</v>
      </c>
      <c r="G2" s="106" t="s">
        <v>28</v>
      </c>
      <c r="H2" s="106" t="s">
        <v>30</v>
      </c>
      <c r="I2" s="106" t="s">
        <v>32</v>
      </c>
      <c r="J2" s="111" t="s">
        <v>34</v>
      </c>
      <c r="K2" s="91"/>
    </row>
    <row r="3" spans="1:11" hidden="1" x14ac:dyDescent="0.2">
      <c r="A3" s="2" t="s">
        <v>37</v>
      </c>
      <c r="B3" s="2" t="s">
        <v>38</v>
      </c>
      <c r="C3" s="2" t="s">
        <v>39</v>
      </c>
      <c r="D3" s="108">
        <v>41456</v>
      </c>
      <c r="E3" s="109">
        <f>MONTH(D3)</f>
        <v>7</v>
      </c>
      <c r="F3" s="109" t="s">
        <v>40</v>
      </c>
      <c r="G3" s="2" t="s">
        <v>41</v>
      </c>
      <c r="H3" s="2" t="s">
        <v>42</v>
      </c>
      <c r="I3" s="2" t="s">
        <v>43</v>
      </c>
      <c r="J3" s="112">
        <v>1473589.0469999998</v>
      </c>
      <c r="K3" s="80"/>
    </row>
    <row r="4" spans="1:11" hidden="1" x14ac:dyDescent="0.2">
      <c r="A4" s="2" t="s">
        <v>37</v>
      </c>
      <c r="B4" s="2" t="s">
        <v>38</v>
      </c>
      <c r="C4" s="2" t="s">
        <v>39</v>
      </c>
      <c r="D4" s="108">
        <v>41487</v>
      </c>
      <c r="E4" s="109">
        <f t="shared" ref="E4:E62" si="0">MONTH(D4)</f>
        <v>8</v>
      </c>
      <c r="F4" s="109" t="s">
        <v>40</v>
      </c>
      <c r="G4" s="2" t="s">
        <v>41</v>
      </c>
      <c r="H4" s="2" t="s">
        <v>42</v>
      </c>
      <c r="I4" s="2" t="s">
        <v>43</v>
      </c>
      <c r="J4" s="112">
        <v>1419296.1002499999</v>
      </c>
      <c r="K4" s="80"/>
    </row>
    <row r="5" spans="1:11" hidden="1" x14ac:dyDescent="0.2">
      <c r="A5" s="2" t="s">
        <v>37</v>
      </c>
      <c r="B5" s="2" t="s">
        <v>38</v>
      </c>
      <c r="C5" s="2" t="s">
        <v>39</v>
      </c>
      <c r="D5" s="108">
        <v>41518</v>
      </c>
      <c r="E5" s="109">
        <f t="shared" si="0"/>
        <v>9</v>
      </c>
      <c r="F5" s="109" t="s">
        <v>40</v>
      </c>
      <c r="G5" s="2" t="s">
        <v>41</v>
      </c>
      <c r="H5" s="2" t="s">
        <v>42</v>
      </c>
      <c r="I5" s="2" t="s">
        <v>43</v>
      </c>
      <c r="J5" s="112">
        <v>1310673.21</v>
      </c>
      <c r="K5" s="80"/>
    </row>
    <row r="6" spans="1:11" hidden="1" x14ac:dyDescent="0.2">
      <c r="A6" s="2" t="s">
        <v>37</v>
      </c>
      <c r="B6" s="2" t="s">
        <v>38</v>
      </c>
      <c r="C6" s="2" t="s">
        <v>39</v>
      </c>
      <c r="D6" s="108">
        <v>41548</v>
      </c>
      <c r="E6" s="109">
        <f t="shared" si="0"/>
        <v>10</v>
      </c>
      <c r="F6" s="109" t="s">
        <v>40</v>
      </c>
      <c r="G6" s="2" t="s">
        <v>41</v>
      </c>
      <c r="H6" s="2" t="s">
        <v>42</v>
      </c>
      <c r="I6" s="2" t="s">
        <v>43</v>
      </c>
      <c r="J6" s="112">
        <v>1301024.7319999998</v>
      </c>
      <c r="K6" s="80"/>
    </row>
    <row r="7" spans="1:11" hidden="1" x14ac:dyDescent="0.2">
      <c r="A7" s="2" t="s">
        <v>37</v>
      </c>
      <c r="B7" s="2" t="s">
        <v>38</v>
      </c>
      <c r="C7" s="2" t="s">
        <v>39</v>
      </c>
      <c r="D7" s="108">
        <v>41579</v>
      </c>
      <c r="E7" s="109">
        <f t="shared" si="0"/>
        <v>11</v>
      </c>
      <c r="F7" s="109" t="s">
        <v>40</v>
      </c>
      <c r="G7" s="2" t="s">
        <v>41</v>
      </c>
      <c r="H7" s="2" t="s">
        <v>42</v>
      </c>
      <c r="I7" s="2" t="s">
        <v>43</v>
      </c>
      <c r="J7" s="112">
        <v>1373822.8629999999</v>
      </c>
    </row>
    <row r="8" spans="1:11" hidden="1" x14ac:dyDescent="0.2">
      <c r="A8" s="2" t="s">
        <v>37</v>
      </c>
      <c r="B8" s="2" t="s">
        <v>38</v>
      </c>
      <c r="C8" s="2" t="s">
        <v>39</v>
      </c>
      <c r="D8" s="108">
        <v>41609</v>
      </c>
      <c r="E8" s="109">
        <f t="shared" si="0"/>
        <v>12</v>
      </c>
      <c r="F8" s="109" t="s">
        <v>40</v>
      </c>
      <c r="G8" s="2" t="s">
        <v>41</v>
      </c>
      <c r="H8" s="2" t="s">
        <v>42</v>
      </c>
      <c r="I8" s="2" t="s">
        <v>43</v>
      </c>
      <c r="J8" s="112">
        <v>1340623.0372500001</v>
      </c>
    </row>
    <row r="9" spans="1:11" hidden="1" x14ac:dyDescent="0.2">
      <c r="A9" s="2" t="s">
        <v>37</v>
      </c>
      <c r="B9" s="2" t="s">
        <v>38</v>
      </c>
      <c r="C9" s="2" t="s">
        <v>39</v>
      </c>
      <c r="D9" s="108">
        <v>41640</v>
      </c>
      <c r="E9" s="109">
        <f t="shared" si="0"/>
        <v>1</v>
      </c>
      <c r="F9" s="109" t="s">
        <v>40</v>
      </c>
      <c r="G9" s="2" t="s">
        <v>41</v>
      </c>
      <c r="H9" s="2" t="s">
        <v>42</v>
      </c>
      <c r="I9" s="2" t="s">
        <v>43</v>
      </c>
      <c r="J9" s="112">
        <v>1948962.5522499997</v>
      </c>
    </row>
    <row r="10" spans="1:11" hidden="1" x14ac:dyDescent="0.2">
      <c r="A10" s="2" t="s">
        <v>37</v>
      </c>
      <c r="B10" s="2" t="s">
        <v>38</v>
      </c>
      <c r="C10" s="2" t="s">
        <v>39</v>
      </c>
      <c r="D10" s="108">
        <v>41671</v>
      </c>
      <c r="E10" s="109">
        <f t="shared" si="0"/>
        <v>2</v>
      </c>
      <c r="F10" s="109" t="s">
        <v>40</v>
      </c>
      <c r="G10" s="2" t="s">
        <v>41</v>
      </c>
      <c r="H10" s="2" t="s">
        <v>42</v>
      </c>
      <c r="I10" s="2" t="s">
        <v>43</v>
      </c>
      <c r="J10" s="112">
        <v>1725161.6969999999</v>
      </c>
    </row>
    <row r="11" spans="1:11" hidden="1" x14ac:dyDescent="0.2">
      <c r="A11" s="2" t="s">
        <v>37</v>
      </c>
      <c r="B11" s="2" t="s">
        <v>38</v>
      </c>
      <c r="C11" s="2" t="s">
        <v>39</v>
      </c>
      <c r="D11" s="108">
        <v>41699</v>
      </c>
      <c r="E11" s="109">
        <f t="shared" si="0"/>
        <v>3</v>
      </c>
      <c r="F11" s="109" t="s">
        <v>40</v>
      </c>
      <c r="G11" s="2" t="s">
        <v>41</v>
      </c>
      <c r="H11" s="2" t="s">
        <v>42</v>
      </c>
      <c r="I11" s="2" t="s">
        <v>43</v>
      </c>
      <c r="J11" s="112">
        <v>1818208.6194999998</v>
      </c>
    </row>
    <row r="12" spans="1:11" hidden="1" x14ac:dyDescent="0.2">
      <c r="A12" s="2" t="s">
        <v>37</v>
      </c>
      <c r="B12" s="2" t="s">
        <v>38</v>
      </c>
      <c r="C12" s="2" t="s">
        <v>39</v>
      </c>
      <c r="D12" s="108">
        <v>41730</v>
      </c>
      <c r="E12" s="109">
        <f t="shared" si="0"/>
        <v>4</v>
      </c>
      <c r="F12" s="109" t="s">
        <v>40</v>
      </c>
      <c r="G12" s="2" t="s">
        <v>41</v>
      </c>
      <c r="H12" s="2" t="s">
        <v>42</v>
      </c>
      <c r="I12" s="2" t="s">
        <v>43</v>
      </c>
      <c r="J12" s="112">
        <v>1328501.68325</v>
      </c>
    </row>
    <row r="13" spans="1:11" hidden="1" x14ac:dyDescent="0.2">
      <c r="A13" s="2" t="s">
        <v>37</v>
      </c>
      <c r="B13" s="2" t="s">
        <v>38</v>
      </c>
      <c r="C13" s="2" t="s">
        <v>39</v>
      </c>
      <c r="D13" s="108">
        <v>41760</v>
      </c>
      <c r="E13" s="109">
        <f t="shared" si="0"/>
        <v>5</v>
      </c>
      <c r="F13" s="109" t="s">
        <v>40</v>
      </c>
      <c r="G13" s="2" t="s">
        <v>41</v>
      </c>
      <c r="H13" s="2" t="s">
        <v>42</v>
      </c>
      <c r="I13" s="2" t="s">
        <v>43</v>
      </c>
      <c r="J13" s="112">
        <v>1344117.2814999998</v>
      </c>
    </row>
    <row r="14" spans="1:11" hidden="1" x14ac:dyDescent="0.2">
      <c r="A14" s="2" t="s">
        <v>37</v>
      </c>
      <c r="B14" s="2" t="s">
        <v>38</v>
      </c>
      <c r="C14" s="2" t="s">
        <v>39</v>
      </c>
      <c r="D14" s="108">
        <v>41791</v>
      </c>
      <c r="E14" s="109">
        <f t="shared" si="0"/>
        <v>6</v>
      </c>
      <c r="F14" s="109" t="s">
        <v>40</v>
      </c>
      <c r="G14" s="2" t="s">
        <v>41</v>
      </c>
      <c r="H14" s="2" t="s">
        <v>42</v>
      </c>
      <c r="I14" s="2" t="s">
        <v>43</v>
      </c>
      <c r="J14" s="112">
        <v>1291609.1335</v>
      </c>
    </row>
    <row r="15" spans="1:11" hidden="1" x14ac:dyDescent="0.2">
      <c r="A15" s="2" t="s">
        <v>37</v>
      </c>
      <c r="B15" s="2" t="s">
        <v>38</v>
      </c>
      <c r="C15" s="2" t="s">
        <v>39</v>
      </c>
      <c r="D15" s="108">
        <v>41456</v>
      </c>
      <c r="E15" s="109">
        <f t="shared" si="0"/>
        <v>7</v>
      </c>
      <c r="F15" s="109" t="s">
        <v>40</v>
      </c>
      <c r="G15" s="2" t="s">
        <v>41</v>
      </c>
      <c r="H15" s="2" t="s">
        <v>44</v>
      </c>
      <c r="I15" s="2" t="s">
        <v>43</v>
      </c>
      <c r="J15" s="112">
        <v>1620947.9516999999</v>
      </c>
    </row>
    <row r="16" spans="1:11" hidden="1" x14ac:dyDescent="0.2">
      <c r="A16" s="2" t="s">
        <v>37</v>
      </c>
      <c r="B16" s="2" t="s">
        <v>38</v>
      </c>
      <c r="C16" s="2" t="s">
        <v>39</v>
      </c>
      <c r="D16" s="108">
        <v>41487</v>
      </c>
      <c r="E16" s="109">
        <f t="shared" si="0"/>
        <v>8</v>
      </c>
      <c r="F16" s="109" t="s">
        <v>40</v>
      </c>
      <c r="G16" s="2" t="s">
        <v>41</v>
      </c>
      <c r="H16" s="2" t="s">
        <v>44</v>
      </c>
      <c r="I16" s="2" t="s">
        <v>43</v>
      </c>
      <c r="J16" s="112">
        <v>1561225.710275</v>
      </c>
    </row>
    <row r="17" spans="1:10" hidden="1" x14ac:dyDescent="0.2">
      <c r="A17" s="2" t="s">
        <v>37</v>
      </c>
      <c r="B17" s="2" t="s">
        <v>38</v>
      </c>
      <c r="C17" s="2" t="s">
        <v>39</v>
      </c>
      <c r="D17" s="108">
        <v>41518</v>
      </c>
      <c r="E17" s="109">
        <f t="shared" si="0"/>
        <v>9</v>
      </c>
      <c r="F17" s="109" t="s">
        <v>40</v>
      </c>
      <c r="G17" s="2" t="s">
        <v>41</v>
      </c>
      <c r="H17" s="2" t="s">
        <v>44</v>
      </c>
      <c r="I17" s="2" t="s">
        <v>43</v>
      </c>
      <c r="J17" s="112">
        <v>1441740.531</v>
      </c>
    </row>
    <row r="18" spans="1:10" hidden="1" x14ac:dyDescent="0.2">
      <c r="A18" s="2" t="s">
        <v>37</v>
      </c>
      <c r="B18" s="2" t="s">
        <v>38</v>
      </c>
      <c r="C18" s="2" t="s">
        <v>39</v>
      </c>
      <c r="D18" s="108">
        <v>41548</v>
      </c>
      <c r="E18" s="109">
        <f t="shared" si="0"/>
        <v>10</v>
      </c>
      <c r="F18" s="109" t="s">
        <v>40</v>
      </c>
      <c r="G18" s="2" t="s">
        <v>41</v>
      </c>
      <c r="H18" s="2" t="s">
        <v>44</v>
      </c>
      <c r="I18" s="2" t="s">
        <v>43</v>
      </c>
      <c r="J18" s="112">
        <v>1431127.2052</v>
      </c>
    </row>
    <row r="19" spans="1:10" hidden="1" x14ac:dyDescent="0.2">
      <c r="A19" s="2" t="s">
        <v>37</v>
      </c>
      <c r="B19" s="2" t="s">
        <v>38</v>
      </c>
      <c r="C19" s="2" t="s">
        <v>39</v>
      </c>
      <c r="D19" s="108">
        <v>41579</v>
      </c>
      <c r="E19" s="109">
        <f t="shared" si="0"/>
        <v>11</v>
      </c>
      <c r="F19" s="109" t="s">
        <v>40</v>
      </c>
      <c r="G19" s="2" t="s">
        <v>41</v>
      </c>
      <c r="H19" s="2" t="s">
        <v>44</v>
      </c>
      <c r="I19" s="2" t="s">
        <v>43</v>
      </c>
      <c r="J19" s="112">
        <v>1511205.1492999999</v>
      </c>
    </row>
    <row r="20" spans="1:10" hidden="1" x14ac:dyDescent="0.2">
      <c r="A20" s="2" t="s">
        <v>37</v>
      </c>
      <c r="B20" s="2" t="s">
        <v>38</v>
      </c>
      <c r="C20" s="2" t="s">
        <v>39</v>
      </c>
      <c r="D20" s="108">
        <v>41609</v>
      </c>
      <c r="E20" s="109">
        <f t="shared" si="0"/>
        <v>12</v>
      </c>
      <c r="F20" s="109" t="s">
        <v>40</v>
      </c>
      <c r="G20" s="2" t="s">
        <v>41</v>
      </c>
      <c r="H20" s="2" t="s">
        <v>44</v>
      </c>
      <c r="I20" s="2" t="s">
        <v>43</v>
      </c>
      <c r="J20" s="112">
        <v>1474685.3409750003</v>
      </c>
    </row>
    <row r="21" spans="1:10" hidden="1" x14ac:dyDescent="0.2">
      <c r="A21" s="2" t="s">
        <v>37</v>
      </c>
      <c r="B21" s="2" t="s">
        <v>38</v>
      </c>
      <c r="C21" s="2" t="s">
        <v>39</v>
      </c>
      <c r="D21" s="108">
        <v>41640</v>
      </c>
      <c r="E21" s="109">
        <f t="shared" si="0"/>
        <v>1</v>
      </c>
      <c r="F21" s="109" t="s">
        <v>40</v>
      </c>
      <c r="G21" s="2" t="s">
        <v>41</v>
      </c>
      <c r="H21" s="2" t="s">
        <v>44</v>
      </c>
      <c r="I21" s="2" t="s">
        <v>43</v>
      </c>
      <c r="J21" s="112">
        <v>2143858.8074749997</v>
      </c>
    </row>
    <row r="22" spans="1:10" hidden="1" x14ac:dyDescent="0.2">
      <c r="A22" s="2" t="s">
        <v>37</v>
      </c>
      <c r="B22" s="2" t="s">
        <v>38</v>
      </c>
      <c r="C22" s="2" t="s">
        <v>39</v>
      </c>
      <c r="D22" s="108">
        <v>41671</v>
      </c>
      <c r="E22" s="109">
        <f t="shared" si="0"/>
        <v>2</v>
      </c>
      <c r="F22" s="109" t="s">
        <v>40</v>
      </c>
      <c r="G22" s="2" t="s">
        <v>41</v>
      </c>
      <c r="H22" s="2" t="s">
        <v>44</v>
      </c>
      <c r="I22" s="2" t="s">
        <v>43</v>
      </c>
      <c r="J22" s="112">
        <v>1897677.8667000001</v>
      </c>
    </row>
    <row r="23" spans="1:10" hidden="1" x14ac:dyDescent="0.2">
      <c r="A23" s="2" t="s">
        <v>37</v>
      </c>
      <c r="B23" s="2" t="s">
        <v>38</v>
      </c>
      <c r="C23" s="2" t="s">
        <v>39</v>
      </c>
      <c r="D23" s="108">
        <v>41699</v>
      </c>
      <c r="E23" s="109">
        <f t="shared" si="0"/>
        <v>3</v>
      </c>
      <c r="F23" s="109" t="s">
        <v>40</v>
      </c>
      <c r="G23" s="2" t="s">
        <v>41</v>
      </c>
      <c r="H23" s="2" t="s">
        <v>44</v>
      </c>
      <c r="I23" s="2" t="s">
        <v>43</v>
      </c>
      <c r="J23" s="112">
        <v>2000029.4814499998</v>
      </c>
    </row>
    <row r="24" spans="1:10" hidden="1" x14ac:dyDescent="0.2">
      <c r="A24" s="2" t="s">
        <v>37</v>
      </c>
      <c r="B24" s="2" t="s">
        <v>38</v>
      </c>
      <c r="C24" s="2" t="s">
        <v>39</v>
      </c>
      <c r="D24" s="108">
        <v>41730</v>
      </c>
      <c r="E24" s="109">
        <f t="shared" si="0"/>
        <v>4</v>
      </c>
      <c r="F24" s="109" t="s">
        <v>40</v>
      </c>
      <c r="G24" s="2" t="s">
        <v>41</v>
      </c>
      <c r="H24" s="2" t="s">
        <v>44</v>
      </c>
      <c r="I24" s="2" t="s">
        <v>43</v>
      </c>
      <c r="J24" s="112">
        <v>1461351.8515750002</v>
      </c>
    </row>
    <row r="25" spans="1:10" hidden="1" x14ac:dyDescent="0.2">
      <c r="A25" s="2" t="s">
        <v>37</v>
      </c>
      <c r="B25" s="2" t="s">
        <v>38</v>
      </c>
      <c r="C25" s="2" t="s">
        <v>39</v>
      </c>
      <c r="D25" s="108">
        <v>41760</v>
      </c>
      <c r="E25" s="109">
        <f t="shared" si="0"/>
        <v>5</v>
      </c>
      <c r="F25" s="109" t="s">
        <v>40</v>
      </c>
      <c r="G25" s="2" t="s">
        <v>41</v>
      </c>
      <c r="H25" s="2" t="s">
        <v>44</v>
      </c>
      <c r="I25" s="2" t="s">
        <v>43</v>
      </c>
      <c r="J25" s="112">
        <v>1478529.0096499999</v>
      </c>
    </row>
    <row r="26" spans="1:10" hidden="1" x14ac:dyDescent="0.2">
      <c r="A26" s="2" t="s">
        <v>37</v>
      </c>
      <c r="B26" s="2" t="s">
        <v>38</v>
      </c>
      <c r="C26" s="2" t="s">
        <v>39</v>
      </c>
      <c r="D26" s="108">
        <v>41791</v>
      </c>
      <c r="E26" s="109">
        <f t="shared" si="0"/>
        <v>6</v>
      </c>
      <c r="F26" s="109" t="s">
        <v>40</v>
      </c>
      <c r="G26" s="2" t="s">
        <v>41</v>
      </c>
      <c r="H26" s="2" t="s">
        <v>44</v>
      </c>
      <c r="I26" s="2" t="s">
        <v>43</v>
      </c>
      <c r="J26" s="112">
        <v>1420770.04685</v>
      </c>
    </row>
    <row r="27" spans="1:10" hidden="1" x14ac:dyDescent="0.2">
      <c r="A27" s="2" t="s">
        <v>37</v>
      </c>
      <c r="B27" s="2" t="s">
        <v>38</v>
      </c>
      <c r="C27" s="2" t="s">
        <v>39</v>
      </c>
      <c r="D27" s="108">
        <v>41456</v>
      </c>
      <c r="E27" s="109">
        <f t="shared" si="0"/>
        <v>7</v>
      </c>
      <c r="F27" s="109" t="s">
        <v>40</v>
      </c>
      <c r="G27" s="2" t="s">
        <v>45</v>
      </c>
      <c r="H27" s="2" t="s">
        <v>42</v>
      </c>
      <c r="I27" s="2" t="s">
        <v>43</v>
      </c>
      <c r="J27" s="112">
        <v>567331.78309499996</v>
      </c>
    </row>
    <row r="28" spans="1:10" hidden="1" x14ac:dyDescent="0.2">
      <c r="A28" s="2" t="s">
        <v>37</v>
      </c>
      <c r="B28" s="2" t="s">
        <v>38</v>
      </c>
      <c r="C28" s="2" t="s">
        <v>39</v>
      </c>
      <c r="D28" s="108">
        <v>41487</v>
      </c>
      <c r="E28" s="109">
        <f t="shared" si="0"/>
        <v>8</v>
      </c>
      <c r="F28" s="109" t="s">
        <v>40</v>
      </c>
      <c r="G28" s="2" t="s">
        <v>45</v>
      </c>
      <c r="H28" s="2" t="s">
        <v>42</v>
      </c>
      <c r="I28" s="2" t="s">
        <v>43</v>
      </c>
      <c r="J28" s="112">
        <v>546428.99859624996</v>
      </c>
    </row>
    <row r="29" spans="1:10" hidden="1" x14ac:dyDescent="0.2">
      <c r="A29" s="2" t="s">
        <v>37</v>
      </c>
      <c r="B29" s="2" t="s">
        <v>38</v>
      </c>
      <c r="C29" s="2" t="s">
        <v>39</v>
      </c>
      <c r="D29" s="108">
        <v>41518</v>
      </c>
      <c r="E29" s="109">
        <f t="shared" si="0"/>
        <v>9</v>
      </c>
      <c r="F29" s="109" t="s">
        <v>40</v>
      </c>
      <c r="G29" s="2" t="s">
        <v>45</v>
      </c>
      <c r="H29" s="2" t="s">
        <v>42</v>
      </c>
      <c r="I29" s="2" t="s">
        <v>43</v>
      </c>
      <c r="J29" s="112">
        <v>504609.18584999995</v>
      </c>
    </row>
    <row r="30" spans="1:10" hidden="1" x14ac:dyDescent="0.2">
      <c r="A30" s="2" t="s">
        <v>37</v>
      </c>
      <c r="B30" s="2" t="s">
        <v>38</v>
      </c>
      <c r="C30" s="2" t="s">
        <v>39</v>
      </c>
      <c r="D30" s="108">
        <v>41548</v>
      </c>
      <c r="E30" s="109">
        <f t="shared" si="0"/>
        <v>10</v>
      </c>
      <c r="F30" s="109" t="s">
        <v>40</v>
      </c>
      <c r="G30" s="2" t="s">
        <v>45</v>
      </c>
      <c r="H30" s="2" t="s">
        <v>42</v>
      </c>
      <c r="I30" s="2" t="s">
        <v>43</v>
      </c>
      <c r="J30" s="112">
        <v>500894.52181999997</v>
      </c>
    </row>
    <row r="31" spans="1:10" hidden="1" x14ac:dyDescent="0.2">
      <c r="A31" s="2" t="s">
        <v>37</v>
      </c>
      <c r="B31" s="2" t="s">
        <v>38</v>
      </c>
      <c r="C31" s="2" t="s">
        <v>39</v>
      </c>
      <c r="D31" s="108">
        <v>41579</v>
      </c>
      <c r="E31" s="109">
        <f t="shared" si="0"/>
        <v>11</v>
      </c>
      <c r="F31" s="109" t="s">
        <v>40</v>
      </c>
      <c r="G31" s="2" t="s">
        <v>45</v>
      </c>
      <c r="H31" s="2" t="s">
        <v>42</v>
      </c>
      <c r="I31" s="2" t="s">
        <v>43</v>
      </c>
      <c r="J31" s="112">
        <v>528921.80225499999</v>
      </c>
    </row>
    <row r="32" spans="1:10" hidden="1" x14ac:dyDescent="0.2">
      <c r="A32" s="2" t="s">
        <v>37</v>
      </c>
      <c r="B32" s="2" t="s">
        <v>38</v>
      </c>
      <c r="C32" s="2" t="s">
        <v>39</v>
      </c>
      <c r="D32" s="108">
        <v>41609</v>
      </c>
      <c r="E32" s="109">
        <f t="shared" si="0"/>
        <v>12</v>
      </c>
      <c r="F32" s="109" t="s">
        <v>40</v>
      </c>
      <c r="G32" s="2" t="s">
        <v>45</v>
      </c>
      <c r="H32" s="2" t="s">
        <v>42</v>
      </c>
      <c r="I32" s="2" t="s">
        <v>43</v>
      </c>
      <c r="J32" s="112">
        <v>516139.86934125004</v>
      </c>
    </row>
    <row r="33" spans="1:10" hidden="1" x14ac:dyDescent="0.2">
      <c r="A33" s="2" t="s">
        <v>37</v>
      </c>
      <c r="B33" s="2" t="s">
        <v>38</v>
      </c>
      <c r="C33" s="2" t="s">
        <v>39</v>
      </c>
      <c r="D33" s="108">
        <v>41640</v>
      </c>
      <c r="E33" s="109">
        <f t="shared" si="0"/>
        <v>1</v>
      </c>
      <c r="F33" s="109" t="s">
        <v>40</v>
      </c>
      <c r="G33" s="2" t="s">
        <v>45</v>
      </c>
      <c r="H33" s="2" t="s">
        <v>42</v>
      </c>
      <c r="I33" s="2" t="s">
        <v>43</v>
      </c>
      <c r="J33" s="112">
        <v>750350.5826162498</v>
      </c>
    </row>
    <row r="34" spans="1:10" hidden="1" x14ac:dyDescent="0.2">
      <c r="A34" s="2" t="s">
        <v>37</v>
      </c>
      <c r="B34" s="2" t="s">
        <v>38</v>
      </c>
      <c r="C34" s="2" t="s">
        <v>39</v>
      </c>
      <c r="D34" s="108">
        <v>41671</v>
      </c>
      <c r="E34" s="109">
        <f t="shared" si="0"/>
        <v>2</v>
      </c>
      <c r="F34" s="109" t="s">
        <v>40</v>
      </c>
      <c r="G34" s="2" t="s">
        <v>45</v>
      </c>
      <c r="H34" s="2" t="s">
        <v>42</v>
      </c>
      <c r="I34" s="2" t="s">
        <v>43</v>
      </c>
      <c r="J34" s="112">
        <v>664187.25334499998</v>
      </c>
    </row>
    <row r="35" spans="1:10" hidden="1" x14ac:dyDescent="0.2">
      <c r="A35" s="2" t="s">
        <v>37</v>
      </c>
      <c r="B35" s="2" t="s">
        <v>38</v>
      </c>
      <c r="C35" s="2" t="s">
        <v>39</v>
      </c>
      <c r="D35" s="108">
        <v>41699</v>
      </c>
      <c r="E35" s="109">
        <f t="shared" si="0"/>
        <v>3</v>
      </c>
      <c r="F35" s="109" t="s">
        <v>40</v>
      </c>
      <c r="G35" s="2" t="s">
        <v>45</v>
      </c>
      <c r="H35" s="2" t="s">
        <v>42</v>
      </c>
      <c r="I35" s="2" t="s">
        <v>43</v>
      </c>
      <c r="J35" s="112">
        <v>700010.31850749988</v>
      </c>
    </row>
    <row r="36" spans="1:10" hidden="1" x14ac:dyDescent="0.2">
      <c r="A36" s="2" t="s">
        <v>37</v>
      </c>
      <c r="B36" s="2" t="s">
        <v>38</v>
      </c>
      <c r="C36" s="2" t="s">
        <v>39</v>
      </c>
      <c r="D36" s="108">
        <v>41730</v>
      </c>
      <c r="E36" s="109">
        <f t="shared" si="0"/>
        <v>4</v>
      </c>
      <c r="F36" s="109" t="s">
        <v>40</v>
      </c>
      <c r="G36" s="2" t="s">
        <v>45</v>
      </c>
      <c r="H36" s="2" t="s">
        <v>42</v>
      </c>
      <c r="I36" s="2" t="s">
        <v>43</v>
      </c>
      <c r="J36" s="112">
        <v>511473.14805125003</v>
      </c>
    </row>
    <row r="37" spans="1:10" hidden="1" x14ac:dyDescent="0.2">
      <c r="A37" s="2" t="s">
        <v>37</v>
      </c>
      <c r="B37" s="2" t="s">
        <v>38</v>
      </c>
      <c r="C37" s="2" t="s">
        <v>39</v>
      </c>
      <c r="D37" s="108">
        <v>41760</v>
      </c>
      <c r="E37" s="109">
        <f t="shared" si="0"/>
        <v>5</v>
      </c>
      <c r="F37" s="109" t="s">
        <v>40</v>
      </c>
      <c r="G37" s="2" t="s">
        <v>45</v>
      </c>
      <c r="H37" s="2" t="s">
        <v>42</v>
      </c>
      <c r="I37" s="2" t="s">
        <v>43</v>
      </c>
      <c r="J37" s="112">
        <v>517485.15337749996</v>
      </c>
    </row>
    <row r="38" spans="1:10" hidden="1" x14ac:dyDescent="0.2">
      <c r="A38" s="2" t="s">
        <v>37</v>
      </c>
      <c r="B38" s="2" t="s">
        <v>38</v>
      </c>
      <c r="C38" s="2" t="s">
        <v>39</v>
      </c>
      <c r="D38" s="108">
        <v>41791</v>
      </c>
      <c r="E38" s="109">
        <f t="shared" si="0"/>
        <v>6</v>
      </c>
      <c r="F38" s="109" t="s">
        <v>40</v>
      </c>
      <c r="G38" s="2" t="s">
        <v>45</v>
      </c>
      <c r="H38" s="2" t="s">
        <v>42</v>
      </c>
      <c r="I38" s="2" t="s">
        <v>43</v>
      </c>
      <c r="J38" s="112">
        <v>497269.5163975</v>
      </c>
    </row>
    <row r="39" spans="1:10" hidden="1" x14ac:dyDescent="0.2">
      <c r="A39" s="2" t="s">
        <v>37</v>
      </c>
      <c r="B39" s="2" t="s">
        <v>38</v>
      </c>
      <c r="C39" s="2" t="s">
        <v>39</v>
      </c>
      <c r="D39" s="108">
        <v>41456</v>
      </c>
      <c r="E39" s="109">
        <f t="shared" si="0"/>
        <v>7</v>
      </c>
      <c r="F39" s="109" t="s">
        <v>40</v>
      </c>
      <c r="G39" s="2" t="s">
        <v>45</v>
      </c>
      <c r="H39" s="2" t="s">
        <v>44</v>
      </c>
      <c r="I39" s="2" t="s">
        <v>43</v>
      </c>
      <c r="J39" s="112">
        <v>955954.05451507494</v>
      </c>
    </row>
    <row r="40" spans="1:10" hidden="1" x14ac:dyDescent="0.2">
      <c r="A40" s="2" t="s">
        <v>37</v>
      </c>
      <c r="B40" s="2" t="s">
        <v>38</v>
      </c>
      <c r="C40" s="2" t="s">
        <v>39</v>
      </c>
      <c r="D40" s="108">
        <v>41487</v>
      </c>
      <c r="E40" s="109">
        <f t="shared" si="0"/>
        <v>8</v>
      </c>
      <c r="F40" s="109" t="s">
        <v>40</v>
      </c>
      <c r="G40" s="2" t="s">
        <v>45</v>
      </c>
      <c r="H40" s="2" t="s">
        <v>44</v>
      </c>
      <c r="I40" s="2" t="s">
        <v>43</v>
      </c>
      <c r="J40" s="112">
        <v>920732.86263468117</v>
      </c>
    </row>
    <row r="41" spans="1:10" hidden="1" x14ac:dyDescent="0.2">
      <c r="A41" s="2" t="s">
        <v>37</v>
      </c>
      <c r="B41" s="2" t="s">
        <v>38</v>
      </c>
      <c r="C41" s="2" t="s">
        <v>39</v>
      </c>
      <c r="D41" s="108">
        <v>41518</v>
      </c>
      <c r="E41" s="109">
        <f t="shared" si="0"/>
        <v>9</v>
      </c>
      <c r="F41" s="109" t="s">
        <v>40</v>
      </c>
      <c r="G41" s="2" t="s">
        <v>45</v>
      </c>
      <c r="H41" s="2" t="s">
        <v>44</v>
      </c>
      <c r="I41" s="2" t="s">
        <v>43</v>
      </c>
      <c r="J41" s="112">
        <v>850266.47815724998</v>
      </c>
    </row>
    <row r="42" spans="1:10" hidden="1" x14ac:dyDescent="0.2">
      <c r="A42" s="2" t="s">
        <v>37</v>
      </c>
      <c r="B42" s="2" t="s">
        <v>38</v>
      </c>
      <c r="C42" s="2" t="s">
        <v>39</v>
      </c>
      <c r="D42" s="108">
        <v>41548</v>
      </c>
      <c r="E42" s="109">
        <f t="shared" si="0"/>
        <v>10</v>
      </c>
      <c r="F42" s="109" t="s">
        <v>40</v>
      </c>
      <c r="G42" s="2" t="s">
        <v>45</v>
      </c>
      <c r="H42" s="2" t="s">
        <v>44</v>
      </c>
      <c r="I42" s="2" t="s">
        <v>43</v>
      </c>
      <c r="J42" s="112">
        <v>844007.26926670002</v>
      </c>
    </row>
    <row r="43" spans="1:10" hidden="1" x14ac:dyDescent="0.2">
      <c r="A43" s="2" t="s">
        <v>37</v>
      </c>
      <c r="B43" s="2" t="s">
        <v>38</v>
      </c>
      <c r="C43" s="2" t="s">
        <v>39</v>
      </c>
      <c r="D43" s="108">
        <v>41579</v>
      </c>
      <c r="E43" s="109">
        <f t="shared" si="0"/>
        <v>11</v>
      </c>
      <c r="F43" s="109" t="s">
        <v>40</v>
      </c>
      <c r="G43" s="2" t="s">
        <v>45</v>
      </c>
      <c r="H43" s="2" t="s">
        <v>44</v>
      </c>
      <c r="I43" s="2" t="s">
        <v>43</v>
      </c>
      <c r="J43" s="112">
        <v>891233.23679967504</v>
      </c>
    </row>
    <row r="44" spans="1:10" hidden="1" x14ac:dyDescent="0.2">
      <c r="A44" s="2" t="s">
        <v>37</v>
      </c>
      <c r="B44" s="2" t="s">
        <v>38</v>
      </c>
      <c r="C44" s="2" t="s">
        <v>39</v>
      </c>
      <c r="D44" s="108">
        <v>41609</v>
      </c>
      <c r="E44" s="109">
        <f t="shared" si="0"/>
        <v>12</v>
      </c>
      <c r="F44" s="109" t="s">
        <v>40</v>
      </c>
      <c r="G44" s="2" t="s">
        <v>45</v>
      </c>
      <c r="H44" s="2" t="s">
        <v>44</v>
      </c>
      <c r="I44" s="2" t="s">
        <v>43</v>
      </c>
      <c r="J44" s="112">
        <v>869695.6798400064</v>
      </c>
    </row>
    <row r="45" spans="1:10" hidden="1" x14ac:dyDescent="0.2">
      <c r="A45" s="2" t="s">
        <v>37</v>
      </c>
      <c r="B45" s="2" t="s">
        <v>38</v>
      </c>
      <c r="C45" s="2" t="s">
        <v>39</v>
      </c>
      <c r="D45" s="108">
        <v>41640</v>
      </c>
      <c r="E45" s="109">
        <f t="shared" si="0"/>
        <v>1</v>
      </c>
      <c r="F45" s="109" t="s">
        <v>40</v>
      </c>
      <c r="G45" s="2" t="s">
        <v>45</v>
      </c>
      <c r="H45" s="2" t="s">
        <v>44</v>
      </c>
      <c r="I45" s="2" t="s">
        <v>43</v>
      </c>
      <c r="J45" s="112">
        <v>1264340.7317083809</v>
      </c>
    </row>
    <row r="46" spans="1:10" hidden="1" x14ac:dyDescent="0.2">
      <c r="A46" s="2" t="s">
        <v>37</v>
      </c>
      <c r="B46" s="2" t="s">
        <v>38</v>
      </c>
      <c r="C46" s="2" t="s">
        <v>39</v>
      </c>
      <c r="D46" s="108">
        <v>41671</v>
      </c>
      <c r="E46" s="109">
        <f t="shared" si="0"/>
        <v>2</v>
      </c>
      <c r="F46" s="109" t="s">
        <v>40</v>
      </c>
      <c r="G46" s="2" t="s">
        <v>45</v>
      </c>
      <c r="H46" s="2" t="s">
        <v>44</v>
      </c>
      <c r="I46" s="2" t="s">
        <v>43</v>
      </c>
      <c r="J46" s="112">
        <v>1119155.521886325</v>
      </c>
    </row>
    <row r="47" spans="1:10" hidden="1" x14ac:dyDescent="0.2">
      <c r="A47" s="2" t="s">
        <v>37</v>
      </c>
      <c r="B47" s="2" t="s">
        <v>38</v>
      </c>
      <c r="C47" s="2" t="s">
        <v>39</v>
      </c>
      <c r="D47" s="108">
        <v>41699</v>
      </c>
      <c r="E47" s="109">
        <f t="shared" si="0"/>
        <v>3</v>
      </c>
      <c r="F47" s="109" t="s">
        <v>40</v>
      </c>
      <c r="G47" s="2" t="s">
        <v>45</v>
      </c>
      <c r="H47" s="2" t="s">
        <v>44</v>
      </c>
      <c r="I47" s="2" t="s">
        <v>43</v>
      </c>
      <c r="J47" s="112">
        <v>1179517.3866851374</v>
      </c>
    </row>
    <row r="48" spans="1:10" hidden="1" x14ac:dyDescent="0.2">
      <c r="A48" s="2" t="s">
        <v>37</v>
      </c>
      <c r="B48" s="2" t="s">
        <v>38</v>
      </c>
      <c r="C48" s="2" t="s">
        <v>39</v>
      </c>
      <c r="D48" s="108">
        <v>41730</v>
      </c>
      <c r="E48" s="109">
        <f t="shared" si="0"/>
        <v>4</v>
      </c>
      <c r="F48" s="109" t="s">
        <v>40</v>
      </c>
      <c r="G48" s="2" t="s">
        <v>45</v>
      </c>
      <c r="H48" s="2" t="s">
        <v>44</v>
      </c>
      <c r="I48" s="2" t="s">
        <v>43</v>
      </c>
      <c r="J48" s="112">
        <v>861832.25446635636</v>
      </c>
    </row>
    <row r="49" spans="1:10" hidden="1" x14ac:dyDescent="0.2">
      <c r="A49" s="2" t="s">
        <v>37</v>
      </c>
      <c r="B49" s="2" t="s">
        <v>38</v>
      </c>
      <c r="C49" s="2" t="s">
        <v>39</v>
      </c>
      <c r="D49" s="108">
        <v>41760</v>
      </c>
      <c r="E49" s="109">
        <f t="shared" si="0"/>
        <v>5</v>
      </c>
      <c r="F49" s="109" t="s">
        <v>40</v>
      </c>
      <c r="G49" s="2" t="s">
        <v>45</v>
      </c>
      <c r="H49" s="2" t="s">
        <v>44</v>
      </c>
      <c r="I49" s="2" t="s">
        <v>43</v>
      </c>
      <c r="J49" s="112">
        <v>871962.48344108742</v>
      </c>
    </row>
    <row r="50" spans="1:10" hidden="1" x14ac:dyDescent="0.2">
      <c r="A50" s="2" t="s">
        <v>37</v>
      </c>
      <c r="B50" s="2" t="s">
        <v>38</v>
      </c>
      <c r="C50" s="2" t="s">
        <v>39</v>
      </c>
      <c r="D50" s="108">
        <v>41791</v>
      </c>
      <c r="E50" s="109">
        <f t="shared" si="0"/>
        <v>6</v>
      </c>
      <c r="F50" s="109" t="s">
        <v>40</v>
      </c>
      <c r="G50" s="2" t="s">
        <v>45</v>
      </c>
      <c r="H50" s="2" t="s">
        <v>44</v>
      </c>
      <c r="I50" s="2" t="s">
        <v>43</v>
      </c>
      <c r="J50" s="112">
        <v>837899.13512978749</v>
      </c>
    </row>
    <row r="51" spans="1:10" hidden="1" x14ac:dyDescent="0.2">
      <c r="A51" s="2" t="s">
        <v>37</v>
      </c>
      <c r="B51" s="2" t="s">
        <v>38</v>
      </c>
      <c r="C51" s="2" t="s">
        <v>39</v>
      </c>
      <c r="D51" s="108">
        <v>41456</v>
      </c>
      <c r="E51" s="109">
        <f t="shared" si="0"/>
        <v>7</v>
      </c>
      <c r="F51" s="109" t="s">
        <v>40</v>
      </c>
      <c r="G51" s="2" t="s">
        <v>46</v>
      </c>
      <c r="H51" s="2" t="s">
        <v>42</v>
      </c>
      <c r="I51" s="2" t="s">
        <v>43</v>
      </c>
      <c r="J51" s="112">
        <v>1296758.36136</v>
      </c>
    </row>
    <row r="52" spans="1:10" hidden="1" x14ac:dyDescent="0.2">
      <c r="A52" s="2" t="s">
        <v>37</v>
      </c>
      <c r="B52" s="2" t="s">
        <v>38</v>
      </c>
      <c r="C52" s="2" t="s">
        <v>39</v>
      </c>
      <c r="D52" s="108">
        <v>41487</v>
      </c>
      <c r="E52" s="109">
        <f t="shared" si="0"/>
        <v>8</v>
      </c>
      <c r="F52" s="109" t="s">
        <v>40</v>
      </c>
      <c r="G52" s="2" t="s">
        <v>46</v>
      </c>
      <c r="H52" s="2" t="s">
        <v>42</v>
      </c>
      <c r="I52" s="2" t="s">
        <v>43</v>
      </c>
      <c r="J52" s="112">
        <v>1248980.56822</v>
      </c>
    </row>
    <row r="53" spans="1:10" hidden="1" x14ac:dyDescent="0.2">
      <c r="A53" s="2" t="s">
        <v>37</v>
      </c>
      <c r="B53" s="2" t="s">
        <v>38</v>
      </c>
      <c r="C53" s="2" t="s">
        <v>39</v>
      </c>
      <c r="D53" s="108">
        <v>41518</v>
      </c>
      <c r="E53" s="109">
        <f t="shared" si="0"/>
        <v>9</v>
      </c>
      <c r="F53" s="109" t="s">
        <v>40</v>
      </c>
      <c r="G53" s="2" t="s">
        <v>46</v>
      </c>
      <c r="H53" s="2" t="s">
        <v>42</v>
      </c>
      <c r="I53" s="2" t="s">
        <v>43</v>
      </c>
      <c r="J53" s="112">
        <v>1153392.4247999999</v>
      </c>
    </row>
    <row r="54" spans="1:10" hidden="1" x14ac:dyDescent="0.2">
      <c r="A54" s="2" t="s">
        <v>37</v>
      </c>
      <c r="B54" s="2" t="s">
        <v>38</v>
      </c>
      <c r="C54" s="2" t="s">
        <v>39</v>
      </c>
      <c r="D54" s="108">
        <v>41548</v>
      </c>
      <c r="E54" s="109">
        <f t="shared" si="0"/>
        <v>10</v>
      </c>
      <c r="F54" s="109" t="s">
        <v>40</v>
      </c>
      <c r="G54" s="2" t="s">
        <v>46</v>
      </c>
      <c r="H54" s="2" t="s">
        <v>42</v>
      </c>
      <c r="I54" s="2" t="s">
        <v>43</v>
      </c>
      <c r="J54" s="112">
        <v>1144901.76416</v>
      </c>
    </row>
    <row r="55" spans="1:10" hidden="1" x14ac:dyDescent="0.2">
      <c r="A55" s="2" t="s">
        <v>37</v>
      </c>
      <c r="B55" s="2" t="s">
        <v>38</v>
      </c>
      <c r="C55" s="2" t="s">
        <v>39</v>
      </c>
      <c r="D55" s="108">
        <v>41579</v>
      </c>
      <c r="E55" s="109">
        <f t="shared" si="0"/>
        <v>11</v>
      </c>
      <c r="F55" s="109" t="s">
        <v>40</v>
      </c>
      <c r="G55" s="2" t="s">
        <v>46</v>
      </c>
      <c r="H55" s="2" t="s">
        <v>42</v>
      </c>
      <c r="I55" s="2" t="s">
        <v>43</v>
      </c>
      <c r="J55" s="112">
        <v>1208964.11944</v>
      </c>
    </row>
    <row r="56" spans="1:10" hidden="1" x14ac:dyDescent="0.2">
      <c r="A56" s="2" t="s">
        <v>37</v>
      </c>
      <c r="B56" s="2" t="s">
        <v>38</v>
      </c>
      <c r="C56" s="2" t="s">
        <v>39</v>
      </c>
      <c r="D56" s="108">
        <v>41609</v>
      </c>
      <c r="E56" s="109">
        <f t="shared" si="0"/>
        <v>12</v>
      </c>
      <c r="F56" s="109" t="s">
        <v>40</v>
      </c>
      <c r="G56" s="2" t="s">
        <v>46</v>
      </c>
      <c r="H56" s="2" t="s">
        <v>42</v>
      </c>
      <c r="I56" s="2" t="s">
        <v>43</v>
      </c>
      <c r="J56" s="112">
        <v>1179748.2727800002</v>
      </c>
    </row>
    <row r="57" spans="1:10" hidden="1" x14ac:dyDescent="0.2">
      <c r="A57" s="2" t="s">
        <v>37</v>
      </c>
      <c r="B57" s="2" t="s">
        <v>38</v>
      </c>
      <c r="C57" s="2" t="s">
        <v>39</v>
      </c>
      <c r="D57" s="108">
        <v>41640</v>
      </c>
      <c r="E57" s="109">
        <f t="shared" si="0"/>
        <v>1</v>
      </c>
      <c r="F57" s="109" t="s">
        <v>40</v>
      </c>
      <c r="G57" s="2" t="s">
        <v>46</v>
      </c>
      <c r="H57" s="2" t="s">
        <v>42</v>
      </c>
      <c r="I57" s="2" t="s">
        <v>43</v>
      </c>
      <c r="J57" s="112">
        <v>1715087.0459799999</v>
      </c>
    </row>
    <row r="58" spans="1:10" hidden="1" x14ac:dyDescent="0.2">
      <c r="A58" s="2" t="s">
        <v>37</v>
      </c>
      <c r="B58" s="2" t="s">
        <v>38</v>
      </c>
      <c r="C58" s="2" t="s">
        <v>39</v>
      </c>
      <c r="D58" s="108">
        <v>41671</v>
      </c>
      <c r="E58" s="109">
        <f t="shared" si="0"/>
        <v>2</v>
      </c>
      <c r="F58" s="109" t="s">
        <v>40</v>
      </c>
      <c r="G58" s="2" t="s">
        <v>46</v>
      </c>
      <c r="H58" s="2" t="s">
        <v>42</v>
      </c>
      <c r="I58" s="2" t="s">
        <v>43</v>
      </c>
      <c r="J58" s="112">
        <v>1518142.2933600002</v>
      </c>
    </row>
    <row r="59" spans="1:10" hidden="1" x14ac:dyDescent="0.2">
      <c r="A59" s="2" t="s">
        <v>37</v>
      </c>
      <c r="B59" s="2" t="s">
        <v>38</v>
      </c>
      <c r="C59" s="2" t="s">
        <v>39</v>
      </c>
      <c r="D59" s="108">
        <v>41699</v>
      </c>
      <c r="E59" s="109">
        <f t="shared" si="0"/>
        <v>3</v>
      </c>
      <c r="F59" s="109" t="s">
        <v>40</v>
      </c>
      <c r="G59" s="2" t="s">
        <v>46</v>
      </c>
      <c r="H59" s="2" t="s">
        <v>42</v>
      </c>
      <c r="I59" s="2" t="s">
        <v>43</v>
      </c>
      <c r="J59" s="112">
        <v>1600023.58516</v>
      </c>
    </row>
    <row r="60" spans="1:10" hidden="1" x14ac:dyDescent="0.2">
      <c r="A60" s="2" t="s">
        <v>37</v>
      </c>
      <c r="B60" s="2" t="s">
        <v>38</v>
      </c>
      <c r="C60" s="2" t="s">
        <v>39</v>
      </c>
      <c r="D60" s="108">
        <v>41730</v>
      </c>
      <c r="E60" s="109">
        <f t="shared" si="0"/>
        <v>4</v>
      </c>
      <c r="F60" s="109" t="s">
        <v>40</v>
      </c>
      <c r="G60" s="2" t="s">
        <v>46</v>
      </c>
      <c r="H60" s="2" t="s">
        <v>42</v>
      </c>
      <c r="I60" s="2" t="s">
        <v>43</v>
      </c>
      <c r="J60" s="112">
        <v>1169081.4812600003</v>
      </c>
    </row>
    <row r="61" spans="1:10" hidden="1" x14ac:dyDescent="0.2">
      <c r="A61" s="2" t="s">
        <v>37</v>
      </c>
      <c r="B61" s="2" t="s">
        <v>38</v>
      </c>
      <c r="C61" s="2" t="s">
        <v>39</v>
      </c>
      <c r="D61" s="108">
        <v>41760</v>
      </c>
      <c r="E61" s="109">
        <f t="shared" si="0"/>
        <v>5</v>
      </c>
      <c r="F61" s="109" t="s">
        <v>40</v>
      </c>
      <c r="G61" s="2" t="s">
        <v>46</v>
      </c>
      <c r="H61" s="2" t="s">
        <v>42</v>
      </c>
      <c r="I61" s="2" t="s">
        <v>43</v>
      </c>
      <c r="J61" s="112">
        <v>1182823.2077200001</v>
      </c>
    </row>
    <row r="62" spans="1:10" hidden="1" x14ac:dyDescent="0.2">
      <c r="A62" s="2" t="s">
        <v>37</v>
      </c>
      <c r="B62" s="2" t="s">
        <v>38</v>
      </c>
      <c r="C62" s="2" t="s">
        <v>39</v>
      </c>
      <c r="D62" s="108">
        <v>41791</v>
      </c>
      <c r="E62" s="109">
        <f t="shared" si="0"/>
        <v>6</v>
      </c>
      <c r="F62" s="109" t="s">
        <v>40</v>
      </c>
      <c r="G62" s="2" t="s">
        <v>46</v>
      </c>
      <c r="H62" s="2" t="s">
        <v>42</v>
      </c>
      <c r="I62" s="2" t="s">
        <v>43</v>
      </c>
      <c r="J62" s="112">
        <v>1136616.0374800002</v>
      </c>
    </row>
    <row r="63" spans="1:10" hidden="1" x14ac:dyDescent="0.2">
      <c r="A63" s="2" t="s">
        <v>37</v>
      </c>
      <c r="B63" s="2" t="s">
        <v>38</v>
      </c>
      <c r="C63" s="2" t="s">
        <v>47</v>
      </c>
      <c r="D63" s="108">
        <v>41456</v>
      </c>
      <c r="E63" s="109">
        <f>MONTH(D63)</f>
        <v>7</v>
      </c>
      <c r="F63" s="109" t="s">
        <v>40</v>
      </c>
      <c r="G63" s="2" t="s">
        <v>41</v>
      </c>
      <c r="H63" s="2" t="s">
        <v>42</v>
      </c>
      <c r="I63" s="2" t="s">
        <v>43</v>
      </c>
      <c r="J63" s="112">
        <v>2406673.7462499999</v>
      </c>
    </row>
    <row r="64" spans="1:10" hidden="1" x14ac:dyDescent="0.2">
      <c r="A64" s="2" t="s">
        <v>37</v>
      </c>
      <c r="B64" s="2" t="s">
        <v>38</v>
      </c>
      <c r="C64" s="2" t="s">
        <v>47</v>
      </c>
      <c r="D64" s="108">
        <v>41487</v>
      </c>
      <c r="E64" s="109">
        <f t="shared" ref="E64:E122" si="1">MONTH(D64)</f>
        <v>8</v>
      </c>
      <c r="F64" s="109" t="s">
        <v>40</v>
      </c>
      <c r="G64" s="2" t="s">
        <v>41</v>
      </c>
      <c r="H64" s="2" t="s">
        <v>42</v>
      </c>
      <c r="I64" s="2" t="s">
        <v>43</v>
      </c>
      <c r="J64" s="112">
        <v>2028377.0049999999</v>
      </c>
    </row>
    <row r="65" spans="1:10" hidden="1" x14ac:dyDescent="0.2">
      <c r="A65" s="2" t="s">
        <v>37</v>
      </c>
      <c r="B65" s="2" t="s">
        <v>38</v>
      </c>
      <c r="C65" s="2" t="s">
        <v>47</v>
      </c>
      <c r="D65" s="108">
        <v>41518</v>
      </c>
      <c r="E65" s="109">
        <f t="shared" si="1"/>
        <v>9</v>
      </c>
      <c r="F65" s="109" t="s">
        <v>40</v>
      </c>
      <c r="G65" s="2" t="s">
        <v>41</v>
      </c>
      <c r="H65" s="2" t="s">
        <v>42</v>
      </c>
      <c r="I65" s="2" t="s">
        <v>43</v>
      </c>
      <c r="J65" s="112">
        <v>2241097.23875</v>
      </c>
    </row>
    <row r="66" spans="1:10" hidden="1" x14ac:dyDescent="0.2">
      <c r="A66" s="2" t="s">
        <v>37</v>
      </c>
      <c r="B66" s="2" t="s">
        <v>38</v>
      </c>
      <c r="C66" s="2" t="s">
        <v>47</v>
      </c>
      <c r="D66" s="108">
        <v>41548</v>
      </c>
      <c r="E66" s="109">
        <f t="shared" si="1"/>
        <v>10</v>
      </c>
      <c r="F66" s="109" t="s">
        <v>40</v>
      </c>
      <c r="G66" s="2" t="s">
        <v>41</v>
      </c>
      <c r="H66" s="2" t="s">
        <v>42</v>
      </c>
      <c r="I66" s="2" t="s">
        <v>43</v>
      </c>
      <c r="J66" s="112">
        <v>2104393.5099999998</v>
      </c>
    </row>
    <row r="67" spans="1:10" hidden="1" x14ac:dyDescent="0.2">
      <c r="A67" s="2" t="s">
        <v>37</v>
      </c>
      <c r="B67" s="2" t="s">
        <v>38</v>
      </c>
      <c r="C67" s="2" t="s">
        <v>47</v>
      </c>
      <c r="D67" s="108">
        <v>41579</v>
      </c>
      <c r="E67" s="109">
        <f t="shared" si="1"/>
        <v>11</v>
      </c>
      <c r="F67" s="109" t="s">
        <v>40</v>
      </c>
      <c r="G67" s="2" t="s">
        <v>41</v>
      </c>
      <c r="H67" s="2" t="s">
        <v>42</v>
      </c>
      <c r="I67" s="2" t="s">
        <v>43</v>
      </c>
      <c r="J67" s="112">
        <v>1921236.2224999999</v>
      </c>
    </row>
    <row r="68" spans="1:10" hidden="1" x14ac:dyDescent="0.2">
      <c r="A68" s="2" t="s">
        <v>37</v>
      </c>
      <c r="B68" s="2" t="s">
        <v>38</v>
      </c>
      <c r="C68" s="2" t="s">
        <v>47</v>
      </c>
      <c r="D68" s="108">
        <v>41609</v>
      </c>
      <c r="E68" s="109">
        <f t="shared" si="1"/>
        <v>12</v>
      </c>
      <c r="F68" s="109" t="s">
        <v>40</v>
      </c>
      <c r="G68" s="2" t="s">
        <v>41</v>
      </c>
      <c r="H68" s="2" t="s">
        <v>42</v>
      </c>
      <c r="I68" s="2" t="s">
        <v>43</v>
      </c>
      <c r="J68" s="112">
        <v>2161522.17</v>
      </c>
    </row>
    <row r="69" spans="1:10" hidden="1" x14ac:dyDescent="0.2">
      <c r="A69" s="2" t="s">
        <v>37</v>
      </c>
      <c r="B69" s="2" t="s">
        <v>38</v>
      </c>
      <c r="C69" s="2" t="s">
        <v>47</v>
      </c>
      <c r="D69" s="108">
        <v>41640</v>
      </c>
      <c r="E69" s="109">
        <f t="shared" si="1"/>
        <v>1</v>
      </c>
      <c r="F69" s="109" t="s">
        <v>40</v>
      </c>
      <c r="G69" s="2" t="s">
        <v>41</v>
      </c>
      <c r="H69" s="2" t="s">
        <v>42</v>
      </c>
      <c r="I69" s="2" t="s">
        <v>43</v>
      </c>
      <c r="J69" s="112">
        <v>3104730.2250000001</v>
      </c>
    </row>
    <row r="70" spans="1:10" hidden="1" x14ac:dyDescent="0.2">
      <c r="A70" s="2" t="s">
        <v>37</v>
      </c>
      <c r="B70" s="2" t="s">
        <v>38</v>
      </c>
      <c r="C70" s="2" t="s">
        <v>47</v>
      </c>
      <c r="D70" s="108">
        <v>41671</v>
      </c>
      <c r="E70" s="109">
        <f t="shared" si="1"/>
        <v>2</v>
      </c>
      <c r="F70" s="109" t="s">
        <v>40</v>
      </c>
      <c r="G70" s="2" t="s">
        <v>41</v>
      </c>
      <c r="H70" s="2" t="s">
        <v>42</v>
      </c>
      <c r="I70" s="2" t="s">
        <v>43</v>
      </c>
      <c r="J70" s="112">
        <v>2116798.7124999999</v>
      </c>
    </row>
    <row r="71" spans="1:10" hidden="1" x14ac:dyDescent="0.2">
      <c r="A71" s="2" t="s">
        <v>37</v>
      </c>
      <c r="B71" s="2" t="s">
        <v>38</v>
      </c>
      <c r="C71" s="2" t="s">
        <v>47</v>
      </c>
      <c r="D71" s="108">
        <v>41699</v>
      </c>
      <c r="E71" s="109">
        <f t="shared" si="1"/>
        <v>3</v>
      </c>
      <c r="F71" s="109" t="s">
        <v>40</v>
      </c>
      <c r="G71" s="2" t="s">
        <v>41</v>
      </c>
      <c r="H71" s="2" t="s">
        <v>42</v>
      </c>
      <c r="I71" s="2" t="s">
        <v>43</v>
      </c>
      <c r="J71" s="112">
        <v>2728427.88625</v>
      </c>
    </row>
    <row r="72" spans="1:10" hidden="1" x14ac:dyDescent="0.2">
      <c r="A72" s="2" t="s">
        <v>37</v>
      </c>
      <c r="B72" s="2" t="s">
        <v>38</v>
      </c>
      <c r="C72" s="2" t="s">
        <v>47</v>
      </c>
      <c r="D72" s="108">
        <v>41730</v>
      </c>
      <c r="E72" s="109">
        <f t="shared" si="1"/>
        <v>4</v>
      </c>
      <c r="F72" s="109" t="s">
        <v>40</v>
      </c>
      <c r="G72" s="2" t="s">
        <v>41</v>
      </c>
      <c r="H72" s="2" t="s">
        <v>42</v>
      </c>
      <c r="I72" s="2" t="s">
        <v>43</v>
      </c>
      <c r="J72" s="112">
        <v>2259504.8675000002</v>
      </c>
    </row>
    <row r="73" spans="1:10" hidden="1" x14ac:dyDescent="0.2">
      <c r="A73" s="2" t="s">
        <v>37</v>
      </c>
      <c r="B73" s="2" t="s">
        <v>38</v>
      </c>
      <c r="C73" s="2" t="s">
        <v>47</v>
      </c>
      <c r="D73" s="108">
        <v>41760</v>
      </c>
      <c r="E73" s="109">
        <f t="shared" si="1"/>
        <v>5</v>
      </c>
      <c r="F73" s="109" t="s">
        <v>40</v>
      </c>
      <c r="G73" s="2" t="s">
        <v>41</v>
      </c>
      <c r="H73" s="2" t="s">
        <v>42</v>
      </c>
      <c r="I73" s="2" t="s">
        <v>43</v>
      </c>
      <c r="J73" s="112">
        <v>2031569.2350000001</v>
      </c>
    </row>
    <row r="74" spans="1:10" hidden="1" x14ac:dyDescent="0.2">
      <c r="A74" s="2" t="s">
        <v>37</v>
      </c>
      <c r="B74" s="2" t="s">
        <v>38</v>
      </c>
      <c r="C74" s="2" t="s">
        <v>47</v>
      </c>
      <c r="D74" s="108">
        <v>41791</v>
      </c>
      <c r="E74" s="109">
        <f t="shared" si="1"/>
        <v>6</v>
      </c>
      <c r="F74" s="109" t="s">
        <v>40</v>
      </c>
      <c r="G74" s="2" t="s">
        <v>41</v>
      </c>
      <c r="H74" s="2" t="s">
        <v>42</v>
      </c>
      <c r="I74" s="2" t="s">
        <v>43</v>
      </c>
      <c r="J74" s="112">
        <v>2245023.2324999999</v>
      </c>
    </row>
    <row r="75" spans="1:10" hidden="1" x14ac:dyDescent="0.2">
      <c r="A75" s="2" t="s">
        <v>37</v>
      </c>
      <c r="B75" s="2" t="s">
        <v>38</v>
      </c>
      <c r="C75" s="2" t="s">
        <v>47</v>
      </c>
      <c r="D75" s="108">
        <v>41456</v>
      </c>
      <c r="E75" s="109">
        <f t="shared" si="1"/>
        <v>7</v>
      </c>
      <c r="F75" s="109" t="s">
        <v>40</v>
      </c>
      <c r="G75" s="2" t="s">
        <v>41</v>
      </c>
      <c r="H75" s="2" t="s">
        <v>44</v>
      </c>
      <c r="I75" s="2" t="s">
        <v>43</v>
      </c>
      <c r="J75" s="112">
        <v>4813347.4924999997</v>
      </c>
    </row>
    <row r="76" spans="1:10" hidden="1" x14ac:dyDescent="0.2">
      <c r="A76" s="2" t="s">
        <v>37</v>
      </c>
      <c r="B76" s="2" t="s">
        <v>38</v>
      </c>
      <c r="C76" s="2" t="s">
        <v>47</v>
      </c>
      <c r="D76" s="108">
        <v>41487</v>
      </c>
      <c r="E76" s="109">
        <f t="shared" si="1"/>
        <v>8</v>
      </c>
      <c r="F76" s="109" t="s">
        <v>40</v>
      </c>
      <c r="G76" s="2" t="s">
        <v>41</v>
      </c>
      <c r="H76" s="2" t="s">
        <v>44</v>
      </c>
      <c r="I76" s="2" t="s">
        <v>43</v>
      </c>
      <c r="J76" s="112">
        <v>4056754.01</v>
      </c>
    </row>
    <row r="77" spans="1:10" hidden="1" x14ac:dyDescent="0.2">
      <c r="A77" s="2" t="s">
        <v>37</v>
      </c>
      <c r="B77" s="2" t="s">
        <v>38</v>
      </c>
      <c r="C77" s="2" t="s">
        <v>47</v>
      </c>
      <c r="D77" s="108">
        <v>41518</v>
      </c>
      <c r="E77" s="109">
        <f t="shared" si="1"/>
        <v>9</v>
      </c>
      <c r="F77" s="109" t="s">
        <v>40</v>
      </c>
      <c r="G77" s="2" t="s">
        <v>41</v>
      </c>
      <c r="H77" s="2" t="s">
        <v>44</v>
      </c>
      <c r="I77" s="2" t="s">
        <v>43</v>
      </c>
      <c r="J77" s="112">
        <v>4482194.4775</v>
      </c>
    </row>
    <row r="78" spans="1:10" hidden="1" x14ac:dyDescent="0.2">
      <c r="A78" s="2" t="s">
        <v>37</v>
      </c>
      <c r="B78" s="2" t="s">
        <v>38</v>
      </c>
      <c r="C78" s="2" t="s">
        <v>47</v>
      </c>
      <c r="D78" s="108">
        <v>41548</v>
      </c>
      <c r="E78" s="109">
        <f t="shared" si="1"/>
        <v>10</v>
      </c>
      <c r="F78" s="109" t="s">
        <v>40</v>
      </c>
      <c r="G78" s="2" t="s">
        <v>41</v>
      </c>
      <c r="H78" s="2" t="s">
        <v>44</v>
      </c>
      <c r="I78" s="2" t="s">
        <v>43</v>
      </c>
      <c r="J78" s="112">
        <v>4208787.0199999996</v>
      </c>
    </row>
    <row r="79" spans="1:10" hidden="1" x14ac:dyDescent="0.2">
      <c r="A79" s="2" t="s">
        <v>37</v>
      </c>
      <c r="B79" s="2" t="s">
        <v>38</v>
      </c>
      <c r="C79" s="2" t="s">
        <v>47</v>
      </c>
      <c r="D79" s="108">
        <v>41579</v>
      </c>
      <c r="E79" s="109">
        <f t="shared" si="1"/>
        <v>11</v>
      </c>
      <c r="F79" s="109" t="s">
        <v>40</v>
      </c>
      <c r="G79" s="2" t="s">
        <v>41</v>
      </c>
      <c r="H79" s="2" t="s">
        <v>44</v>
      </c>
      <c r="I79" s="2" t="s">
        <v>43</v>
      </c>
      <c r="J79" s="112">
        <v>3842472.4449999998</v>
      </c>
    </row>
    <row r="80" spans="1:10" hidden="1" x14ac:dyDescent="0.2">
      <c r="A80" s="2" t="s">
        <v>37</v>
      </c>
      <c r="B80" s="2" t="s">
        <v>38</v>
      </c>
      <c r="C80" s="2" t="s">
        <v>47</v>
      </c>
      <c r="D80" s="108">
        <v>41609</v>
      </c>
      <c r="E80" s="109">
        <f t="shared" si="1"/>
        <v>12</v>
      </c>
      <c r="F80" s="109" t="s">
        <v>40</v>
      </c>
      <c r="G80" s="2" t="s">
        <v>41</v>
      </c>
      <c r="H80" s="2" t="s">
        <v>44</v>
      </c>
      <c r="I80" s="2" t="s">
        <v>43</v>
      </c>
      <c r="J80" s="112">
        <v>4323044.34</v>
      </c>
    </row>
    <row r="81" spans="1:10" hidden="1" x14ac:dyDescent="0.2">
      <c r="A81" s="2" t="s">
        <v>37</v>
      </c>
      <c r="B81" s="2" t="s">
        <v>38</v>
      </c>
      <c r="C81" s="2" t="s">
        <v>47</v>
      </c>
      <c r="D81" s="108">
        <v>41640</v>
      </c>
      <c r="E81" s="109">
        <f t="shared" si="1"/>
        <v>1</v>
      </c>
      <c r="F81" s="109" t="s">
        <v>40</v>
      </c>
      <c r="G81" s="2" t="s">
        <v>41</v>
      </c>
      <c r="H81" s="2" t="s">
        <v>44</v>
      </c>
      <c r="I81" s="2" t="s">
        <v>43</v>
      </c>
      <c r="J81" s="112">
        <v>6209460.4500000002</v>
      </c>
    </row>
    <row r="82" spans="1:10" hidden="1" x14ac:dyDescent="0.2">
      <c r="A82" s="2" t="s">
        <v>37</v>
      </c>
      <c r="B82" s="2" t="s">
        <v>38</v>
      </c>
      <c r="C82" s="2" t="s">
        <v>47</v>
      </c>
      <c r="D82" s="108">
        <v>41671</v>
      </c>
      <c r="E82" s="109">
        <f t="shared" si="1"/>
        <v>2</v>
      </c>
      <c r="F82" s="109" t="s">
        <v>40</v>
      </c>
      <c r="G82" s="2" t="s">
        <v>41</v>
      </c>
      <c r="H82" s="2" t="s">
        <v>44</v>
      </c>
      <c r="I82" s="2" t="s">
        <v>43</v>
      </c>
      <c r="J82" s="112">
        <v>4633597.4249999998</v>
      </c>
    </row>
    <row r="83" spans="1:10" hidden="1" x14ac:dyDescent="0.2">
      <c r="A83" s="2" t="s">
        <v>37</v>
      </c>
      <c r="B83" s="2" t="s">
        <v>38</v>
      </c>
      <c r="C83" s="2" t="s">
        <v>47</v>
      </c>
      <c r="D83" s="108">
        <v>41699</v>
      </c>
      <c r="E83" s="109">
        <f t="shared" si="1"/>
        <v>3</v>
      </c>
      <c r="F83" s="109" t="s">
        <v>40</v>
      </c>
      <c r="G83" s="2" t="s">
        <v>41</v>
      </c>
      <c r="H83" s="2" t="s">
        <v>44</v>
      </c>
      <c r="I83" s="2" t="s">
        <v>43</v>
      </c>
      <c r="J83" s="112">
        <v>5456855.7725</v>
      </c>
    </row>
    <row r="84" spans="1:10" hidden="1" x14ac:dyDescent="0.2">
      <c r="A84" s="2" t="s">
        <v>37</v>
      </c>
      <c r="B84" s="2" t="s">
        <v>38</v>
      </c>
      <c r="C84" s="2" t="s">
        <v>47</v>
      </c>
      <c r="D84" s="108">
        <v>41730</v>
      </c>
      <c r="E84" s="109">
        <f t="shared" si="1"/>
        <v>4</v>
      </c>
      <c r="F84" s="109" t="s">
        <v>40</v>
      </c>
      <c r="G84" s="2" t="s">
        <v>41</v>
      </c>
      <c r="H84" s="2" t="s">
        <v>44</v>
      </c>
      <c r="I84" s="2" t="s">
        <v>43</v>
      </c>
      <c r="J84" s="112">
        <v>4519009.7350000003</v>
      </c>
    </row>
    <row r="85" spans="1:10" hidden="1" x14ac:dyDescent="0.2">
      <c r="A85" s="2" t="s">
        <v>37</v>
      </c>
      <c r="B85" s="2" t="s">
        <v>38</v>
      </c>
      <c r="C85" s="2" t="s">
        <v>47</v>
      </c>
      <c r="D85" s="108">
        <v>41760</v>
      </c>
      <c r="E85" s="109">
        <f t="shared" si="1"/>
        <v>5</v>
      </c>
      <c r="F85" s="109" t="s">
        <v>40</v>
      </c>
      <c r="G85" s="2" t="s">
        <v>41</v>
      </c>
      <c r="H85" s="2" t="s">
        <v>44</v>
      </c>
      <c r="I85" s="2" t="s">
        <v>43</v>
      </c>
      <c r="J85" s="112">
        <v>4063138.47</v>
      </c>
    </row>
    <row r="86" spans="1:10" hidden="1" x14ac:dyDescent="0.2">
      <c r="A86" s="2" t="s">
        <v>37</v>
      </c>
      <c r="B86" s="2" t="s">
        <v>38</v>
      </c>
      <c r="C86" s="2" t="s">
        <v>47</v>
      </c>
      <c r="D86" s="108">
        <v>41791</v>
      </c>
      <c r="E86" s="109">
        <f t="shared" si="1"/>
        <v>6</v>
      </c>
      <c r="F86" s="109" t="s">
        <v>40</v>
      </c>
      <c r="G86" s="2" t="s">
        <v>41</v>
      </c>
      <c r="H86" s="2" t="s">
        <v>44</v>
      </c>
      <c r="I86" s="2" t="s">
        <v>43</v>
      </c>
      <c r="J86" s="112">
        <v>4490046.4649999999</v>
      </c>
    </row>
    <row r="87" spans="1:10" hidden="1" x14ac:dyDescent="0.2">
      <c r="A87" s="2" t="s">
        <v>37</v>
      </c>
      <c r="B87" s="2" t="s">
        <v>38</v>
      </c>
      <c r="C87" s="2" t="s">
        <v>47</v>
      </c>
      <c r="D87" s="108">
        <v>41456</v>
      </c>
      <c r="E87" s="109">
        <f t="shared" si="1"/>
        <v>7</v>
      </c>
      <c r="F87" s="109" t="s">
        <v>40</v>
      </c>
      <c r="G87" s="2" t="s">
        <v>45</v>
      </c>
      <c r="H87" s="2" t="s">
        <v>42</v>
      </c>
      <c r="I87" s="2" t="s">
        <v>43</v>
      </c>
      <c r="J87" s="112">
        <v>2117872.8966999999</v>
      </c>
    </row>
    <row r="88" spans="1:10" hidden="1" x14ac:dyDescent="0.2">
      <c r="A88" s="2" t="s">
        <v>37</v>
      </c>
      <c r="B88" s="2" t="s">
        <v>38</v>
      </c>
      <c r="C88" s="2" t="s">
        <v>47</v>
      </c>
      <c r="D88" s="108">
        <v>41487</v>
      </c>
      <c r="E88" s="109">
        <f t="shared" si="1"/>
        <v>8</v>
      </c>
      <c r="F88" s="109" t="s">
        <v>40</v>
      </c>
      <c r="G88" s="2" t="s">
        <v>45</v>
      </c>
      <c r="H88" s="2" t="s">
        <v>42</v>
      </c>
      <c r="I88" s="2" t="s">
        <v>43</v>
      </c>
      <c r="J88" s="112">
        <v>1784971.7644</v>
      </c>
    </row>
    <row r="89" spans="1:10" hidden="1" x14ac:dyDescent="0.2">
      <c r="A89" s="2" t="s">
        <v>37</v>
      </c>
      <c r="B89" s="2" t="s">
        <v>38</v>
      </c>
      <c r="C89" s="2" t="s">
        <v>47</v>
      </c>
      <c r="D89" s="108">
        <v>41518</v>
      </c>
      <c r="E89" s="109">
        <f t="shared" si="1"/>
        <v>9</v>
      </c>
      <c r="F89" s="109" t="s">
        <v>40</v>
      </c>
      <c r="G89" s="2" t="s">
        <v>45</v>
      </c>
      <c r="H89" s="2" t="s">
        <v>42</v>
      </c>
      <c r="I89" s="2" t="s">
        <v>43</v>
      </c>
      <c r="J89" s="112">
        <v>1972165.5701000001</v>
      </c>
    </row>
    <row r="90" spans="1:10" hidden="1" x14ac:dyDescent="0.2">
      <c r="A90" s="2" t="s">
        <v>37</v>
      </c>
      <c r="B90" s="2" t="s">
        <v>38</v>
      </c>
      <c r="C90" s="2" t="s">
        <v>47</v>
      </c>
      <c r="D90" s="108">
        <v>41548</v>
      </c>
      <c r="E90" s="109">
        <f t="shared" si="1"/>
        <v>10</v>
      </c>
      <c r="F90" s="109" t="s">
        <v>40</v>
      </c>
      <c r="G90" s="2" t="s">
        <v>45</v>
      </c>
      <c r="H90" s="2" t="s">
        <v>42</v>
      </c>
      <c r="I90" s="2" t="s">
        <v>43</v>
      </c>
      <c r="J90" s="112">
        <v>1851866.2887999997</v>
      </c>
    </row>
    <row r="91" spans="1:10" hidden="1" x14ac:dyDescent="0.2">
      <c r="A91" s="2" t="s">
        <v>37</v>
      </c>
      <c r="B91" s="2" t="s">
        <v>38</v>
      </c>
      <c r="C91" s="2" t="s">
        <v>47</v>
      </c>
      <c r="D91" s="108">
        <v>41579</v>
      </c>
      <c r="E91" s="109">
        <f t="shared" si="1"/>
        <v>11</v>
      </c>
      <c r="F91" s="109" t="s">
        <v>40</v>
      </c>
      <c r="G91" s="2" t="s">
        <v>45</v>
      </c>
      <c r="H91" s="2" t="s">
        <v>42</v>
      </c>
      <c r="I91" s="2" t="s">
        <v>43</v>
      </c>
      <c r="J91" s="112">
        <v>1690687.8758</v>
      </c>
    </row>
    <row r="92" spans="1:10" hidden="1" x14ac:dyDescent="0.2">
      <c r="A92" s="2" t="s">
        <v>37</v>
      </c>
      <c r="B92" s="2" t="s">
        <v>38</v>
      </c>
      <c r="C92" s="2" t="s">
        <v>47</v>
      </c>
      <c r="D92" s="108">
        <v>41609</v>
      </c>
      <c r="E92" s="109">
        <f t="shared" si="1"/>
        <v>12</v>
      </c>
      <c r="F92" s="109" t="s">
        <v>40</v>
      </c>
      <c r="G92" s="2" t="s">
        <v>45</v>
      </c>
      <c r="H92" s="2" t="s">
        <v>42</v>
      </c>
      <c r="I92" s="2" t="s">
        <v>43</v>
      </c>
      <c r="J92" s="112">
        <v>1902139.5096</v>
      </c>
    </row>
    <row r="93" spans="1:10" hidden="1" x14ac:dyDescent="0.2">
      <c r="A93" s="2" t="s">
        <v>37</v>
      </c>
      <c r="B93" s="2" t="s">
        <v>38</v>
      </c>
      <c r="C93" s="2" t="s">
        <v>47</v>
      </c>
      <c r="D93" s="108">
        <v>41640</v>
      </c>
      <c r="E93" s="109">
        <f t="shared" si="1"/>
        <v>1</v>
      </c>
      <c r="F93" s="109" t="s">
        <v>40</v>
      </c>
      <c r="G93" s="2" t="s">
        <v>45</v>
      </c>
      <c r="H93" s="2" t="s">
        <v>42</v>
      </c>
      <c r="I93" s="2" t="s">
        <v>43</v>
      </c>
      <c r="J93" s="112">
        <v>2732162.5980000002</v>
      </c>
    </row>
    <row r="94" spans="1:10" hidden="1" x14ac:dyDescent="0.2">
      <c r="A94" s="2" t="s">
        <v>37</v>
      </c>
      <c r="B94" s="2" t="s">
        <v>38</v>
      </c>
      <c r="C94" s="2" t="s">
        <v>47</v>
      </c>
      <c r="D94" s="108">
        <v>41671</v>
      </c>
      <c r="E94" s="109">
        <f t="shared" si="1"/>
        <v>2</v>
      </c>
      <c r="F94" s="109" t="s">
        <v>40</v>
      </c>
      <c r="G94" s="2" t="s">
        <v>45</v>
      </c>
      <c r="H94" s="2" t="s">
        <v>42</v>
      </c>
      <c r="I94" s="2" t="s">
        <v>43</v>
      </c>
      <c r="J94" s="112">
        <v>2478782.8670000001</v>
      </c>
    </row>
    <row r="95" spans="1:10" hidden="1" x14ac:dyDescent="0.2">
      <c r="A95" s="2" t="s">
        <v>37</v>
      </c>
      <c r="B95" s="2" t="s">
        <v>38</v>
      </c>
      <c r="C95" s="2" t="s">
        <v>47</v>
      </c>
      <c r="D95" s="108">
        <v>41699</v>
      </c>
      <c r="E95" s="109">
        <f t="shared" si="1"/>
        <v>3</v>
      </c>
      <c r="F95" s="109" t="s">
        <v>40</v>
      </c>
      <c r="G95" s="2" t="s">
        <v>45</v>
      </c>
      <c r="H95" s="2" t="s">
        <v>42</v>
      </c>
      <c r="I95" s="2" t="s">
        <v>43</v>
      </c>
      <c r="J95" s="112">
        <v>2401016.5399000002</v>
      </c>
    </row>
    <row r="96" spans="1:10" hidden="1" x14ac:dyDescent="0.2">
      <c r="A96" s="2" t="s">
        <v>37</v>
      </c>
      <c r="B96" s="2" t="s">
        <v>38</v>
      </c>
      <c r="C96" s="2" t="s">
        <v>47</v>
      </c>
      <c r="D96" s="108">
        <v>41730</v>
      </c>
      <c r="E96" s="109">
        <f t="shared" si="1"/>
        <v>4</v>
      </c>
      <c r="F96" s="109" t="s">
        <v>40</v>
      </c>
      <c r="G96" s="2" t="s">
        <v>45</v>
      </c>
      <c r="H96" s="2" t="s">
        <v>42</v>
      </c>
      <c r="I96" s="2" t="s">
        <v>43</v>
      </c>
      <c r="J96" s="112">
        <v>1988364.2834000001</v>
      </c>
    </row>
    <row r="97" spans="1:10" hidden="1" x14ac:dyDescent="0.2">
      <c r="A97" s="2" t="s">
        <v>37</v>
      </c>
      <c r="B97" s="2" t="s">
        <v>38</v>
      </c>
      <c r="C97" s="2" t="s">
        <v>47</v>
      </c>
      <c r="D97" s="108">
        <v>41760</v>
      </c>
      <c r="E97" s="109">
        <f t="shared" si="1"/>
        <v>5</v>
      </c>
      <c r="F97" s="109" t="s">
        <v>40</v>
      </c>
      <c r="G97" s="2" t="s">
        <v>45</v>
      </c>
      <c r="H97" s="2" t="s">
        <v>42</v>
      </c>
      <c r="I97" s="2" t="s">
        <v>43</v>
      </c>
      <c r="J97" s="112">
        <v>1787780.9268</v>
      </c>
    </row>
    <row r="98" spans="1:10" hidden="1" x14ac:dyDescent="0.2">
      <c r="A98" s="2" t="s">
        <v>37</v>
      </c>
      <c r="B98" s="2" t="s">
        <v>38</v>
      </c>
      <c r="C98" s="2" t="s">
        <v>47</v>
      </c>
      <c r="D98" s="108">
        <v>41791</v>
      </c>
      <c r="E98" s="109">
        <f t="shared" si="1"/>
        <v>6</v>
      </c>
      <c r="F98" s="109" t="s">
        <v>40</v>
      </c>
      <c r="G98" s="2" t="s">
        <v>45</v>
      </c>
      <c r="H98" s="2" t="s">
        <v>42</v>
      </c>
      <c r="I98" s="2" t="s">
        <v>43</v>
      </c>
      <c r="J98" s="112">
        <v>1975620.4446</v>
      </c>
    </row>
    <row r="99" spans="1:10" hidden="1" x14ac:dyDescent="0.2">
      <c r="A99" s="2" t="s">
        <v>37</v>
      </c>
      <c r="B99" s="2" t="s">
        <v>38</v>
      </c>
      <c r="C99" s="2" t="s">
        <v>47</v>
      </c>
      <c r="D99" s="108">
        <v>41456</v>
      </c>
      <c r="E99" s="109">
        <f t="shared" si="1"/>
        <v>7</v>
      </c>
      <c r="F99" s="109" t="s">
        <v>40</v>
      </c>
      <c r="G99" s="2" t="s">
        <v>45</v>
      </c>
      <c r="H99" s="2" t="s">
        <v>44</v>
      </c>
      <c r="I99" s="2" t="s">
        <v>43</v>
      </c>
      <c r="J99" s="112">
        <v>3850677.9939999999</v>
      </c>
    </row>
    <row r="100" spans="1:10" hidden="1" x14ac:dyDescent="0.2">
      <c r="A100" s="2" t="s">
        <v>37</v>
      </c>
      <c r="B100" s="2" t="s">
        <v>38</v>
      </c>
      <c r="C100" s="2" t="s">
        <v>47</v>
      </c>
      <c r="D100" s="108">
        <v>41487</v>
      </c>
      <c r="E100" s="109">
        <f t="shared" si="1"/>
        <v>8</v>
      </c>
      <c r="F100" s="109" t="s">
        <v>40</v>
      </c>
      <c r="G100" s="2" t="s">
        <v>45</v>
      </c>
      <c r="H100" s="2" t="s">
        <v>44</v>
      </c>
      <c r="I100" s="2" t="s">
        <v>43</v>
      </c>
      <c r="J100" s="112">
        <v>3245403.2080000001</v>
      </c>
    </row>
    <row r="101" spans="1:10" hidden="1" x14ac:dyDescent="0.2">
      <c r="A101" s="2" t="s">
        <v>37</v>
      </c>
      <c r="B101" s="2" t="s">
        <v>38</v>
      </c>
      <c r="C101" s="2" t="s">
        <v>47</v>
      </c>
      <c r="D101" s="108">
        <v>41518</v>
      </c>
      <c r="E101" s="109">
        <f t="shared" si="1"/>
        <v>9</v>
      </c>
      <c r="F101" s="109" t="s">
        <v>40</v>
      </c>
      <c r="G101" s="2" t="s">
        <v>45</v>
      </c>
      <c r="H101" s="2" t="s">
        <v>44</v>
      </c>
      <c r="I101" s="2" t="s">
        <v>43</v>
      </c>
      <c r="J101" s="112">
        <v>3585755.5820000004</v>
      </c>
    </row>
    <row r="102" spans="1:10" hidden="1" x14ac:dyDescent="0.2">
      <c r="A102" s="2" t="s">
        <v>37</v>
      </c>
      <c r="B102" s="2" t="s">
        <v>38</v>
      </c>
      <c r="C102" s="2" t="s">
        <v>47</v>
      </c>
      <c r="D102" s="108">
        <v>41548</v>
      </c>
      <c r="E102" s="109">
        <f t="shared" si="1"/>
        <v>10</v>
      </c>
      <c r="F102" s="109" t="s">
        <v>40</v>
      </c>
      <c r="G102" s="2" t="s">
        <v>45</v>
      </c>
      <c r="H102" s="2" t="s">
        <v>44</v>
      </c>
      <c r="I102" s="2" t="s">
        <v>43</v>
      </c>
      <c r="J102" s="112">
        <v>3367029.6159999999</v>
      </c>
    </row>
    <row r="103" spans="1:10" hidden="1" x14ac:dyDescent="0.2">
      <c r="A103" s="2" t="s">
        <v>37</v>
      </c>
      <c r="B103" s="2" t="s">
        <v>38</v>
      </c>
      <c r="C103" s="2" t="s">
        <v>47</v>
      </c>
      <c r="D103" s="108">
        <v>41579</v>
      </c>
      <c r="E103" s="109">
        <f t="shared" si="1"/>
        <v>11</v>
      </c>
      <c r="F103" s="109" t="s">
        <v>40</v>
      </c>
      <c r="G103" s="2" t="s">
        <v>45</v>
      </c>
      <c r="H103" s="2" t="s">
        <v>44</v>
      </c>
      <c r="I103" s="2" t="s">
        <v>43</v>
      </c>
      <c r="J103" s="112">
        <v>3073977.9560000002</v>
      </c>
    </row>
    <row r="104" spans="1:10" hidden="1" x14ac:dyDescent="0.2">
      <c r="A104" s="2" t="s">
        <v>37</v>
      </c>
      <c r="B104" s="2" t="s">
        <v>38</v>
      </c>
      <c r="C104" s="2" t="s">
        <v>47</v>
      </c>
      <c r="D104" s="108">
        <v>41609</v>
      </c>
      <c r="E104" s="109">
        <f t="shared" si="1"/>
        <v>12</v>
      </c>
      <c r="F104" s="109" t="s">
        <v>40</v>
      </c>
      <c r="G104" s="2" t="s">
        <v>45</v>
      </c>
      <c r="H104" s="2" t="s">
        <v>44</v>
      </c>
      <c r="I104" s="2" t="s">
        <v>43</v>
      </c>
      <c r="J104" s="112">
        <v>3458435.4720000001</v>
      </c>
    </row>
    <row r="105" spans="1:10" hidden="1" x14ac:dyDescent="0.2">
      <c r="A105" s="2" t="s">
        <v>37</v>
      </c>
      <c r="B105" s="2" t="s">
        <v>38</v>
      </c>
      <c r="C105" s="2" t="s">
        <v>47</v>
      </c>
      <c r="D105" s="108">
        <v>41640</v>
      </c>
      <c r="E105" s="109">
        <f t="shared" si="1"/>
        <v>1</v>
      </c>
      <c r="F105" s="109" t="s">
        <v>40</v>
      </c>
      <c r="G105" s="2" t="s">
        <v>45</v>
      </c>
      <c r="H105" s="2" t="s">
        <v>44</v>
      </c>
      <c r="I105" s="2" t="s">
        <v>43</v>
      </c>
      <c r="J105" s="112">
        <v>4967568.3600000003</v>
      </c>
    </row>
    <row r="106" spans="1:10" hidden="1" x14ac:dyDescent="0.2">
      <c r="A106" s="2" t="s">
        <v>37</v>
      </c>
      <c r="B106" s="2" t="s">
        <v>38</v>
      </c>
      <c r="C106" s="2" t="s">
        <v>47</v>
      </c>
      <c r="D106" s="108">
        <v>41671</v>
      </c>
      <c r="E106" s="109">
        <f t="shared" si="1"/>
        <v>2</v>
      </c>
      <c r="F106" s="109" t="s">
        <v>40</v>
      </c>
      <c r="G106" s="2" t="s">
        <v>45</v>
      </c>
      <c r="H106" s="2" t="s">
        <v>44</v>
      </c>
      <c r="I106" s="2" t="s">
        <v>43</v>
      </c>
      <c r="J106" s="112">
        <v>4506877.9400000004</v>
      </c>
    </row>
    <row r="107" spans="1:10" hidden="1" x14ac:dyDescent="0.2">
      <c r="A107" s="2" t="s">
        <v>37</v>
      </c>
      <c r="B107" s="2" t="s">
        <v>38</v>
      </c>
      <c r="C107" s="2" t="s">
        <v>47</v>
      </c>
      <c r="D107" s="108">
        <v>41699</v>
      </c>
      <c r="E107" s="109">
        <f t="shared" si="1"/>
        <v>3</v>
      </c>
      <c r="F107" s="109" t="s">
        <v>40</v>
      </c>
      <c r="G107" s="2" t="s">
        <v>45</v>
      </c>
      <c r="H107" s="2" t="s">
        <v>44</v>
      </c>
      <c r="I107" s="2" t="s">
        <v>43</v>
      </c>
      <c r="J107" s="112">
        <v>4365484.6179999998</v>
      </c>
    </row>
    <row r="108" spans="1:10" hidden="1" x14ac:dyDescent="0.2">
      <c r="A108" s="2" t="s">
        <v>37</v>
      </c>
      <c r="B108" s="2" t="s">
        <v>38</v>
      </c>
      <c r="C108" s="2" t="s">
        <v>47</v>
      </c>
      <c r="D108" s="108">
        <v>41730</v>
      </c>
      <c r="E108" s="109">
        <f t="shared" si="1"/>
        <v>4</v>
      </c>
      <c r="F108" s="109" t="s">
        <v>40</v>
      </c>
      <c r="G108" s="2" t="s">
        <v>45</v>
      </c>
      <c r="H108" s="2" t="s">
        <v>44</v>
      </c>
      <c r="I108" s="2" t="s">
        <v>43</v>
      </c>
      <c r="J108" s="112">
        <v>4615207.7879999997</v>
      </c>
    </row>
    <row r="109" spans="1:10" hidden="1" x14ac:dyDescent="0.2">
      <c r="A109" s="2" t="s">
        <v>37</v>
      </c>
      <c r="B109" s="2" t="s">
        <v>38</v>
      </c>
      <c r="C109" s="2" t="s">
        <v>47</v>
      </c>
      <c r="D109" s="108">
        <v>41760</v>
      </c>
      <c r="E109" s="109">
        <f t="shared" si="1"/>
        <v>5</v>
      </c>
      <c r="F109" s="109" t="s">
        <v>40</v>
      </c>
      <c r="G109" s="2" t="s">
        <v>45</v>
      </c>
      <c r="H109" s="2" t="s">
        <v>44</v>
      </c>
      <c r="I109" s="2" t="s">
        <v>43</v>
      </c>
      <c r="J109" s="112">
        <v>3250510.7760000005</v>
      </c>
    </row>
    <row r="110" spans="1:10" hidden="1" x14ac:dyDescent="0.2">
      <c r="A110" s="2" t="s">
        <v>37</v>
      </c>
      <c r="B110" s="2" t="s">
        <v>38</v>
      </c>
      <c r="C110" s="2" t="s">
        <v>47</v>
      </c>
      <c r="D110" s="108">
        <v>41791</v>
      </c>
      <c r="E110" s="109">
        <f t="shared" si="1"/>
        <v>6</v>
      </c>
      <c r="F110" s="109" t="s">
        <v>40</v>
      </c>
      <c r="G110" s="2" t="s">
        <v>45</v>
      </c>
      <c r="H110" s="2" t="s">
        <v>44</v>
      </c>
      <c r="I110" s="2" t="s">
        <v>43</v>
      </c>
      <c r="J110" s="112">
        <v>3592037.1720000003</v>
      </c>
    </row>
    <row r="111" spans="1:10" hidden="1" x14ac:dyDescent="0.2">
      <c r="A111" s="2" t="s">
        <v>37</v>
      </c>
      <c r="B111" s="2" t="s">
        <v>38</v>
      </c>
      <c r="C111" s="2" t="s">
        <v>47</v>
      </c>
      <c r="D111" s="108">
        <v>41456</v>
      </c>
      <c r="E111" s="109">
        <f t="shared" si="1"/>
        <v>7</v>
      </c>
      <c r="F111" s="109" t="s">
        <v>40</v>
      </c>
      <c r="G111" s="2" t="s">
        <v>46</v>
      </c>
      <c r="H111" s="2" t="s">
        <v>42</v>
      </c>
      <c r="I111" s="2" t="s">
        <v>43</v>
      </c>
      <c r="J111" s="112">
        <v>4139478.8435499985</v>
      </c>
    </row>
    <row r="112" spans="1:10" hidden="1" x14ac:dyDescent="0.2">
      <c r="A112" s="2" t="s">
        <v>37</v>
      </c>
      <c r="B112" s="2" t="s">
        <v>38</v>
      </c>
      <c r="C112" s="2" t="s">
        <v>47</v>
      </c>
      <c r="D112" s="108">
        <v>41487</v>
      </c>
      <c r="E112" s="109">
        <f t="shared" si="1"/>
        <v>8</v>
      </c>
      <c r="F112" s="109" t="s">
        <v>40</v>
      </c>
      <c r="G112" s="2" t="s">
        <v>46</v>
      </c>
      <c r="H112" s="2" t="s">
        <v>42</v>
      </c>
      <c r="I112" s="2" t="s">
        <v>43</v>
      </c>
      <c r="J112" s="112">
        <v>3488808.4485999988</v>
      </c>
    </row>
    <row r="113" spans="1:10" hidden="1" x14ac:dyDescent="0.2">
      <c r="A113" s="2" t="s">
        <v>37</v>
      </c>
      <c r="B113" s="2" t="s">
        <v>38</v>
      </c>
      <c r="C113" s="2" t="s">
        <v>47</v>
      </c>
      <c r="D113" s="108">
        <v>41518</v>
      </c>
      <c r="E113" s="109">
        <f t="shared" si="1"/>
        <v>9</v>
      </c>
      <c r="F113" s="109" t="s">
        <v>40</v>
      </c>
      <c r="G113" s="2" t="s">
        <v>46</v>
      </c>
      <c r="H113" s="2" t="s">
        <v>42</v>
      </c>
      <c r="I113" s="2" t="s">
        <v>43</v>
      </c>
      <c r="J113" s="112">
        <v>3854687.2506499989</v>
      </c>
    </row>
    <row r="114" spans="1:10" hidden="1" x14ac:dyDescent="0.2">
      <c r="A114" s="2" t="s">
        <v>37</v>
      </c>
      <c r="B114" s="2" t="s">
        <v>38</v>
      </c>
      <c r="C114" s="2" t="s">
        <v>47</v>
      </c>
      <c r="D114" s="108">
        <v>41548</v>
      </c>
      <c r="E114" s="109">
        <f t="shared" si="1"/>
        <v>10</v>
      </c>
      <c r="F114" s="109" t="s">
        <v>40</v>
      </c>
      <c r="G114" s="2" t="s">
        <v>46</v>
      </c>
      <c r="H114" s="2" t="s">
        <v>42</v>
      </c>
      <c r="I114" s="2" t="s">
        <v>43</v>
      </c>
      <c r="J114" s="112">
        <v>3619556.8371999986</v>
      </c>
    </row>
    <row r="115" spans="1:10" hidden="1" x14ac:dyDescent="0.2">
      <c r="A115" s="2" t="s">
        <v>37</v>
      </c>
      <c r="B115" s="2" t="s">
        <v>38</v>
      </c>
      <c r="C115" s="2" t="s">
        <v>47</v>
      </c>
      <c r="D115" s="108">
        <v>41579</v>
      </c>
      <c r="E115" s="109">
        <f t="shared" si="1"/>
        <v>11</v>
      </c>
      <c r="F115" s="109" t="s">
        <v>40</v>
      </c>
      <c r="G115" s="2" t="s">
        <v>46</v>
      </c>
      <c r="H115" s="2" t="s">
        <v>42</v>
      </c>
      <c r="I115" s="2" t="s">
        <v>43</v>
      </c>
      <c r="J115" s="112">
        <v>3304526.302699999</v>
      </c>
    </row>
    <row r="116" spans="1:10" hidden="1" x14ac:dyDescent="0.2">
      <c r="A116" s="2" t="s">
        <v>37</v>
      </c>
      <c r="B116" s="2" t="s">
        <v>38</v>
      </c>
      <c r="C116" s="2" t="s">
        <v>47</v>
      </c>
      <c r="D116" s="108">
        <v>41609</v>
      </c>
      <c r="E116" s="109">
        <f t="shared" si="1"/>
        <v>12</v>
      </c>
      <c r="F116" s="109" t="s">
        <v>40</v>
      </c>
      <c r="G116" s="2" t="s">
        <v>46</v>
      </c>
      <c r="H116" s="2" t="s">
        <v>42</v>
      </c>
      <c r="I116" s="2" t="s">
        <v>43</v>
      </c>
      <c r="J116" s="112">
        <v>3717818.1323999991</v>
      </c>
    </row>
    <row r="117" spans="1:10" hidden="1" x14ac:dyDescent="0.2">
      <c r="A117" s="2" t="s">
        <v>37</v>
      </c>
      <c r="B117" s="2" t="s">
        <v>38</v>
      </c>
      <c r="C117" s="2" t="s">
        <v>47</v>
      </c>
      <c r="D117" s="108">
        <v>41640</v>
      </c>
      <c r="E117" s="109">
        <f t="shared" si="1"/>
        <v>1</v>
      </c>
      <c r="F117" s="109" t="s">
        <v>40</v>
      </c>
      <c r="G117" s="2" t="s">
        <v>46</v>
      </c>
      <c r="H117" s="2" t="s">
        <v>42</v>
      </c>
      <c r="I117" s="2" t="s">
        <v>43</v>
      </c>
      <c r="J117" s="112">
        <v>5340135.9869999988</v>
      </c>
    </row>
    <row r="118" spans="1:10" hidden="1" x14ac:dyDescent="0.2">
      <c r="A118" s="2" t="s">
        <v>37</v>
      </c>
      <c r="B118" s="2" t="s">
        <v>38</v>
      </c>
      <c r="C118" s="2" t="s">
        <v>47</v>
      </c>
      <c r="D118" s="108">
        <v>41671</v>
      </c>
      <c r="E118" s="109">
        <f t="shared" si="1"/>
        <v>2</v>
      </c>
      <c r="F118" s="109" t="s">
        <v>40</v>
      </c>
      <c r="G118" s="2" t="s">
        <v>46</v>
      </c>
      <c r="H118" s="2" t="s">
        <v>42</v>
      </c>
      <c r="I118" s="2" t="s">
        <v>43</v>
      </c>
      <c r="J118" s="112">
        <v>4844893.7854999984</v>
      </c>
    </row>
    <row r="119" spans="1:10" hidden="1" x14ac:dyDescent="0.2">
      <c r="A119" s="2" t="s">
        <v>37</v>
      </c>
      <c r="B119" s="2" t="s">
        <v>38</v>
      </c>
      <c r="C119" s="2" t="s">
        <v>47</v>
      </c>
      <c r="D119" s="108">
        <v>41699</v>
      </c>
      <c r="E119" s="109">
        <f t="shared" si="1"/>
        <v>3</v>
      </c>
      <c r="F119" s="109" t="s">
        <v>40</v>
      </c>
      <c r="G119" s="2" t="s">
        <v>46</v>
      </c>
      <c r="H119" s="2" t="s">
        <v>42</v>
      </c>
      <c r="I119" s="2" t="s">
        <v>43</v>
      </c>
      <c r="J119" s="112">
        <v>4692895.9643499991</v>
      </c>
    </row>
    <row r="120" spans="1:10" hidden="1" x14ac:dyDescent="0.2">
      <c r="A120" s="2" t="s">
        <v>37</v>
      </c>
      <c r="B120" s="2" t="s">
        <v>38</v>
      </c>
      <c r="C120" s="2" t="s">
        <v>47</v>
      </c>
      <c r="D120" s="108">
        <v>41730</v>
      </c>
      <c r="E120" s="109">
        <f t="shared" si="1"/>
        <v>4</v>
      </c>
      <c r="F120" s="109" t="s">
        <v>40</v>
      </c>
      <c r="G120" s="2" t="s">
        <v>46</v>
      </c>
      <c r="H120" s="2" t="s">
        <v>42</v>
      </c>
      <c r="I120" s="2" t="s">
        <v>43</v>
      </c>
      <c r="J120" s="112">
        <v>4886348.3721000003</v>
      </c>
    </row>
    <row r="121" spans="1:10" hidden="1" x14ac:dyDescent="0.2">
      <c r="A121" s="2" t="s">
        <v>37</v>
      </c>
      <c r="B121" s="2" t="s">
        <v>38</v>
      </c>
      <c r="C121" s="2" t="s">
        <v>47</v>
      </c>
      <c r="D121" s="108">
        <v>41760</v>
      </c>
      <c r="E121" s="109">
        <f t="shared" si="1"/>
        <v>5</v>
      </c>
      <c r="F121" s="109" t="s">
        <v>40</v>
      </c>
      <c r="G121" s="2" t="s">
        <v>46</v>
      </c>
      <c r="H121" s="2" t="s">
        <v>42</v>
      </c>
      <c r="I121" s="2" t="s">
        <v>43</v>
      </c>
      <c r="J121" s="112">
        <v>3494299.084199999</v>
      </c>
    </row>
    <row r="122" spans="1:10" hidden="1" x14ac:dyDescent="0.2">
      <c r="A122" s="2" t="s">
        <v>37</v>
      </c>
      <c r="B122" s="2" t="s">
        <v>38</v>
      </c>
      <c r="C122" s="2" t="s">
        <v>47</v>
      </c>
      <c r="D122" s="108">
        <v>41791</v>
      </c>
      <c r="E122" s="109">
        <f t="shared" si="1"/>
        <v>6</v>
      </c>
      <c r="F122" s="109" t="s">
        <v>40</v>
      </c>
      <c r="G122" s="2" t="s">
        <v>46</v>
      </c>
      <c r="H122" s="2" t="s">
        <v>42</v>
      </c>
      <c r="I122" s="2" t="s">
        <v>43</v>
      </c>
      <c r="J122" s="112">
        <v>3861439.9598999987</v>
      </c>
    </row>
    <row r="123" spans="1:10" x14ac:dyDescent="0.2">
      <c r="A123" s="2" t="s">
        <v>37</v>
      </c>
      <c r="B123" s="2" t="s">
        <v>38</v>
      </c>
      <c r="C123" s="2" t="s">
        <v>48</v>
      </c>
      <c r="D123" s="108">
        <v>41456</v>
      </c>
      <c r="E123" s="109">
        <f>MONTH(D123)</f>
        <v>7</v>
      </c>
      <c r="F123" s="109" t="s">
        <v>40</v>
      </c>
      <c r="G123" s="2" t="s">
        <v>41</v>
      </c>
      <c r="H123" s="2" t="s">
        <v>42</v>
      </c>
      <c r="I123" s="2" t="s">
        <v>43</v>
      </c>
      <c r="J123" s="112">
        <v>1766228.7212499999</v>
      </c>
    </row>
    <row r="124" spans="1:10" x14ac:dyDescent="0.2">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x14ac:dyDescent="0.2">
      <c r="A125" s="2" t="s">
        <v>37</v>
      </c>
      <c r="B125" s="2" t="s">
        <v>38</v>
      </c>
      <c r="C125" s="2" t="s">
        <v>48</v>
      </c>
      <c r="D125" s="108">
        <v>41518</v>
      </c>
      <c r="E125" s="109">
        <f t="shared" si="2"/>
        <v>9</v>
      </c>
      <c r="F125" s="109" t="s">
        <v>40</v>
      </c>
      <c r="G125" s="2" t="s">
        <v>41</v>
      </c>
      <c r="H125" s="2" t="s">
        <v>42</v>
      </c>
      <c r="I125" s="2" t="s">
        <v>43</v>
      </c>
      <c r="J125" s="112">
        <v>1699371.23875</v>
      </c>
    </row>
    <row r="126" spans="1:10" x14ac:dyDescent="0.2">
      <c r="A126" s="2" t="s">
        <v>37</v>
      </c>
      <c r="B126" s="2" t="s">
        <v>38</v>
      </c>
      <c r="C126" s="2" t="s">
        <v>48</v>
      </c>
      <c r="D126" s="108">
        <v>41548</v>
      </c>
      <c r="E126" s="109">
        <f t="shared" si="2"/>
        <v>10</v>
      </c>
      <c r="F126" s="109" t="s">
        <v>40</v>
      </c>
      <c r="G126" s="2" t="s">
        <v>41</v>
      </c>
      <c r="H126" s="2" t="s">
        <v>42</v>
      </c>
      <c r="I126" s="2" t="s">
        <v>43</v>
      </c>
      <c r="J126" s="112">
        <v>1502189.2037500001</v>
      </c>
    </row>
    <row r="127" spans="1:10" x14ac:dyDescent="0.2">
      <c r="A127" s="2" t="s">
        <v>37</v>
      </c>
      <c r="B127" s="2" t="s">
        <v>38</v>
      </c>
      <c r="C127" s="2" t="s">
        <v>48</v>
      </c>
      <c r="D127" s="108">
        <v>41579</v>
      </c>
      <c r="E127" s="109">
        <f t="shared" si="2"/>
        <v>11</v>
      </c>
      <c r="F127" s="109" t="s">
        <v>40</v>
      </c>
      <c r="G127" s="2" t="s">
        <v>41</v>
      </c>
      <c r="H127" s="2" t="s">
        <v>42</v>
      </c>
      <c r="I127" s="2" t="s">
        <v>43</v>
      </c>
      <c r="J127" s="112">
        <v>1650239.5062500001</v>
      </c>
    </row>
    <row r="128" spans="1:10" x14ac:dyDescent="0.2">
      <c r="A128" s="2" t="s">
        <v>37</v>
      </c>
      <c r="B128" s="2" t="s">
        <v>38</v>
      </c>
      <c r="C128" s="2" t="s">
        <v>48</v>
      </c>
      <c r="D128" s="108">
        <v>41609</v>
      </c>
      <c r="E128" s="109">
        <f t="shared" si="2"/>
        <v>12</v>
      </c>
      <c r="F128" s="109" t="s">
        <v>40</v>
      </c>
      <c r="G128" s="2" t="s">
        <v>41</v>
      </c>
      <c r="H128" s="2" t="s">
        <v>42</v>
      </c>
      <c r="I128" s="2" t="s">
        <v>43</v>
      </c>
      <c r="J128" s="112">
        <v>1406546.085</v>
      </c>
    </row>
    <row r="129" spans="1:10" x14ac:dyDescent="0.2">
      <c r="A129" s="2" t="s">
        <v>37</v>
      </c>
      <c r="B129" s="2" t="s">
        <v>38</v>
      </c>
      <c r="C129" s="2" t="s">
        <v>48</v>
      </c>
      <c r="D129" s="108">
        <v>41640</v>
      </c>
      <c r="E129" s="109">
        <f t="shared" si="2"/>
        <v>1</v>
      </c>
      <c r="F129" s="109" t="s">
        <v>40</v>
      </c>
      <c r="G129" s="2" t="s">
        <v>41</v>
      </c>
      <c r="H129" s="2" t="s">
        <v>42</v>
      </c>
      <c r="I129" s="2" t="s">
        <v>43</v>
      </c>
      <c r="J129" s="112">
        <v>2151540.1949999998</v>
      </c>
    </row>
    <row r="130" spans="1:10" x14ac:dyDescent="0.2">
      <c r="A130" s="2" t="s">
        <v>37</v>
      </c>
      <c r="B130" s="2" t="s">
        <v>38</v>
      </c>
      <c r="C130" s="2" t="s">
        <v>48</v>
      </c>
      <c r="D130" s="108">
        <v>41671</v>
      </c>
      <c r="E130" s="109">
        <f t="shared" si="2"/>
        <v>2</v>
      </c>
      <c r="F130" s="109" t="s">
        <v>40</v>
      </c>
      <c r="G130" s="2" t="s">
        <v>41</v>
      </c>
      <c r="H130" s="2" t="s">
        <v>42</v>
      </c>
      <c r="I130" s="2" t="s">
        <v>43</v>
      </c>
      <c r="J130" s="112">
        <v>2191228.2262499998</v>
      </c>
    </row>
    <row r="131" spans="1:10" x14ac:dyDescent="0.2">
      <c r="A131" s="2" t="s">
        <v>37</v>
      </c>
      <c r="B131" s="2" t="s">
        <v>38</v>
      </c>
      <c r="C131" s="2" t="s">
        <v>48</v>
      </c>
      <c r="D131" s="108">
        <v>41699</v>
      </c>
      <c r="E131" s="109">
        <f t="shared" si="2"/>
        <v>3</v>
      </c>
      <c r="F131" s="109" t="s">
        <v>40</v>
      </c>
      <c r="G131" s="2" t="s">
        <v>41</v>
      </c>
      <c r="H131" s="2" t="s">
        <v>42</v>
      </c>
      <c r="I131" s="2" t="s">
        <v>43</v>
      </c>
      <c r="J131" s="112">
        <v>1965526.61625</v>
      </c>
    </row>
    <row r="132" spans="1:10" x14ac:dyDescent="0.2">
      <c r="A132" s="2" t="s">
        <v>37</v>
      </c>
      <c r="B132" s="2" t="s">
        <v>38</v>
      </c>
      <c r="C132" s="2" t="s">
        <v>48</v>
      </c>
      <c r="D132" s="108">
        <v>41730</v>
      </c>
      <c r="E132" s="109">
        <f t="shared" si="2"/>
        <v>4</v>
      </c>
      <c r="F132" s="109" t="s">
        <v>40</v>
      </c>
      <c r="G132" s="2" t="s">
        <v>41</v>
      </c>
      <c r="H132" s="2" t="s">
        <v>42</v>
      </c>
      <c r="I132" s="2" t="s">
        <v>43</v>
      </c>
      <c r="J132" s="112">
        <v>2084911.36</v>
      </c>
    </row>
    <row r="133" spans="1:10" x14ac:dyDescent="0.2">
      <c r="A133" s="2" t="s">
        <v>37</v>
      </c>
      <c r="B133" s="2" t="s">
        <v>38</v>
      </c>
      <c r="C133" s="2" t="s">
        <v>48</v>
      </c>
      <c r="D133" s="108">
        <v>41760</v>
      </c>
      <c r="E133" s="109">
        <f t="shared" si="2"/>
        <v>5</v>
      </c>
      <c r="F133" s="109" t="s">
        <v>40</v>
      </c>
      <c r="G133" s="2" t="s">
        <v>41</v>
      </c>
      <c r="H133" s="2" t="s">
        <v>42</v>
      </c>
      <c r="I133" s="2" t="s">
        <v>43</v>
      </c>
      <c r="J133" s="112">
        <v>2053699.35375</v>
      </c>
    </row>
    <row r="134" spans="1:10" x14ac:dyDescent="0.2">
      <c r="A134" s="2" t="s">
        <v>37</v>
      </c>
      <c r="B134" s="2" t="s">
        <v>38</v>
      </c>
      <c r="C134" s="2" t="s">
        <v>48</v>
      </c>
      <c r="D134" s="108">
        <v>41791</v>
      </c>
      <c r="E134" s="109">
        <f t="shared" si="2"/>
        <v>6</v>
      </c>
      <c r="F134" s="109" t="s">
        <v>40</v>
      </c>
      <c r="G134" s="2" t="s">
        <v>41</v>
      </c>
      <c r="H134" s="2" t="s">
        <v>42</v>
      </c>
      <c r="I134" s="2" t="s">
        <v>43</v>
      </c>
      <c r="J134" s="112">
        <v>2197266.9237500001</v>
      </c>
    </row>
    <row r="135" spans="1:10" x14ac:dyDescent="0.2">
      <c r="A135" s="2" t="s">
        <v>37</v>
      </c>
      <c r="B135" s="2" t="s">
        <v>38</v>
      </c>
      <c r="C135" s="2" t="s">
        <v>48</v>
      </c>
      <c r="D135" s="108">
        <v>41456</v>
      </c>
      <c r="E135" s="109">
        <f t="shared" si="2"/>
        <v>7</v>
      </c>
      <c r="F135" s="109" t="s">
        <v>40</v>
      </c>
      <c r="G135" s="2" t="s">
        <v>41</v>
      </c>
      <c r="H135" s="2" t="s">
        <v>44</v>
      </c>
      <c r="I135" s="2" t="s">
        <v>43</v>
      </c>
      <c r="J135" s="112">
        <v>3532457.4424999999</v>
      </c>
    </row>
    <row r="136" spans="1:10" x14ac:dyDescent="0.2">
      <c r="A136" s="2" t="s">
        <v>37</v>
      </c>
      <c r="B136" s="2" t="s">
        <v>38</v>
      </c>
      <c r="C136" s="2" t="s">
        <v>48</v>
      </c>
      <c r="D136" s="108">
        <v>41487</v>
      </c>
      <c r="E136" s="109">
        <f t="shared" si="2"/>
        <v>8</v>
      </c>
      <c r="F136" s="109" t="s">
        <v>40</v>
      </c>
      <c r="G136" s="2" t="s">
        <v>41</v>
      </c>
      <c r="H136" s="2" t="s">
        <v>44</v>
      </c>
      <c r="I136" s="2" t="s">
        <v>43</v>
      </c>
      <c r="J136" s="112">
        <v>3902845.5225</v>
      </c>
    </row>
    <row r="137" spans="1:10" x14ac:dyDescent="0.2">
      <c r="A137" s="2" t="s">
        <v>37</v>
      </c>
      <c r="B137" s="2" t="s">
        <v>38</v>
      </c>
      <c r="C137" s="2" t="s">
        <v>48</v>
      </c>
      <c r="D137" s="108">
        <v>41518</v>
      </c>
      <c r="E137" s="109">
        <f t="shared" si="2"/>
        <v>9</v>
      </c>
      <c r="F137" s="109" t="s">
        <v>40</v>
      </c>
      <c r="G137" s="2" t="s">
        <v>41</v>
      </c>
      <c r="H137" s="2" t="s">
        <v>44</v>
      </c>
      <c r="I137" s="2" t="s">
        <v>43</v>
      </c>
      <c r="J137" s="112">
        <v>3398742.4775</v>
      </c>
    </row>
    <row r="138" spans="1:10" x14ac:dyDescent="0.2">
      <c r="A138" s="2" t="s">
        <v>37</v>
      </c>
      <c r="B138" s="2" t="s">
        <v>38</v>
      </c>
      <c r="C138" s="2" t="s">
        <v>48</v>
      </c>
      <c r="D138" s="108">
        <v>41548</v>
      </c>
      <c r="E138" s="109">
        <f t="shared" si="2"/>
        <v>10</v>
      </c>
      <c r="F138" s="109" t="s">
        <v>40</v>
      </c>
      <c r="G138" s="2" t="s">
        <v>41</v>
      </c>
      <c r="H138" s="2" t="s">
        <v>44</v>
      </c>
      <c r="I138" s="2" t="s">
        <v>43</v>
      </c>
      <c r="J138" s="112">
        <v>3004378.4075000002</v>
      </c>
    </row>
    <row r="139" spans="1:10" x14ac:dyDescent="0.2">
      <c r="A139" s="2" t="s">
        <v>37</v>
      </c>
      <c r="B139" s="2" t="s">
        <v>38</v>
      </c>
      <c r="C139" s="2" t="s">
        <v>48</v>
      </c>
      <c r="D139" s="108">
        <v>41579</v>
      </c>
      <c r="E139" s="109">
        <f t="shared" si="2"/>
        <v>11</v>
      </c>
      <c r="F139" s="109" t="s">
        <v>40</v>
      </c>
      <c r="G139" s="2" t="s">
        <v>41</v>
      </c>
      <c r="H139" s="2" t="s">
        <v>44</v>
      </c>
      <c r="I139" s="2" t="s">
        <v>43</v>
      </c>
      <c r="J139" s="112">
        <v>3300479.0125000002</v>
      </c>
    </row>
    <row r="140" spans="1:10" x14ac:dyDescent="0.2">
      <c r="A140" s="2" t="s">
        <v>37</v>
      </c>
      <c r="B140" s="2" t="s">
        <v>38</v>
      </c>
      <c r="C140" s="2" t="s">
        <v>48</v>
      </c>
      <c r="D140" s="108">
        <v>41609</v>
      </c>
      <c r="E140" s="109">
        <f t="shared" si="2"/>
        <v>12</v>
      </c>
      <c r="F140" s="109" t="s">
        <v>40</v>
      </c>
      <c r="G140" s="2" t="s">
        <v>41</v>
      </c>
      <c r="H140" s="2" t="s">
        <v>44</v>
      </c>
      <c r="I140" s="2" t="s">
        <v>43</v>
      </c>
      <c r="J140" s="112">
        <v>2813092.17</v>
      </c>
    </row>
    <row r="141" spans="1:10" x14ac:dyDescent="0.2">
      <c r="A141" s="2" t="s">
        <v>37</v>
      </c>
      <c r="B141" s="2" t="s">
        <v>38</v>
      </c>
      <c r="C141" s="2" t="s">
        <v>48</v>
      </c>
      <c r="D141" s="108">
        <v>41640</v>
      </c>
      <c r="E141" s="109">
        <f t="shared" si="2"/>
        <v>1</v>
      </c>
      <c r="F141" s="109" t="s">
        <v>40</v>
      </c>
      <c r="G141" s="2" t="s">
        <v>41</v>
      </c>
      <c r="H141" s="2" t="s">
        <v>44</v>
      </c>
      <c r="I141" s="2" t="s">
        <v>43</v>
      </c>
      <c r="J141" s="112">
        <v>4303080.3899999997</v>
      </c>
    </row>
    <row r="142" spans="1:10" x14ac:dyDescent="0.2">
      <c r="A142" s="2" t="s">
        <v>37</v>
      </c>
      <c r="B142" s="2" t="s">
        <v>38</v>
      </c>
      <c r="C142" s="2" t="s">
        <v>48</v>
      </c>
      <c r="D142" s="108">
        <v>41671</v>
      </c>
      <c r="E142" s="109">
        <f t="shared" si="2"/>
        <v>2</v>
      </c>
      <c r="F142" s="109" t="s">
        <v>40</v>
      </c>
      <c r="G142" s="2" t="s">
        <v>41</v>
      </c>
      <c r="H142" s="2" t="s">
        <v>44</v>
      </c>
      <c r="I142" s="2" t="s">
        <v>43</v>
      </c>
      <c r="J142" s="112">
        <v>4382456.4524999997</v>
      </c>
    </row>
    <row r="143" spans="1:10" x14ac:dyDescent="0.2">
      <c r="A143" s="2" t="s">
        <v>37</v>
      </c>
      <c r="B143" s="2" t="s">
        <v>38</v>
      </c>
      <c r="C143" s="2" t="s">
        <v>48</v>
      </c>
      <c r="D143" s="108">
        <v>41699</v>
      </c>
      <c r="E143" s="109">
        <f t="shared" si="2"/>
        <v>3</v>
      </c>
      <c r="F143" s="109" t="s">
        <v>40</v>
      </c>
      <c r="G143" s="2" t="s">
        <v>41</v>
      </c>
      <c r="H143" s="2" t="s">
        <v>44</v>
      </c>
      <c r="I143" s="2" t="s">
        <v>43</v>
      </c>
      <c r="J143" s="112">
        <v>3931053.2324999999</v>
      </c>
    </row>
    <row r="144" spans="1:10" x14ac:dyDescent="0.2">
      <c r="A144" s="2" t="s">
        <v>37</v>
      </c>
      <c r="B144" s="2" t="s">
        <v>38</v>
      </c>
      <c r="C144" s="2" t="s">
        <v>48</v>
      </c>
      <c r="D144" s="108">
        <v>41730</v>
      </c>
      <c r="E144" s="109">
        <f t="shared" si="2"/>
        <v>4</v>
      </c>
      <c r="F144" s="109" t="s">
        <v>40</v>
      </c>
      <c r="G144" s="2" t="s">
        <v>41</v>
      </c>
      <c r="H144" s="2" t="s">
        <v>44</v>
      </c>
      <c r="I144" s="2" t="s">
        <v>43</v>
      </c>
      <c r="J144" s="112">
        <v>4169822.72</v>
      </c>
    </row>
    <row r="145" spans="1:10" x14ac:dyDescent="0.2">
      <c r="A145" s="2" t="s">
        <v>37</v>
      </c>
      <c r="B145" s="2" t="s">
        <v>38</v>
      </c>
      <c r="C145" s="2" t="s">
        <v>48</v>
      </c>
      <c r="D145" s="108">
        <v>41760</v>
      </c>
      <c r="E145" s="109">
        <f t="shared" si="2"/>
        <v>5</v>
      </c>
      <c r="F145" s="109" t="s">
        <v>40</v>
      </c>
      <c r="G145" s="2" t="s">
        <v>41</v>
      </c>
      <c r="H145" s="2" t="s">
        <v>44</v>
      </c>
      <c r="I145" s="2" t="s">
        <v>43</v>
      </c>
      <c r="J145" s="112">
        <v>4107398.7075</v>
      </c>
    </row>
    <row r="146" spans="1:10" x14ac:dyDescent="0.2">
      <c r="A146" s="2" t="s">
        <v>37</v>
      </c>
      <c r="B146" s="2" t="s">
        <v>38</v>
      </c>
      <c r="C146" s="2" t="s">
        <v>48</v>
      </c>
      <c r="D146" s="108">
        <v>41791</v>
      </c>
      <c r="E146" s="109">
        <f t="shared" si="2"/>
        <v>6</v>
      </c>
      <c r="F146" s="109" t="s">
        <v>40</v>
      </c>
      <c r="G146" s="2" t="s">
        <v>41</v>
      </c>
      <c r="H146" s="2" t="s">
        <v>44</v>
      </c>
      <c r="I146" s="2" t="s">
        <v>43</v>
      </c>
      <c r="J146" s="112">
        <v>4394533.8475000001</v>
      </c>
    </row>
    <row r="147" spans="1:10" x14ac:dyDescent="0.2">
      <c r="A147" s="2" t="s">
        <v>37</v>
      </c>
      <c r="B147" s="2" t="s">
        <v>38</v>
      </c>
      <c r="C147" s="2" t="s">
        <v>48</v>
      </c>
      <c r="D147" s="108">
        <v>41456</v>
      </c>
      <c r="E147" s="109">
        <f t="shared" si="2"/>
        <v>7</v>
      </c>
      <c r="F147" s="109" t="s">
        <v>40</v>
      </c>
      <c r="G147" s="2" t="s">
        <v>45</v>
      </c>
      <c r="H147" s="2" t="s">
        <v>42</v>
      </c>
      <c r="I147" s="2" t="s">
        <v>43</v>
      </c>
      <c r="J147" s="112">
        <v>1554281.2747</v>
      </c>
    </row>
    <row r="148" spans="1:10" x14ac:dyDescent="0.2">
      <c r="A148" s="2" t="s">
        <v>37</v>
      </c>
      <c r="B148" s="2" t="s">
        <v>38</v>
      </c>
      <c r="C148" s="2" t="s">
        <v>48</v>
      </c>
      <c r="D148" s="108">
        <v>41487</v>
      </c>
      <c r="E148" s="109">
        <f t="shared" si="2"/>
        <v>8</v>
      </c>
      <c r="F148" s="109" t="s">
        <v>40</v>
      </c>
      <c r="G148" s="2" t="s">
        <v>45</v>
      </c>
      <c r="H148" s="2" t="s">
        <v>42</v>
      </c>
      <c r="I148" s="2" t="s">
        <v>43</v>
      </c>
      <c r="J148" s="112">
        <v>1717252.0299</v>
      </c>
    </row>
    <row r="149" spans="1:10" x14ac:dyDescent="0.2">
      <c r="A149" s="2" t="s">
        <v>37</v>
      </c>
      <c r="B149" s="2" t="s">
        <v>38</v>
      </c>
      <c r="C149" s="2" t="s">
        <v>48</v>
      </c>
      <c r="D149" s="108">
        <v>41518</v>
      </c>
      <c r="E149" s="109">
        <f t="shared" si="2"/>
        <v>9</v>
      </c>
      <c r="F149" s="109" t="s">
        <v>40</v>
      </c>
      <c r="G149" s="2" t="s">
        <v>45</v>
      </c>
      <c r="H149" s="2" t="s">
        <v>42</v>
      </c>
      <c r="I149" s="2" t="s">
        <v>43</v>
      </c>
      <c r="J149" s="112">
        <v>1495446.6901</v>
      </c>
    </row>
    <row r="150" spans="1:10" x14ac:dyDescent="0.2">
      <c r="A150" s="2" t="s">
        <v>37</v>
      </c>
      <c r="B150" s="2" t="s">
        <v>38</v>
      </c>
      <c r="C150" s="2" t="s">
        <v>48</v>
      </c>
      <c r="D150" s="108">
        <v>41548</v>
      </c>
      <c r="E150" s="109">
        <f t="shared" si="2"/>
        <v>10</v>
      </c>
      <c r="F150" s="109" t="s">
        <v>40</v>
      </c>
      <c r="G150" s="2" t="s">
        <v>45</v>
      </c>
      <c r="H150" s="2" t="s">
        <v>42</v>
      </c>
      <c r="I150" s="2" t="s">
        <v>43</v>
      </c>
      <c r="J150" s="112">
        <v>1321926.4993</v>
      </c>
    </row>
    <row r="151" spans="1:10" x14ac:dyDescent="0.2">
      <c r="A151" s="2" t="s">
        <v>37</v>
      </c>
      <c r="B151" s="2" t="s">
        <v>38</v>
      </c>
      <c r="C151" s="2" t="s">
        <v>48</v>
      </c>
      <c r="D151" s="108">
        <v>41579</v>
      </c>
      <c r="E151" s="109">
        <f t="shared" si="2"/>
        <v>11</v>
      </c>
      <c r="F151" s="109" t="s">
        <v>40</v>
      </c>
      <c r="G151" s="2" t="s">
        <v>45</v>
      </c>
      <c r="H151" s="2" t="s">
        <v>42</v>
      </c>
      <c r="I151" s="2" t="s">
        <v>43</v>
      </c>
      <c r="J151" s="112">
        <v>1452210.7655</v>
      </c>
    </row>
    <row r="152" spans="1:10" x14ac:dyDescent="0.2">
      <c r="A152" s="2" t="s">
        <v>37</v>
      </c>
      <c r="B152" s="2" t="s">
        <v>38</v>
      </c>
      <c r="C152" s="2" t="s">
        <v>48</v>
      </c>
      <c r="D152" s="108">
        <v>41609</v>
      </c>
      <c r="E152" s="109">
        <f t="shared" si="2"/>
        <v>12</v>
      </c>
      <c r="F152" s="109" t="s">
        <v>40</v>
      </c>
      <c r="G152" s="2" t="s">
        <v>45</v>
      </c>
      <c r="H152" s="2" t="s">
        <v>42</v>
      </c>
      <c r="I152" s="2" t="s">
        <v>43</v>
      </c>
      <c r="J152" s="112">
        <v>1237760.5548</v>
      </c>
    </row>
    <row r="153" spans="1:10" x14ac:dyDescent="0.2">
      <c r="A153" s="2" t="s">
        <v>37</v>
      </c>
      <c r="B153" s="2" t="s">
        <v>38</v>
      </c>
      <c r="C153" s="2" t="s">
        <v>48</v>
      </c>
      <c r="D153" s="108">
        <v>41640</v>
      </c>
      <c r="E153" s="109">
        <f t="shared" si="2"/>
        <v>1</v>
      </c>
      <c r="F153" s="109" t="s">
        <v>40</v>
      </c>
      <c r="G153" s="2" t="s">
        <v>45</v>
      </c>
      <c r="H153" s="2" t="s">
        <v>42</v>
      </c>
      <c r="I153" s="2" t="s">
        <v>43</v>
      </c>
      <c r="J153" s="112">
        <v>1893355.3716</v>
      </c>
    </row>
    <row r="154" spans="1:10" x14ac:dyDescent="0.2">
      <c r="A154" s="2" t="s">
        <v>37</v>
      </c>
      <c r="B154" s="2" t="s">
        <v>38</v>
      </c>
      <c r="C154" s="2" t="s">
        <v>48</v>
      </c>
      <c r="D154" s="108">
        <v>41671</v>
      </c>
      <c r="E154" s="109">
        <f t="shared" si="2"/>
        <v>2</v>
      </c>
      <c r="F154" s="109" t="s">
        <v>40</v>
      </c>
      <c r="G154" s="2" t="s">
        <v>45</v>
      </c>
      <c r="H154" s="2" t="s">
        <v>42</v>
      </c>
      <c r="I154" s="2" t="s">
        <v>43</v>
      </c>
      <c r="J154" s="112">
        <v>1928280.8390999998</v>
      </c>
    </row>
    <row r="155" spans="1:10" x14ac:dyDescent="0.2">
      <c r="A155" s="2" t="s">
        <v>37</v>
      </c>
      <c r="B155" s="2" t="s">
        <v>38</v>
      </c>
      <c r="C155" s="2" t="s">
        <v>48</v>
      </c>
      <c r="D155" s="108">
        <v>41699</v>
      </c>
      <c r="E155" s="109">
        <f t="shared" si="2"/>
        <v>3</v>
      </c>
      <c r="F155" s="109" t="s">
        <v>40</v>
      </c>
      <c r="G155" s="2" t="s">
        <v>45</v>
      </c>
      <c r="H155" s="2" t="s">
        <v>42</v>
      </c>
      <c r="I155" s="2" t="s">
        <v>43</v>
      </c>
      <c r="J155" s="112">
        <v>1729663.4223</v>
      </c>
    </row>
    <row r="156" spans="1:10" x14ac:dyDescent="0.2">
      <c r="A156" s="2" t="s">
        <v>37</v>
      </c>
      <c r="B156" s="2" t="s">
        <v>38</v>
      </c>
      <c r="C156" s="2" t="s">
        <v>48</v>
      </c>
      <c r="D156" s="108">
        <v>41730</v>
      </c>
      <c r="E156" s="109">
        <f t="shared" si="2"/>
        <v>4</v>
      </c>
      <c r="F156" s="109" t="s">
        <v>40</v>
      </c>
      <c r="G156" s="2" t="s">
        <v>45</v>
      </c>
      <c r="H156" s="2" t="s">
        <v>42</v>
      </c>
      <c r="I156" s="2" t="s">
        <v>43</v>
      </c>
      <c r="J156" s="112">
        <v>1834721.9968000001</v>
      </c>
    </row>
    <row r="157" spans="1:10" x14ac:dyDescent="0.2">
      <c r="A157" s="2" t="s">
        <v>37</v>
      </c>
      <c r="B157" s="2" t="s">
        <v>38</v>
      </c>
      <c r="C157" s="2" t="s">
        <v>48</v>
      </c>
      <c r="D157" s="108">
        <v>41760</v>
      </c>
      <c r="E157" s="109">
        <f t="shared" si="2"/>
        <v>5</v>
      </c>
      <c r="F157" s="109" t="s">
        <v>40</v>
      </c>
      <c r="G157" s="2" t="s">
        <v>45</v>
      </c>
      <c r="H157" s="2" t="s">
        <v>42</v>
      </c>
      <c r="I157" s="2" t="s">
        <v>43</v>
      </c>
      <c r="J157" s="112">
        <v>1807255.4313000001</v>
      </c>
    </row>
    <row r="158" spans="1:10" x14ac:dyDescent="0.2">
      <c r="A158" s="2" t="s">
        <v>37</v>
      </c>
      <c r="B158" s="2" t="s">
        <v>38</v>
      </c>
      <c r="C158" s="2" t="s">
        <v>48</v>
      </c>
      <c r="D158" s="108">
        <v>41791</v>
      </c>
      <c r="E158" s="109">
        <f t="shared" si="2"/>
        <v>6</v>
      </c>
      <c r="F158" s="109" t="s">
        <v>40</v>
      </c>
      <c r="G158" s="2" t="s">
        <v>45</v>
      </c>
      <c r="H158" s="2" t="s">
        <v>42</v>
      </c>
      <c r="I158" s="2" t="s">
        <v>43</v>
      </c>
      <c r="J158" s="112">
        <v>1933594.8929000001</v>
      </c>
    </row>
    <row r="159" spans="1:10" x14ac:dyDescent="0.2">
      <c r="A159" s="2" t="s">
        <v>37</v>
      </c>
      <c r="B159" s="2" t="s">
        <v>38</v>
      </c>
      <c r="C159" s="2" t="s">
        <v>48</v>
      </c>
      <c r="D159" s="108">
        <v>41456</v>
      </c>
      <c r="E159" s="109">
        <f t="shared" si="2"/>
        <v>7</v>
      </c>
      <c r="F159" s="109" t="s">
        <v>40</v>
      </c>
      <c r="G159" s="2" t="s">
        <v>45</v>
      </c>
      <c r="H159" s="2" t="s">
        <v>44</v>
      </c>
      <c r="I159" s="2" t="s">
        <v>43</v>
      </c>
      <c r="J159" s="112">
        <v>2825965.9539999999</v>
      </c>
    </row>
    <row r="160" spans="1:10" x14ac:dyDescent="0.2">
      <c r="A160" s="2" t="s">
        <v>37</v>
      </c>
      <c r="B160" s="2" t="s">
        <v>38</v>
      </c>
      <c r="C160" s="2" t="s">
        <v>48</v>
      </c>
      <c r="D160" s="108">
        <v>41487</v>
      </c>
      <c r="E160" s="109">
        <f t="shared" si="2"/>
        <v>8</v>
      </c>
      <c r="F160" s="109" t="s">
        <v>40</v>
      </c>
      <c r="G160" s="2" t="s">
        <v>45</v>
      </c>
      <c r="H160" s="2" t="s">
        <v>44</v>
      </c>
      <c r="I160" s="2" t="s">
        <v>43</v>
      </c>
      <c r="J160" s="112">
        <v>2122276.4180000001</v>
      </c>
    </row>
    <row r="161" spans="1:10" x14ac:dyDescent="0.2">
      <c r="A161" s="2" t="s">
        <v>37</v>
      </c>
      <c r="B161" s="2" t="s">
        <v>38</v>
      </c>
      <c r="C161" s="2" t="s">
        <v>48</v>
      </c>
      <c r="D161" s="108">
        <v>41518</v>
      </c>
      <c r="E161" s="109">
        <f t="shared" si="2"/>
        <v>9</v>
      </c>
      <c r="F161" s="109" t="s">
        <v>40</v>
      </c>
      <c r="G161" s="2" t="s">
        <v>45</v>
      </c>
      <c r="H161" s="2" t="s">
        <v>44</v>
      </c>
      <c r="I161" s="2" t="s">
        <v>43</v>
      </c>
      <c r="J161" s="112">
        <v>3718993.9819999998</v>
      </c>
    </row>
    <row r="162" spans="1:10" x14ac:dyDescent="0.2">
      <c r="A162" s="2" t="s">
        <v>37</v>
      </c>
      <c r="B162" s="2" t="s">
        <v>38</v>
      </c>
      <c r="C162" s="2" t="s">
        <v>48</v>
      </c>
      <c r="D162" s="108">
        <v>41548</v>
      </c>
      <c r="E162" s="109">
        <f t="shared" si="2"/>
        <v>10</v>
      </c>
      <c r="F162" s="109" t="s">
        <v>40</v>
      </c>
      <c r="G162" s="2" t="s">
        <v>45</v>
      </c>
      <c r="H162" s="2" t="s">
        <v>44</v>
      </c>
      <c r="I162" s="2" t="s">
        <v>43</v>
      </c>
      <c r="J162" s="112">
        <v>3403502.7259999998</v>
      </c>
    </row>
    <row r="163" spans="1:10" x14ac:dyDescent="0.2">
      <c r="A163" s="2" t="s">
        <v>37</v>
      </c>
      <c r="B163" s="2" t="s">
        <v>38</v>
      </c>
      <c r="C163" s="2" t="s">
        <v>48</v>
      </c>
      <c r="D163" s="108">
        <v>41579</v>
      </c>
      <c r="E163" s="109">
        <f t="shared" si="2"/>
        <v>11</v>
      </c>
      <c r="F163" s="109" t="s">
        <v>40</v>
      </c>
      <c r="G163" s="2" t="s">
        <v>45</v>
      </c>
      <c r="H163" s="2" t="s">
        <v>44</v>
      </c>
      <c r="I163" s="2" t="s">
        <v>43</v>
      </c>
      <c r="J163" s="112">
        <v>2640383.2100000004</v>
      </c>
    </row>
    <row r="164" spans="1:10" x14ac:dyDescent="0.2">
      <c r="A164" s="2" t="s">
        <v>37</v>
      </c>
      <c r="B164" s="2" t="s">
        <v>38</v>
      </c>
      <c r="C164" s="2" t="s">
        <v>48</v>
      </c>
      <c r="D164" s="108">
        <v>41609</v>
      </c>
      <c r="E164" s="109">
        <f t="shared" si="2"/>
        <v>12</v>
      </c>
      <c r="F164" s="109" t="s">
        <v>40</v>
      </c>
      <c r="G164" s="2" t="s">
        <v>45</v>
      </c>
      <c r="H164" s="2" t="s">
        <v>44</v>
      </c>
      <c r="I164" s="2" t="s">
        <v>43</v>
      </c>
      <c r="J164" s="112">
        <v>3250473.736</v>
      </c>
    </row>
    <row r="165" spans="1:10" x14ac:dyDescent="0.2">
      <c r="A165" s="2" t="s">
        <v>37</v>
      </c>
      <c r="B165" s="2" t="s">
        <v>38</v>
      </c>
      <c r="C165" s="2" t="s">
        <v>48</v>
      </c>
      <c r="D165" s="108">
        <v>41640</v>
      </c>
      <c r="E165" s="109">
        <f t="shared" si="2"/>
        <v>1</v>
      </c>
      <c r="F165" s="109" t="s">
        <v>40</v>
      </c>
      <c r="G165" s="2" t="s">
        <v>45</v>
      </c>
      <c r="H165" s="2" t="s">
        <v>44</v>
      </c>
      <c r="I165" s="2" t="s">
        <v>43</v>
      </c>
      <c r="J165" s="112">
        <v>3442464.3119999999</v>
      </c>
    </row>
    <row r="166" spans="1:10" x14ac:dyDescent="0.2">
      <c r="A166" s="2" t="s">
        <v>37</v>
      </c>
      <c r="B166" s="2" t="s">
        <v>38</v>
      </c>
      <c r="C166" s="2" t="s">
        <v>48</v>
      </c>
      <c r="D166" s="108">
        <v>41671</v>
      </c>
      <c r="E166" s="109">
        <f t="shared" si="2"/>
        <v>2</v>
      </c>
      <c r="F166" s="109" t="s">
        <v>40</v>
      </c>
      <c r="G166" s="2" t="s">
        <v>45</v>
      </c>
      <c r="H166" s="2" t="s">
        <v>44</v>
      </c>
      <c r="I166" s="2" t="s">
        <v>43</v>
      </c>
      <c r="J166" s="112">
        <v>3505965.162</v>
      </c>
    </row>
    <row r="167" spans="1:10" x14ac:dyDescent="0.2">
      <c r="A167" s="2" t="s">
        <v>37</v>
      </c>
      <c r="B167" s="2" t="s">
        <v>38</v>
      </c>
      <c r="C167" s="2" t="s">
        <v>48</v>
      </c>
      <c r="D167" s="108">
        <v>41699</v>
      </c>
      <c r="E167" s="109">
        <f t="shared" si="2"/>
        <v>3</v>
      </c>
      <c r="F167" s="109" t="s">
        <v>40</v>
      </c>
      <c r="G167" s="2" t="s">
        <v>45</v>
      </c>
      <c r="H167" s="2" t="s">
        <v>44</v>
      </c>
      <c r="I167" s="2" t="s">
        <v>43</v>
      </c>
      <c r="J167" s="112">
        <v>3144842.5860000001</v>
      </c>
    </row>
    <row r="168" spans="1:10" x14ac:dyDescent="0.2">
      <c r="A168" s="2" t="s">
        <v>37</v>
      </c>
      <c r="B168" s="2" t="s">
        <v>38</v>
      </c>
      <c r="C168" s="2" t="s">
        <v>48</v>
      </c>
      <c r="D168" s="108">
        <v>41730</v>
      </c>
      <c r="E168" s="109">
        <f t="shared" si="2"/>
        <v>4</v>
      </c>
      <c r="F168" s="109" t="s">
        <v>40</v>
      </c>
      <c r="G168" s="2" t="s">
        <v>45</v>
      </c>
      <c r="H168" s="2" t="s">
        <v>44</v>
      </c>
      <c r="I168" s="2" t="s">
        <v>43</v>
      </c>
      <c r="J168" s="112">
        <v>3335858.1760000004</v>
      </c>
    </row>
    <row r="169" spans="1:10" x14ac:dyDescent="0.2">
      <c r="A169" s="2" t="s">
        <v>37</v>
      </c>
      <c r="B169" s="2" t="s">
        <v>38</v>
      </c>
      <c r="C169" s="2" t="s">
        <v>48</v>
      </c>
      <c r="D169" s="108">
        <v>41760</v>
      </c>
      <c r="E169" s="109">
        <f t="shared" si="2"/>
        <v>5</v>
      </c>
      <c r="F169" s="109" t="s">
        <v>40</v>
      </c>
      <c r="G169" s="2" t="s">
        <v>45</v>
      </c>
      <c r="H169" s="2" t="s">
        <v>44</v>
      </c>
      <c r="I169" s="2" t="s">
        <v>43</v>
      </c>
      <c r="J169" s="112">
        <v>3285918.966</v>
      </c>
    </row>
    <row r="170" spans="1:10" x14ac:dyDescent="0.2">
      <c r="A170" s="2" t="s">
        <v>37</v>
      </c>
      <c r="B170" s="2" t="s">
        <v>38</v>
      </c>
      <c r="C170" s="2" t="s">
        <v>48</v>
      </c>
      <c r="D170" s="108">
        <v>41791</v>
      </c>
      <c r="E170" s="109">
        <f t="shared" si="2"/>
        <v>6</v>
      </c>
      <c r="F170" s="109" t="s">
        <v>40</v>
      </c>
      <c r="G170" s="2" t="s">
        <v>45</v>
      </c>
      <c r="H170" s="2" t="s">
        <v>44</v>
      </c>
      <c r="I170" s="2" t="s">
        <v>43</v>
      </c>
      <c r="J170" s="112">
        <v>3515627.0780000002</v>
      </c>
    </row>
    <row r="171" spans="1:10" x14ac:dyDescent="0.2">
      <c r="A171" s="2" t="s">
        <v>37</v>
      </c>
      <c r="B171" s="2" t="s">
        <v>38</v>
      </c>
      <c r="C171" s="2" t="s">
        <v>48</v>
      </c>
      <c r="D171" s="108">
        <v>41456</v>
      </c>
      <c r="E171" s="109">
        <f t="shared" si="2"/>
        <v>7</v>
      </c>
      <c r="F171" s="109" t="s">
        <v>40</v>
      </c>
      <c r="G171" s="2" t="s">
        <v>46</v>
      </c>
      <c r="H171" s="2" t="s">
        <v>42</v>
      </c>
      <c r="I171" s="2" t="s">
        <v>43</v>
      </c>
      <c r="J171" s="112">
        <v>3037913.400549999</v>
      </c>
    </row>
    <row r="172" spans="1:10" x14ac:dyDescent="0.2">
      <c r="A172" s="2" t="s">
        <v>37</v>
      </c>
      <c r="B172" s="2" t="s">
        <v>38</v>
      </c>
      <c r="C172" s="2" t="s">
        <v>48</v>
      </c>
      <c r="D172" s="108">
        <v>41487</v>
      </c>
      <c r="E172" s="109">
        <f t="shared" si="2"/>
        <v>8</v>
      </c>
      <c r="F172" s="109" t="s">
        <v>40</v>
      </c>
      <c r="G172" s="2" t="s">
        <v>46</v>
      </c>
      <c r="H172" s="2" t="s">
        <v>42</v>
      </c>
      <c r="I172" s="2" t="s">
        <v>43</v>
      </c>
      <c r="J172" s="112">
        <v>3356447.1493499991</v>
      </c>
    </row>
    <row r="173" spans="1:10" x14ac:dyDescent="0.2">
      <c r="A173" s="2" t="s">
        <v>37</v>
      </c>
      <c r="B173" s="2" t="s">
        <v>38</v>
      </c>
      <c r="C173" s="2" t="s">
        <v>48</v>
      </c>
      <c r="D173" s="108">
        <v>41518</v>
      </c>
      <c r="E173" s="109">
        <f t="shared" si="2"/>
        <v>9</v>
      </c>
      <c r="F173" s="109" t="s">
        <v>40</v>
      </c>
      <c r="G173" s="2" t="s">
        <v>46</v>
      </c>
      <c r="H173" s="2" t="s">
        <v>42</v>
      </c>
      <c r="I173" s="2" t="s">
        <v>43</v>
      </c>
      <c r="J173" s="112">
        <v>2922918.5306499992</v>
      </c>
    </row>
    <row r="174" spans="1:10" x14ac:dyDescent="0.2">
      <c r="A174" s="2" t="s">
        <v>37</v>
      </c>
      <c r="B174" s="2" t="s">
        <v>38</v>
      </c>
      <c r="C174" s="2" t="s">
        <v>48</v>
      </c>
      <c r="D174" s="108">
        <v>41548</v>
      </c>
      <c r="E174" s="109">
        <f t="shared" si="2"/>
        <v>10</v>
      </c>
      <c r="F174" s="109" t="s">
        <v>40</v>
      </c>
      <c r="G174" s="2" t="s">
        <v>46</v>
      </c>
      <c r="H174" s="2" t="s">
        <v>42</v>
      </c>
      <c r="I174" s="2" t="s">
        <v>43</v>
      </c>
      <c r="J174" s="112">
        <v>2583765.4304499994</v>
      </c>
    </row>
    <row r="175" spans="1:10" x14ac:dyDescent="0.2">
      <c r="A175" s="2" t="s">
        <v>37</v>
      </c>
      <c r="B175" s="2" t="s">
        <v>38</v>
      </c>
      <c r="C175" s="2" t="s">
        <v>48</v>
      </c>
      <c r="D175" s="108">
        <v>41579</v>
      </c>
      <c r="E175" s="109">
        <f t="shared" si="2"/>
        <v>11</v>
      </c>
      <c r="F175" s="109" t="s">
        <v>40</v>
      </c>
      <c r="G175" s="2" t="s">
        <v>46</v>
      </c>
      <c r="H175" s="2" t="s">
        <v>42</v>
      </c>
      <c r="I175" s="2" t="s">
        <v>43</v>
      </c>
      <c r="J175" s="112">
        <v>2838411.9507499994</v>
      </c>
    </row>
    <row r="176" spans="1:10" x14ac:dyDescent="0.2">
      <c r="A176" s="2" t="s">
        <v>37</v>
      </c>
      <c r="B176" s="2" t="s">
        <v>38</v>
      </c>
      <c r="C176" s="2" t="s">
        <v>48</v>
      </c>
      <c r="D176" s="108">
        <v>41609</v>
      </c>
      <c r="E176" s="109">
        <f t="shared" si="2"/>
        <v>12</v>
      </c>
      <c r="F176" s="109" t="s">
        <v>40</v>
      </c>
      <c r="G176" s="2" t="s">
        <v>46</v>
      </c>
      <c r="H176" s="2" t="s">
        <v>42</v>
      </c>
      <c r="I176" s="2" t="s">
        <v>43</v>
      </c>
      <c r="J176" s="112">
        <v>2419259.2661999995</v>
      </c>
    </row>
    <row r="177" spans="1:10" x14ac:dyDescent="0.2">
      <c r="A177" s="2" t="s">
        <v>37</v>
      </c>
      <c r="B177" s="2" t="s">
        <v>38</v>
      </c>
      <c r="C177" s="2" t="s">
        <v>48</v>
      </c>
      <c r="D177" s="108">
        <v>41640</v>
      </c>
      <c r="E177" s="109">
        <f t="shared" si="2"/>
        <v>1</v>
      </c>
      <c r="F177" s="109" t="s">
        <v>40</v>
      </c>
      <c r="G177" s="2" t="s">
        <v>46</v>
      </c>
      <c r="H177" s="2" t="s">
        <v>42</v>
      </c>
      <c r="I177" s="2" t="s">
        <v>43</v>
      </c>
      <c r="J177" s="112">
        <v>3700649.1353999986</v>
      </c>
    </row>
    <row r="178" spans="1:10" x14ac:dyDescent="0.2">
      <c r="A178" s="2" t="s">
        <v>37</v>
      </c>
      <c r="B178" s="2" t="s">
        <v>38</v>
      </c>
      <c r="C178" s="2" t="s">
        <v>48</v>
      </c>
      <c r="D178" s="108">
        <v>41671</v>
      </c>
      <c r="E178" s="109">
        <f t="shared" si="2"/>
        <v>2</v>
      </c>
      <c r="F178" s="109" t="s">
        <v>40</v>
      </c>
      <c r="G178" s="2" t="s">
        <v>46</v>
      </c>
      <c r="H178" s="2" t="s">
        <v>42</v>
      </c>
      <c r="I178" s="2" t="s">
        <v>43</v>
      </c>
      <c r="J178" s="112">
        <v>3768912.5491499985</v>
      </c>
    </row>
    <row r="179" spans="1:10" x14ac:dyDescent="0.2">
      <c r="A179" s="2" t="s">
        <v>37</v>
      </c>
      <c r="B179" s="2" t="s">
        <v>38</v>
      </c>
      <c r="C179" s="2" t="s">
        <v>48</v>
      </c>
      <c r="D179" s="108">
        <v>41699</v>
      </c>
      <c r="E179" s="109">
        <f t="shared" si="2"/>
        <v>3</v>
      </c>
      <c r="F179" s="109" t="s">
        <v>40</v>
      </c>
      <c r="G179" s="2" t="s">
        <v>46</v>
      </c>
      <c r="H179" s="2" t="s">
        <v>42</v>
      </c>
      <c r="I179" s="2" t="s">
        <v>43</v>
      </c>
      <c r="J179" s="112">
        <v>3380705.7799499989</v>
      </c>
    </row>
    <row r="180" spans="1:10" x14ac:dyDescent="0.2">
      <c r="A180" s="2" t="s">
        <v>37</v>
      </c>
      <c r="B180" s="2" t="s">
        <v>38</v>
      </c>
      <c r="C180" s="2" t="s">
        <v>48</v>
      </c>
      <c r="D180" s="108">
        <v>41730</v>
      </c>
      <c r="E180" s="109">
        <f t="shared" si="2"/>
        <v>4</v>
      </c>
      <c r="F180" s="109" t="s">
        <v>40</v>
      </c>
      <c r="G180" s="2" t="s">
        <v>46</v>
      </c>
      <c r="H180" s="2" t="s">
        <v>42</v>
      </c>
      <c r="I180" s="2" t="s">
        <v>43</v>
      </c>
      <c r="J180" s="112">
        <v>3586047.5391999991</v>
      </c>
    </row>
    <row r="181" spans="1:10" x14ac:dyDescent="0.2">
      <c r="A181" s="2" t="s">
        <v>37</v>
      </c>
      <c r="B181" s="2" t="s">
        <v>38</v>
      </c>
      <c r="C181" s="2" t="s">
        <v>48</v>
      </c>
      <c r="D181" s="108">
        <v>41760</v>
      </c>
      <c r="E181" s="109">
        <f t="shared" si="2"/>
        <v>5</v>
      </c>
      <c r="F181" s="109" t="s">
        <v>40</v>
      </c>
      <c r="G181" s="2" t="s">
        <v>46</v>
      </c>
      <c r="H181" s="2" t="s">
        <v>42</v>
      </c>
      <c r="I181" s="2" t="s">
        <v>43</v>
      </c>
      <c r="J181" s="112">
        <v>3032362.88845</v>
      </c>
    </row>
    <row r="182" spans="1:10" x14ac:dyDescent="0.2">
      <c r="A182" s="2" t="s">
        <v>37</v>
      </c>
      <c r="B182" s="2" t="s">
        <v>38</v>
      </c>
      <c r="C182" s="2" t="s">
        <v>48</v>
      </c>
      <c r="D182" s="108">
        <v>41791</v>
      </c>
      <c r="E182" s="109">
        <f t="shared" si="2"/>
        <v>6</v>
      </c>
      <c r="F182" s="109" t="s">
        <v>40</v>
      </c>
      <c r="G182" s="2" t="s">
        <v>46</v>
      </c>
      <c r="H182" s="2" t="s">
        <v>42</v>
      </c>
      <c r="I182" s="2" t="s">
        <v>43</v>
      </c>
      <c r="J182" s="112">
        <v>3079299.10885</v>
      </c>
    </row>
    <row r="183" spans="1:10" hidden="1" x14ac:dyDescent="0.2">
      <c r="A183" s="2" t="s">
        <v>37</v>
      </c>
      <c r="B183" s="2" t="s">
        <v>49</v>
      </c>
      <c r="C183" s="2" t="s">
        <v>39</v>
      </c>
      <c r="D183" s="108">
        <v>41456</v>
      </c>
      <c r="E183" s="109">
        <f t="shared" si="2"/>
        <v>7</v>
      </c>
      <c r="F183" s="109" t="s">
        <v>50</v>
      </c>
      <c r="G183" s="2" t="s">
        <v>51</v>
      </c>
      <c r="H183" s="2" t="s">
        <v>52</v>
      </c>
      <c r="I183" s="2" t="s">
        <v>43</v>
      </c>
      <c r="J183" s="112">
        <v>593751.84</v>
      </c>
    </row>
    <row r="184" spans="1:10" hidden="1" x14ac:dyDescent="0.2">
      <c r="A184" s="2" t="s">
        <v>37</v>
      </c>
      <c r="B184" s="2" t="s">
        <v>49</v>
      </c>
      <c r="C184" s="2" t="s">
        <v>39</v>
      </c>
      <c r="D184" s="108">
        <v>41487</v>
      </c>
      <c r="E184" s="109">
        <f t="shared" si="2"/>
        <v>8</v>
      </c>
      <c r="F184" s="109" t="s">
        <v>50</v>
      </c>
      <c r="G184" s="2" t="s">
        <v>51</v>
      </c>
      <c r="H184" s="2" t="s">
        <v>52</v>
      </c>
      <c r="I184" s="2" t="s">
        <v>43</v>
      </c>
      <c r="J184" s="112">
        <v>820393.03401412489</v>
      </c>
    </row>
    <row r="185" spans="1:10" hidden="1" x14ac:dyDescent="0.2">
      <c r="A185" s="2" t="s">
        <v>37</v>
      </c>
      <c r="B185" s="2" t="s">
        <v>49</v>
      </c>
      <c r="C185" s="2" t="s">
        <v>39</v>
      </c>
      <c r="D185" s="108">
        <v>41518</v>
      </c>
      <c r="E185" s="109">
        <f t="shared" si="2"/>
        <v>9</v>
      </c>
      <c r="F185" s="109" t="s">
        <v>50</v>
      </c>
      <c r="G185" s="2" t="s">
        <v>51</v>
      </c>
      <c r="H185" s="2" t="s">
        <v>52</v>
      </c>
      <c r="I185" s="2" t="s">
        <v>43</v>
      </c>
      <c r="J185" s="112">
        <v>642291.58212862327</v>
      </c>
    </row>
    <row r="186" spans="1:10" hidden="1" x14ac:dyDescent="0.2">
      <c r="A186" s="2" t="s">
        <v>37</v>
      </c>
      <c r="B186" s="2" t="s">
        <v>49</v>
      </c>
      <c r="C186" s="2" t="s">
        <v>39</v>
      </c>
      <c r="D186" s="108">
        <v>41548</v>
      </c>
      <c r="E186" s="109">
        <f t="shared" si="2"/>
        <v>10</v>
      </c>
      <c r="F186" s="109" t="s">
        <v>50</v>
      </c>
      <c r="G186" s="2" t="s">
        <v>51</v>
      </c>
      <c r="H186" s="2" t="s">
        <v>52</v>
      </c>
      <c r="I186" s="2" t="s">
        <v>43</v>
      </c>
      <c r="J186" s="112">
        <v>609639.97288837493</v>
      </c>
    </row>
    <row r="187" spans="1:10" hidden="1" x14ac:dyDescent="0.2">
      <c r="A187" s="2" t="s">
        <v>37</v>
      </c>
      <c r="B187" s="2" t="s">
        <v>49</v>
      </c>
      <c r="C187" s="2" t="s">
        <v>39</v>
      </c>
      <c r="D187" s="108">
        <v>41579</v>
      </c>
      <c r="E187" s="109">
        <f t="shared" si="2"/>
        <v>11</v>
      </c>
      <c r="F187" s="109" t="s">
        <v>50</v>
      </c>
      <c r="G187" s="2" t="s">
        <v>51</v>
      </c>
      <c r="H187" s="2" t="s">
        <v>52</v>
      </c>
      <c r="I187" s="2" t="s">
        <v>43</v>
      </c>
      <c r="J187" s="112">
        <v>626073.16897124995</v>
      </c>
    </row>
    <row r="188" spans="1:10" hidden="1" x14ac:dyDescent="0.2">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hidden="1" x14ac:dyDescent="0.2">
      <c r="A189" s="2" t="s">
        <v>37</v>
      </c>
      <c r="B189" s="2" t="s">
        <v>49</v>
      </c>
      <c r="C189" s="2" t="s">
        <v>39</v>
      </c>
      <c r="D189" s="108">
        <v>41640</v>
      </c>
      <c r="E189" s="109">
        <f t="shared" si="3"/>
        <v>1</v>
      </c>
      <c r="F189" s="109" t="s">
        <v>50</v>
      </c>
      <c r="G189" s="2" t="s">
        <v>51</v>
      </c>
      <c r="H189" s="2" t="s">
        <v>52</v>
      </c>
      <c r="I189" s="2" t="s">
        <v>43</v>
      </c>
      <c r="J189" s="112">
        <v>1146143.9846999997</v>
      </c>
    </row>
    <row r="190" spans="1:10" hidden="1" x14ac:dyDescent="0.2">
      <c r="A190" s="2" t="s">
        <v>37</v>
      </c>
      <c r="B190" s="2" t="s">
        <v>49</v>
      </c>
      <c r="C190" s="2" t="s">
        <v>39</v>
      </c>
      <c r="D190" s="108">
        <v>41671</v>
      </c>
      <c r="E190" s="109">
        <f t="shared" si="3"/>
        <v>2</v>
      </c>
      <c r="F190" s="109" t="s">
        <v>50</v>
      </c>
      <c r="G190" s="2" t="s">
        <v>51</v>
      </c>
      <c r="H190" s="2" t="s">
        <v>52</v>
      </c>
      <c r="I190" s="2" t="s">
        <v>43</v>
      </c>
      <c r="J190" s="112">
        <v>964931.83751249989</v>
      </c>
    </row>
    <row r="191" spans="1:10" hidden="1" x14ac:dyDescent="0.2">
      <c r="A191" s="2" t="s">
        <v>37</v>
      </c>
      <c r="B191" s="2" t="s">
        <v>49</v>
      </c>
      <c r="C191" s="2" t="s">
        <v>39</v>
      </c>
      <c r="D191" s="108">
        <v>41699</v>
      </c>
      <c r="E191" s="109">
        <f t="shared" si="3"/>
        <v>3</v>
      </c>
      <c r="F191" s="109" t="s">
        <v>50</v>
      </c>
      <c r="G191" s="2" t="s">
        <v>51</v>
      </c>
      <c r="H191" s="2" t="s">
        <v>52</v>
      </c>
      <c r="I191" s="2" t="s">
        <v>43</v>
      </c>
      <c r="J191" s="112">
        <v>962733.95790000004</v>
      </c>
    </row>
    <row r="192" spans="1:10" hidden="1" x14ac:dyDescent="0.2">
      <c r="A192" s="2" t="s">
        <v>37</v>
      </c>
      <c r="B192" s="2" t="s">
        <v>49</v>
      </c>
      <c r="C192" s="2" t="s">
        <v>39</v>
      </c>
      <c r="D192" s="108">
        <v>41730</v>
      </c>
      <c r="E192" s="109">
        <f t="shared" si="3"/>
        <v>4</v>
      </c>
      <c r="F192" s="109" t="s">
        <v>50</v>
      </c>
      <c r="G192" s="2" t="s">
        <v>51</v>
      </c>
      <c r="H192" s="2" t="s">
        <v>52</v>
      </c>
      <c r="I192" s="2" t="s">
        <v>43</v>
      </c>
      <c r="J192" s="112">
        <v>964825.21760624985</v>
      </c>
    </row>
    <row r="193" spans="1:12" hidden="1" x14ac:dyDescent="0.2">
      <c r="A193" s="2" t="s">
        <v>37</v>
      </c>
      <c r="B193" s="2" t="s">
        <v>49</v>
      </c>
      <c r="C193" s="2" t="s">
        <v>39</v>
      </c>
      <c r="D193" s="108">
        <v>41760</v>
      </c>
      <c r="E193" s="109">
        <f t="shared" si="3"/>
        <v>5</v>
      </c>
      <c r="F193" s="109" t="s">
        <v>50</v>
      </c>
      <c r="G193" s="2" t="s">
        <v>51</v>
      </c>
      <c r="H193" s="2" t="s">
        <v>52</v>
      </c>
      <c r="I193" s="2" t="s">
        <v>43</v>
      </c>
      <c r="J193" s="112">
        <v>1024534.78359375</v>
      </c>
    </row>
    <row r="194" spans="1:12" hidden="1" x14ac:dyDescent="0.2">
      <c r="A194" s="2" t="s">
        <v>37</v>
      </c>
      <c r="B194" s="2" t="s">
        <v>49</v>
      </c>
      <c r="C194" s="2" t="s">
        <v>39</v>
      </c>
      <c r="D194" s="108">
        <v>41791</v>
      </c>
      <c r="E194" s="109">
        <f t="shared" si="3"/>
        <v>6</v>
      </c>
      <c r="F194" s="109" t="s">
        <v>50</v>
      </c>
      <c r="G194" s="2" t="s">
        <v>51</v>
      </c>
      <c r="H194" s="2" t="s">
        <v>52</v>
      </c>
      <c r="I194" s="2" t="s">
        <v>43</v>
      </c>
      <c r="J194" s="112">
        <v>1168045.22566875</v>
      </c>
    </row>
    <row r="195" spans="1:12" hidden="1" x14ac:dyDescent="0.2">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hidden="1" x14ac:dyDescent="0.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hidden="1" x14ac:dyDescent="0.2">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hidden="1" x14ac:dyDescent="0.2">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hidden="1" x14ac:dyDescent="0.2">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hidden="1" x14ac:dyDescent="0.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hidden="1" x14ac:dyDescent="0.2">
      <c r="A201" s="2" t="s">
        <v>37</v>
      </c>
      <c r="B201" s="2" t="s">
        <v>49</v>
      </c>
      <c r="C201" s="2" t="s">
        <v>39</v>
      </c>
      <c r="D201" s="108">
        <v>41640</v>
      </c>
      <c r="E201" s="109">
        <f t="shared" si="5"/>
        <v>1</v>
      </c>
      <c r="F201" s="109" t="s">
        <v>50</v>
      </c>
      <c r="G201" s="2" t="s">
        <v>53</v>
      </c>
      <c r="H201" s="2" t="s">
        <v>54</v>
      </c>
      <c r="I201" s="2" t="s">
        <v>43</v>
      </c>
      <c r="J201" s="112">
        <v>534332.85999999987</v>
      </c>
    </row>
    <row r="202" spans="1:12" hidden="1" x14ac:dyDescent="0.2">
      <c r="A202" s="2" t="s">
        <v>37</v>
      </c>
      <c r="B202" s="2" t="s">
        <v>49</v>
      </c>
      <c r="C202" s="2" t="s">
        <v>39</v>
      </c>
      <c r="D202" s="108">
        <v>41671</v>
      </c>
      <c r="E202" s="109">
        <f t="shared" si="5"/>
        <v>2</v>
      </c>
      <c r="F202" s="109" t="s">
        <v>50</v>
      </c>
      <c r="G202" s="2" t="s">
        <v>53</v>
      </c>
      <c r="H202" s="2" t="s">
        <v>54</v>
      </c>
      <c r="I202" s="2" t="s">
        <v>43</v>
      </c>
      <c r="J202" s="112">
        <v>449851.67249999999</v>
      </c>
    </row>
    <row r="203" spans="1:12" hidden="1" x14ac:dyDescent="0.2">
      <c r="A203" s="2" t="s">
        <v>37</v>
      </c>
      <c r="B203" s="2" t="s">
        <v>49</v>
      </c>
      <c r="C203" s="2" t="s">
        <v>39</v>
      </c>
      <c r="D203" s="108">
        <v>41699</v>
      </c>
      <c r="E203" s="109">
        <f t="shared" si="5"/>
        <v>3</v>
      </c>
      <c r="F203" s="109" t="s">
        <v>50</v>
      </c>
      <c r="G203" s="2" t="s">
        <v>53</v>
      </c>
      <c r="H203" s="2" t="s">
        <v>54</v>
      </c>
      <c r="I203" s="2" t="s">
        <v>43</v>
      </c>
      <c r="J203" s="112">
        <v>448827.02</v>
      </c>
    </row>
    <row r="204" spans="1:12" hidden="1" x14ac:dyDescent="0.2">
      <c r="A204" s="2" t="s">
        <v>37</v>
      </c>
      <c r="B204" s="2" t="s">
        <v>49</v>
      </c>
      <c r="C204" s="2" t="s">
        <v>39</v>
      </c>
      <c r="D204" s="108">
        <v>41730</v>
      </c>
      <c r="E204" s="109">
        <f t="shared" si="5"/>
        <v>4</v>
      </c>
      <c r="F204" s="109" t="s">
        <v>50</v>
      </c>
      <c r="G204" s="2" t="s">
        <v>53</v>
      </c>
      <c r="H204" s="2" t="s">
        <v>54</v>
      </c>
      <c r="I204" s="2" t="s">
        <v>43</v>
      </c>
      <c r="J204" s="112">
        <v>449801.96625</v>
      </c>
    </row>
    <row r="205" spans="1:12" hidden="1" x14ac:dyDescent="0.2">
      <c r="A205" s="2" t="s">
        <v>37</v>
      </c>
      <c r="B205" s="2" t="s">
        <v>49</v>
      </c>
      <c r="C205" s="2" t="s">
        <v>39</v>
      </c>
      <c r="D205" s="108">
        <v>41760</v>
      </c>
      <c r="E205" s="109">
        <f t="shared" si="5"/>
        <v>5</v>
      </c>
      <c r="F205" s="109" t="s">
        <v>50</v>
      </c>
      <c r="G205" s="2" t="s">
        <v>53</v>
      </c>
      <c r="H205" s="2" t="s">
        <v>54</v>
      </c>
      <c r="I205" s="2" t="s">
        <v>43</v>
      </c>
      <c r="J205" s="112">
        <v>477638.59375</v>
      </c>
    </row>
    <row r="206" spans="1:12" hidden="1" x14ac:dyDescent="0.2">
      <c r="A206" s="2" t="s">
        <v>37</v>
      </c>
      <c r="B206" s="2" t="s">
        <v>49</v>
      </c>
      <c r="C206" s="2" t="s">
        <v>39</v>
      </c>
      <c r="D206" s="108">
        <v>41791</v>
      </c>
      <c r="E206" s="109">
        <f t="shared" si="5"/>
        <v>6</v>
      </c>
      <c r="F206" s="109" t="s">
        <v>50</v>
      </c>
      <c r="G206" s="2" t="s">
        <v>53</v>
      </c>
      <c r="H206" s="2" t="s">
        <v>54</v>
      </c>
      <c r="I206" s="2" t="s">
        <v>43</v>
      </c>
      <c r="J206" s="112">
        <v>544543.22875000001</v>
      </c>
    </row>
    <row r="207" spans="1:12" hidden="1" x14ac:dyDescent="0.2">
      <c r="A207" s="2" t="s">
        <v>37</v>
      </c>
      <c r="B207" s="2" t="s">
        <v>49</v>
      </c>
      <c r="C207" s="2" t="s">
        <v>39</v>
      </c>
      <c r="D207" s="108">
        <v>41456</v>
      </c>
      <c r="E207" s="109">
        <f t="shared" si="5"/>
        <v>7</v>
      </c>
      <c r="F207" s="109" t="s">
        <v>50</v>
      </c>
      <c r="G207" s="2" t="s">
        <v>53</v>
      </c>
      <c r="H207" s="2" t="s">
        <v>55</v>
      </c>
      <c r="I207" s="2" t="s">
        <v>43</v>
      </c>
      <c r="J207" s="112">
        <v>415211.07746249868</v>
      </c>
    </row>
    <row r="208" spans="1:12" hidden="1" x14ac:dyDescent="0.2">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hidden="1" x14ac:dyDescent="0.2">
      <c r="A209" s="2" t="s">
        <v>37</v>
      </c>
      <c r="B209" s="2" t="s">
        <v>49</v>
      </c>
      <c r="C209" s="2" t="s">
        <v>39</v>
      </c>
      <c r="D209" s="108">
        <v>41518</v>
      </c>
      <c r="E209" s="109">
        <f t="shared" si="6"/>
        <v>9</v>
      </c>
      <c r="F209" s="109" t="s">
        <v>50</v>
      </c>
      <c r="G209" s="2" t="s">
        <v>53</v>
      </c>
      <c r="H209" s="2" t="s">
        <v>55</v>
      </c>
      <c r="I209" s="2" t="s">
        <v>43</v>
      </c>
      <c r="J209" s="112">
        <v>449154.95253749873</v>
      </c>
    </row>
    <row r="210" spans="1:10" hidden="1" x14ac:dyDescent="0.2">
      <c r="A210" s="2" t="s">
        <v>37</v>
      </c>
      <c r="B210" s="2" t="s">
        <v>49</v>
      </c>
      <c r="C210" s="2" t="s">
        <v>39</v>
      </c>
      <c r="D210" s="108">
        <v>41548</v>
      </c>
      <c r="E210" s="109">
        <f t="shared" si="6"/>
        <v>10</v>
      </c>
      <c r="F210" s="109" t="s">
        <v>50</v>
      </c>
      <c r="G210" s="2" t="s">
        <v>53</v>
      </c>
      <c r="H210" s="2" t="s">
        <v>55</v>
      </c>
      <c r="I210" s="2" t="s">
        <v>43</v>
      </c>
      <c r="J210" s="112">
        <v>426321.65936249989</v>
      </c>
    </row>
    <row r="211" spans="1:10" hidden="1" x14ac:dyDescent="0.2">
      <c r="A211" s="2" t="s">
        <v>37</v>
      </c>
      <c r="B211" s="2" t="s">
        <v>49</v>
      </c>
      <c r="C211" s="2" t="s">
        <v>39</v>
      </c>
      <c r="D211" s="108">
        <v>41579</v>
      </c>
      <c r="E211" s="109">
        <f t="shared" si="6"/>
        <v>11</v>
      </c>
      <c r="F211" s="109" t="s">
        <v>50</v>
      </c>
      <c r="G211" s="2" t="s">
        <v>53</v>
      </c>
      <c r="H211" s="2" t="s">
        <v>55</v>
      </c>
      <c r="I211" s="2" t="s">
        <v>43</v>
      </c>
      <c r="J211" s="112">
        <v>437813.40487499995</v>
      </c>
    </row>
    <row r="212" spans="1:10" hidden="1" x14ac:dyDescent="0.2">
      <c r="A212" s="2" t="s">
        <v>37</v>
      </c>
      <c r="B212" s="2" t="s">
        <v>49</v>
      </c>
      <c r="C212" s="2" t="s">
        <v>39</v>
      </c>
      <c r="D212" s="108">
        <v>41609</v>
      </c>
      <c r="E212" s="109">
        <f t="shared" si="6"/>
        <v>12</v>
      </c>
      <c r="F212" s="109" t="s">
        <v>50</v>
      </c>
      <c r="G212" s="2" t="s">
        <v>53</v>
      </c>
      <c r="H212" s="2" t="s">
        <v>55</v>
      </c>
      <c r="I212" s="2" t="s">
        <v>43</v>
      </c>
      <c r="J212" s="112">
        <v>421086.27824999997</v>
      </c>
    </row>
    <row r="213" spans="1:10" hidden="1" x14ac:dyDescent="0.2">
      <c r="A213" s="2" t="s">
        <v>37</v>
      </c>
      <c r="B213" s="2" t="s">
        <v>49</v>
      </c>
      <c r="C213" s="2" t="s">
        <v>39</v>
      </c>
      <c r="D213" s="108">
        <v>41640</v>
      </c>
      <c r="E213" s="109">
        <f t="shared" si="6"/>
        <v>1</v>
      </c>
      <c r="F213" s="109" t="s">
        <v>50</v>
      </c>
      <c r="G213" s="2" t="s">
        <v>53</v>
      </c>
      <c r="H213" s="2" t="s">
        <v>55</v>
      </c>
      <c r="I213" s="2" t="s">
        <v>43</v>
      </c>
      <c r="J213" s="112">
        <v>801499.2899999998</v>
      </c>
    </row>
    <row r="214" spans="1:10" hidden="1" x14ac:dyDescent="0.2">
      <c r="A214" s="2" t="s">
        <v>37</v>
      </c>
      <c r="B214" s="2" t="s">
        <v>49</v>
      </c>
      <c r="C214" s="2" t="s">
        <v>39</v>
      </c>
      <c r="D214" s="108">
        <v>41671</v>
      </c>
      <c r="E214" s="109">
        <f t="shared" si="6"/>
        <v>2</v>
      </c>
      <c r="F214" s="109" t="s">
        <v>50</v>
      </c>
      <c r="G214" s="2" t="s">
        <v>53</v>
      </c>
      <c r="H214" s="2" t="s">
        <v>55</v>
      </c>
      <c r="I214" s="2" t="s">
        <v>43</v>
      </c>
      <c r="J214" s="112">
        <v>674777.50874999992</v>
      </c>
    </row>
    <row r="215" spans="1:10" hidden="1" x14ac:dyDescent="0.2">
      <c r="A215" s="2" t="s">
        <v>37</v>
      </c>
      <c r="B215" s="2" t="s">
        <v>49</v>
      </c>
      <c r="C215" s="2" t="s">
        <v>39</v>
      </c>
      <c r="D215" s="108">
        <v>41699</v>
      </c>
      <c r="E215" s="109">
        <f t="shared" si="6"/>
        <v>3</v>
      </c>
      <c r="F215" s="109" t="s">
        <v>50</v>
      </c>
      <c r="G215" s="2" t="s">
        <v>53</v>
      </c>
      <c r="H215" s="2" t="s">
        <v>55</v>
      </c>
      <c r="I215" s="2" t="s">
        <v>43</v>
      </c>
      <c r="J215" s="112">
        <v>673240.53</v>
      </c>
    </row>
    <row r="216" spans="1:10" hidden="1" x14ac:dyDescent="0.2">
      <c r="A216" s="2" t="s">
        <v>37</v>
      </c>
      <c r="B216" s="2" t="s">
        <v>49</v>
      </c>
      <c r="C216" s="2" t="s">
        <v>39</v>
      </c>
      <c r="D216" s="108">
        <v>41730</v>
      </c>
      <c r="E216" s="109">
        <f t="shared" si="6"/>
        <v>4</v>
      </c>
      <c r="F216" s="109" t="s">
        <v>50</v>
      </c>
      <c r="G216" s="2" t="s">
        <v>53</v>
      </c>
      <c r="H216" s="2" t="s">
        <v>55</v>
      </c>
      <c r="I216" s="2" t="s">
        <v>43</v>
      </c>
      <c r="J216" s="112">
        <v>674702.94937499997</v>
      </c>
    </row>
    <row r="217" spans="1:10" hidden="1" x14ac:dyDescent="0.2">
      <c r="A217" s="2" t="s">
        <v>37</v>
      </c>
      <c r="B217" s="2" t="s">
        <v>49</v>
      </c>
      <c r="C217" s="2" t="s">
        <v>39</v>
      </c>
      <c r="D217" s="108">
        <v>41760</v>
      </c>
      <c r="E217" s="109">
        <f t="shared" si="6"/>
        <v>5</v>
      </c>
      <c r="F217" s="109" t="s">
        <v>50</v>
      </c>
      <c r="G217" s="2" t="s">
        <v>53</v>
      </c>
      <c r="H217" s="2" t="s">
        <v>55</v>
      </c>
      <c r="I217" s="2" t="s">
        <v>43</v>
      </c>
      <c r="J217" s="112">
        <v>716457.890625</v>
      </c>
    </row>
    <row r="218" spans="1:10" hidden="1" x14ac:dyDescent="0.2">
      <c r="A218" s="2" t="s">
        <v>37</v>
      </c>
      <c r="B218" s="2" t="s">
        <v>49</v>
      </c>
      <c r="C218" s="2" t="s">
        <v>39</v>
      </c>
      <c r="D218" s="108">
        <v>41791</v>
      </c>
      <c r="E218" s="109">
        <f t="shared" si="6"/>
        <v>6</v>
      </c>
      <c r="F218" s="109" t="s">
        <v>50</v>
      </c>
      <c r="G218" s="2" t="s">
        <v>53</v>
      </c>
      <c r="H218" s="2" t="s">
        <v>55</v>
      </c>
      <c r="I218" s="2" t="s">
        <v>43</v>
      </c>
      <c r="J218" s="112">
        <v>816814.8431249999</v>
      </c>
    </row>
    <row r="219" spans="1:10" hidden="1" x14ac:dyDescent="0.2">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hidden="1" x14ac:dyDescent="0.2">
      <c r="A220" s="2" t="s">
        <v>37</v>
      </c>
      <c r="B220" s="2" t="s">
        <v>49</v>
      </c>
      <c r="C220" s="2" t="s">
        <v>39</v>
      </c>
      <c r="D220" s="108">
        <v>41487</v>
      </c>
      <c r="E220" s="109">
        <f t="shared" si="7"/>
        <v>8</v>
      </c>
      <c r="F220" s="109" t="s">
        <v>50</v>
      </c>
      <c r="G220" s="2" t="s">
        <v>56</v>
      </c>
      <c r="H220" s="2" t="s">
        <v>57</v>
      </c>
      <c r="I220" s="2" t="s">
        <v>43</v>
      </c>
      <c r="J220" s="112">
        <v>498366.89217499993</v>
      </c>
    </row>
    <row r="221" spans="1:10" hidden="1" x14ac:dyDescent="0.2">
      <c r="A221" s="2" t="s">
        <v>37</v>
      </c>
      <c r="B221" s="2" t="s">
        <v>49</v>
      </c>
      <c r="C221" s="2" t="s">
        <v>39</v>
      </c>
      <c r="D221" s="108">
        <v>41518</v>
      </c>
      <c r="E221" s="109">
        <f t="shared" si="7"/>
        <v>9</v>
      </c>
      <c r="F221" s="109" t="s">
        <v>50</v>
      </c>
      <c r="G221" s="2" t="s">
        <v>56</v>
      </c>
      <c r="H221" s="2" t="s">
        <v>57</v>
      </c>
      <c r="I221" s="2" t="s">
        <v>43</v>
      </c>
      <c r="J221" s="112">
        <v>390175.00927499885</v>
      </c>
    </row>
    <row r="222" spans="1:10" hidden="1" x14ac:dyDescent="0.2">
      <c r="A222" s="2" t="s">
        <v>37</v>
      </c>
      <c r="B222" s="2" t="s">
        <v>49</v>
      </c>
      <c r="C222" s="2" t="s">
        <v>39</v>
      </c>
      <c r="D222" s="108">
        <v>41548</v>
      </c>
      <c r="E222" s="109">
        <f t="shared" si="7"/>
        <v>10</v>
      </c>
      <c r="F222" s="109" t="s">
        <v>50</v>
      </c>
      <c r="G222" s="2" t="s">
        <v>56</v>
      </c>
      <c r="H222" s="2" t="s">
        <v>57</v>
      </c>
      <c r="I222" s="2" t="s">
        <v>43</v>
      </c>
      <c r="J222" s="112">
        <v>370340.02732499992</v>
      </c>
    </row>
    <row r="223" spans="1:10" hidden="1" x14ac:dyDescent="0.2">
      <c r="A223" s="2" t="s">
        <v>37</v>
      </c>
      <c r="B223" s="2" t="s">
        <v>49</v>
      </c>
      <c r="C223" s="2" t="s">
        <v>39</v>
      </c>
      <c r="D223" s="108">
        <v>41579</v>
      </c>
      <c r="E223" s="109">
        <f t="shared" si="7"/>
        <v>11</v>
      </c>
      <c r="F223" s="109" t="s">
        <v>50</v>
      </c>
      <c r="G223" s="2" t="s">
        <v>56</v>
      </c>
      <c r="H223" s="2" t="s">
        <v>57</v>
      </c>
      <c r="I223" s="2" t="s">
        <v>43</v>
      </c>
      <c r="J223" s="112">
        <v>380322.75574999995</v>
      </c>
    </row>
    <row r="224" spans="1:10" hidden="1" x14ac:dyDescent="0.2">
      <c r="A224" s="2" t="s">
        <v>37</v>
      </c>
      <c r="B224" s="2" t="s">
        <v>49</v>
      </c>
      <c r="C224" s="2" t="s">
        <v>39</v>
      </c>
      <c r="D224" s="108">
        <v>41609</v>
      </c>
      <c r="E224" s="109">
        <f t="shared" si="7"/>
        <v>12</v>
      </c>
      <c r="F224" s="109" t="s">
        <v>50</v>
      </c>
      <c r="G224" s="2" t="s">
        <v>56</v>
      </c>
      <c r="H224" s="2" t="s">
        <v>57</v>
      </c>
      <c r="I224" s="2" t="s">
        <v>43</v>
      </c>
      <c r="J224" s="112">
        <v>365792.12049999996</v>
      </c>
    </row>
    <row r="225" spans="1:10" hidden="1" x14ac:dyDescent="0.2">
      <c r="A225" s="2" t="s">
        <v>37</v>
      </c>
      <c r="B225" s="2" t="s">
        <v>49</v>
      </c>
      <c r="C225" s="2" t="s">
        <v>39</v>
      </c>
      <c r="D225" s="108">
        <v>41640</v>
      </c>
      <c r="E225" s="109">
        <f t="shared" si="7"/>
        <v>1</v>
      </c>
      <c r="F225" s="109" t="s">
        <v>50</v>
      </c>
      <c r="G225" s="2" t="s">
        <v>56</v>
      </c>
      <c r="H225" s="2" t="s">
        <v>57</v>
      </c>
      <c r="I225" s="2" t="s">
        <v>43</v>
      </c>
      <c r="J225" s="112">
        <v>459526.25959999987</v>
      </c>
    </row>
    <row r="226" spans="1:10" hidden="1" x14ac:dyDescent="0.2">
      <c r="A226" s="2" t="s">
        <v>37</v>
      </c>
      <c r="B226" s="2" t="s">
        <v>49</v>
      </c>
      <c r="C226" s="2" t="s">
        <v>39</v>
      </c>
      <c r="D226" s="108">
        <v>41671</v>
      </c>
      <c r="E226" s="109">
        <f t="shared" si="7"/>
        <v>2</v>
      </c>
      <c r="F226" s="109" t="s">
        <v>50</v>
      </c>
      <c r="G226" s="2" t="s">
        <v>56</v>
      </c>
      <c r="H226" s="2" t="s">
        <v>57</v>
      </c>
      <c r="I226" s="2" t="s">
        <v>43</v>
      </c>
      <c r="J226" s="112">
        <v>386872.43834999995</v>
      </c>
    </row>
    <row r="227" spans="1:10" hidden="1" x14ac:dyDescent="0.2">
      <c r="A227" s="2" t="s">
        <v>37</v>
      </c>
      <c r="B227" s="2" t="s">
        <v>49</v>
      </c>
      <c r="C227" s="2" t="s">
        <v>39</v>
      </c>
      <c r="D227" s="108">
        <v>41699</v>
      </c>
      <c r="E227" s="109">
        <f t="shared" si="7"/>
        <v>3</v>
      </c>
      <c r="F227" s="109" t="s">
        <v>50</v>
      </c>
      <c r="G227" s="2" t="s">
        <v>56</v>
      </c>
      <c r="H227" s="2" t="s">
        <v>57</v>
      </c>
      <c r="I227" s="2" t="s">
        <v>43</v>
      </c>
      <c r="J227" s="112">
        <v>385991.23719999997</v>
      </c>
    </row>
    <row r="228" spans="1:10" hidden="1" x14ac:dyDescent="0.2">
      <c r="A228" s="2" t="s">
        <v>37</v>
      </c>
      <c r="B228" s="2" t="s">
        <v>49</v>
      </c>
      <c r="C228" s="2" t="s">
        <v>39</v>
      </c>
      <c r="D228" s="108">
        <v>41730</v>
      </c>
      <c r="E228" s="109">
        <f t="shared" si="7"/>
        <v>4</v>
      </c>
      <c r="F228" s="109" t="s">
        <v>50</v>
      </c>
      <c r="G228" s="2" t="s">
        <v>56</v>
      </c>
      <c r="H228" s="2" t="s">
        <v>57</v>
      </c>
      <c r="I228" s="2" t="s">
        <v>43</v>
      </c>
      <c r="J228" s="112">
        <v>386829.69097499992</v>
      </c>
    </row>
    <row r="229" spans="1:10" hidden="1" x14ac:dyDescent="0.2">
      <c r="A229" s="2" t="s">
        <v>37</v>
      </c>
      <c r="B229" s="2" t="s">
        <v>49</v>
      </c>
      <c r="C229" s="2" t="s">
        <v>39</v>
      </c>
      <c r="D229" s="108">
        <v>41760</v>
      </c>
      <c r="E229" s="109">
        <f t="shared" si="7"/>
        <v>5</v>
      </c>
      <c r="F229" s="109" t="s">
        <v>50</v>
      </c>
      <c r="G229" s="2" t="s">
        <v>56</v>
      </c>
      <c r="H229" s="2" t="s">
        <v>57</v>
      </c>
      <c r="I229" s="2" t="s">
        <v>43</v>
      </c>
      <c r="J229" s="112">
        <v>410769.19062499999</v>
      </c>
    </row>
    <row r="230" spans="1:10" hidden="1" x14ac:dyDescent="0.2">
      <c r="A230" s="2" t="s">
        <v>37</v>
      </c>
      <c r="B230" s="2" t="s">
        <v>49</v>
      </c>
      <c r="C230" s="2" t="s">
        <v>39</v>
      </c>
      <c r="D230" s="108">
        <v>41791</v>
      </c>
      <c r="E230" s="109">
        <f t="shared" si="7"/>
        <v>6</v>
      </c>
      <c r="F230" s="109" t="s">
        <v>50</v>
      </c>
      <c r="G230" s="2" t="s">
        <v>56</v>
      </c>
      <c r="H230" s="2" t="s">
        <v>57</v>
      </c>
      <c r="I230" s="2" t="s">
        <v>43</v>
      </c>
      <c r="J230" s="112">
        <v>468307.17672499991</v>
      </c>
    </row>
    <row r="231" spans="1:10" hidden="1" x14ac:dyDescent="0.2">
      <c r="A231" s="2" t="s">
        <v>37</v>
      </c>
      <c r="B231" s="2" t="s">
        <v>49</v>
      </c>
      <c r="C231" s="2" t="s">
        <v>39</v>
      </c>
      <c r="D231" s="108">
        <v>41456</v>
      </c>
      <c r="E231" s="109">
        <f t="shared" si="7"/>
        <v>7</v>
      </c>
      <c r="F231" s="109" t="s">
        <v>50</v>
      </c>
      <c r="G231" s="2" t="s">
        <v>56</v>
      </c>
      <c r="H231" s="2" t="s">
        <v>58</v>
      </c>
      <c r="I231" s="2" t="s">
        <v>43</v>
      </c>
      <c r="J231" s="112">
        <v>226478.76952499934</v>
      </c>
    </row>
    <row r="232" spans="1:10" hidden="1" x14ac:dyDescent="0.2">
      <c r="A232" s="2" t="s">
        <v>37</v>
      </c>
      <c r="B232" s="2" t="s">
        <v>49</v>
      </c>
      <c r="C232" s="2" t="s">
        <v>39</v>
      </c>
      <c r="D232" s="108">
        <v>41487</v>
      </c>
      <c r="E232" s="109">
        <f t="shared" si="7"/>
        <v>8</v>
      </c>
      <c r="F232" s="109" t="s">
        <v>50</v>
      </c>
      <c r="G232" s="2" t="s">
        <v>56</v>
      </c>
      <c r="H232" s="2" t="s">
        <v>58</v>
      </c>
      <c r="I232" s="2" t="s">
        <v>43</v>
      </c>
      <c r="J232" s="112">
        <v>312928.04857500002</v>
      </c>
    </row>
    <row r="233" spans="1:10" hidden="1" x14ac:dyDescent="0.2">
      <c r="A233" s="2" t="s">
        <v>37</v>
      </c>
      <c r="B233" s="2" t="s">
        <v>49</v>
      </c>
      <c r="C233" s="2" t="s">
        <v>39</v>
      </c>
      <c r="D233" s="108">
        <v>41518</v>
      </c>
      <c r="E233" s="109">
        <f t="shared" si="7"/>
        <v>9</v>
      </c>
      <c r="F233" s="109" t="s">
        <v>50</v>
      </c>
      <c r="G233" s="2" t="s">
        <v>56</v>
      </c>
      <c r="H233" s="2" t="s">
        <v>58</v>
      </c>
      <c r="I233" s="2" t="s">
        <v>43</v>
      </c>
      <c r="J233" s="112">
        <v>244993.61047499935</v>
      </c>
    </row>
    <row r="234" spans="1:10" hidden="1" x14ac:dyDescent="0.2">
      <c r="A234" s="2" t="s">
        <v>37</v>
      </c>
      <c r="B234" s="2" t="s">
        <v>49</v>
      </c>
      <c r="C234" s="2" t="s">
        <v>39</v>
      </c>
      <c r="D234" s="108">
        <v>41548</v>
      </c>
      <c r="E234" s="109">
        <f t="shared" si="7"/>
        <v>10</v>
      </c>
      <c r="F234" s="109" t="s">
        <v>50</v>
      </c>
      <c r="G234" s="2" t="s">
        <v>56</v>
      </c>
      <c r="H234" s="2" t="s">
        <v>58</v>
      </c>
      <c r="I234" s="2" t="s">
        <v>43</v>
      </c>
      <c r="J234" s="112">
        <v>232539.08692499998</v>
      </c>
    </row>
    <row r="235" spans="1:10" hidden="1" x14ac:dyDescent="0.2">
      <c r="A235" s="2" t="s">
        <v>37</v>
      </c>
      <c r="B235" s="2" t="s">
        <v>49</v>
      </c>
      <c r="C235" s="2" t="s">
        <v>39</v>
      </c>
      <c r="D235" s="108">
        <v>41579</v>
      </c>
      <c r="E235" s="109">
        <f t="shared" si="7"/>
        <v>11</v>
      </c>
      <c r="F235" s="109" t="s">
        <v>50</v>
      </c>
      <c r="G235" s="2" t="s">
        <v>56</v>
      </c>
      <c r="H235" s="2" t="s">
        <v>58</v>
      </c>
      <c r="I235" s="2" t="s">
        <v>43</v>
      </c>
      <c r="J235" s="112">
        <v>238807.31175000002</v>
      </c>
    </row>
    <row r="236" spans="1:10" hidden="1" x14ac:dyDescent="0.2">
      <c r="A236" s="2" t="s">
        <v>37</v>
      </c>
      <c r="B236" s="2" t="s">
        <v>49</v>
      </c>
      <c r="C236" s="2" t="s">
        <v>39</v>
      </c>
      <c r="D236" s="108">
        <v>41609</v>
      </c>
      <c r="E236" s="109">
        <f t="shared" si="7"/>
        <v>12</v>
      </c>
      <c r="F236" s="109" t="s">
        <v>50</v>
      </c>
      <c r="G236" s="2" t="s">
        <v>56</v>
      </c>
      <c r="H236" s="2" t="s">
        <v>58</v>
      </c>
      <c r="I236" s="2" t="s">
        <v>43</v>
      </c>
      <c r="J236" s="112">
        <v>229683.42450000002</v>
      </c>
    </row>
    <row r="237" spans="1:10" hidden="1" x14ac:dyDescent="0.2">
      <c r="A237" s="2" t="s">
        <v>37</v>
      </c>
      <c r="B237" s="2" t="s">
        <v>49</v>
      </c>
      <c r="C237" s="2" t="s">
        <v>39</v>
      </c>
      <c r="D237" s="108">
        <v>41640</v>
      </c>
      <c r="E237" s="109">
        <f t="shared" si="7"/>
        <v>1</v>
      </c>
      <c r="F237" s="109" t="s">
        <v>50</v>
      </c>
      <c r="G237" s="2" t="s">
        <v>56</v>
      </c>
      <c r="H237" s="2" t="s">
        <v>58</v>
      </c>
      <c r="I237" s="2" t="s">
        <v>43</v>
      </c>
      <c r="J237" s="112">
        <v>288539.74439999997</v>
      </c>
    </row>
    <row r="238" spans="1:10" hidden="1" x14ac:dyDescent="0.2">
      <c r="A238" s="2" t="s">
        <v>37</v>
      </c>
      <c r="B238" s="2" t="s">
        <v>49</v>
      </c>
      <c r="C238" s="2" t="s">
        <v>39</v>
      </c>
      <c r="D238" s="108">
        <v>41671</v>
      </c>
      <c r="E238" s="109">
        <f t="shared" si="7"/>
        <v>2</v>
      </c>
      <c r="F238" s="109" t="s">
        <v>50</v>
      </c>
      <c r="G238" s="2" t="s">
        <v>56</v>
      </c>
      <c r="H238" s="2" t="s">
        <v>58</v>
      </c>
      <c r="I238" s="2" t="s">
        <v>43</v>
      </c>
      <c r="J238" s="112">
        <v>242919.90315</v>
      </c>
    </row>
    <row r="239" spans="1:10" hidden="1" x14ac:dyDescent="0.2">
      <c r="A239" s="2" t="s">
        <v>37</v>
      </c>
      <c r="B239" s="2" t="s">
        <v>49</v>
      </c>
      <c r="C239" s="2" t="s">
        <v>39</v>
      </c>
      <c r="D239" s="108">
        <v>41699</v>
      </c>
      <c r="E239" s="109">
        <f t="shared" si="7"/>
        <v>3</v>
      </c>
      <c r="F239" s="109" t="s">
        <v>50</v>
      </c>
      <c r="G239" s="2" t="s">
        <v>56</v>
      </c>
      <c r="H239" s="2" t="s">
        <v>58</v>
      </c>
      <c r="I239" s="2" t="s">
        <v>43</v>
      </c>
      <c r="J239" s="112">
        <v>242366.59080000003</v>
      </c>
    </row>
    <row r="240" spans="1:10" hidden="1" x14ac:dyDescent="0.2">
      <c r="A240" s="2" t="s">
        <v>37</v>
      </c>
      <c r="B240" s="2" t="s">
        <v>49</v>
      </c>
      <c r="C240" s="2" t="s">
        <v>39</v>
      </c>
      <c r="D240" s="108">
        <v>41730</v>
      </c>
      <c r="E240" s="109">
        <f t="shared" si="7"/>
        <v>4</v>
      </c>
      <c r="F240" s="109" t="s">
        <v>50</v>
      </c>
      <c r="G240" s="2" t="s">
        <v>56</v>
      </c>
      <c r="H240" s="2" t="s">
        <v>58</v>
      </c>
      <c r="I240" s="2" t="s">
        <v>43</v>
      </c>
      <c r="J240" s="112">
        <v>242893.06177500001</v>
      </c>
    </row>
    <row r="241" spans="1:10" hidden="1" x14ac:dyDescent="0.2">
      <c r="A241" s="2" t="s">
        <v>37</v>
      </c>
      <c r="B241" s="2" t="s">
        <v>49</v>
      </c>
      <c r="C241" s="2" t="s">
        <v>39</v>
      </c>
      <c r="D241" s="108">
        <v>41760</v>
      </c>
      <c r="E241" s="109">
        <f t="shared" si="7"/>
        <v>5</v>
      </c>
      <c r="F241" s="109" t="s">
        <v>50</v>
      </c>
      <c r="G241" s="2" t="s">
        <v>56</v>
      </c>
      <c r="H241" s="2" t="s">
        <v>58</v>
      </c>
      <c r="I241" s="2" t="s">
        <v>43</v>
      </c>
      <c r="J241" s="112">
        <v>257924.84062500004</v>
      </c>
    </row>
    <row r="242" spans="1:10" hidden="1" x14ac:dyDescent="0.2">
      <c r="A242" s="2" t="s">
        <v>37</v>
      </c>
      <c r="B242" s="2" t="s">
        <v>49</v>
      </c>
      <c r="C242" s="2" t="s">
        <v>39</v>
      </c>
      <c r="D242" s="108">
        <v>41791</v>
      </c>
      <c r="E242" s="109">
        <f t="shared" si="7"/>
        <v>6</v>
      </c>
      <c r="F242" s="109" t="s">
        <v>50</v>
      </c>
      <c r="G242" s="2" t="s">
        <v>56</v>
      </c>
      <c r="H242" s="2" t="s">
        <v>58</v>
      </c>
      <c r="I242" s="2" t="s">
        <v>43</v>
      </c>
      <c r="J242" s="112">
        <v>294053.34352500003</v>
      </c>
    </row>
    <row r="243" spans="1:10" hidden="1" x14ac:dyDescent="0.2">
      <c r="A243" s="2" t="s">
        <v>37</v>
      </c>
      <c r="B243" s="2" t="s">
        <v>49</v>
      </c>
      <c r="C243" s="2" t="s">
        <v>39</v>
      </c>
      <c r="D243" s="108">
        <v>41456</v>
      </c>
      <c r="E243" s="109">
        <f t="shared" si="7"/>
        <v>7</v>
      </c>
      <c r="F243" s="109" t="s">
        <v>50</v>
      </c>
      <c r="G243" s="2" t="s">
        <v>56</v>
      </c>
      <c r="H243" s="2" t="s">
        <v>59</v>
      </c>
      <c r="I243" s="2" t="s">
        <v>43</v>
      </c>
      <c r="J243" s="112">
        <v>255837.1285374992</v>
      </c>
    </row>
    <row r="244" spans="1:10" hidden="1" x14ac:dyDescent="0.2">
      <c r="A244" s="2" t="s">
        <v>37</v>
      </c>
      <c r="B244" s="2" t="s">
        <v>49</v>
      </c>
      <c r="C244" s="2" t="s">
        <v>39</v>
      </c>
      <c r="D244" s="108">
        <v>41487</v>
      </c>
      <c r="E244" s="109">
        <f t="shared" si="7"/>
        <v>8</v>
      </c>
      <c r="F244" s="109" t="s">
        <v>50</v>
      </c>
      <c r="G244" s="2" t="s">
        <v>56</v>
      </c>
      <c r="H244" s="2" t="s">
        <v>59</v>
      </c>
      <c r="I244" s="2" t="s">
        <v>43</v>
      </c>
      <c r="J244" s="112">
        <v>353492.79561249999</v>
      </c>
    </row>
    <row r="245" spans="1:10" hidden="1" x14ac:dyDescent="0.2">
      <c r="A245" s="2" t="s">
        <v>37</v>
      </c>
      <c r="B245" s="2" t="s">
        <v>49</v>
      </c>
      <c r="C245" s="2" t="s">
        <v>39</v>
      </c>
      <c r="D245" s="108">
        <v>41518</v>
      </c>
      <c r="E245" s="109">
        <f t="shared" si="7"/>
        <v>9</v>
      </c>
      <c r="F245" s="109" t="s">
        <v>50</v>
      </c>
      <c r="G245" s="2" t="s">
        <v>56</v>
      </c>
      <c r="H245" s="2" t="s">
        <v>59</v>
      </c>
      <c r="I245" s="2" t="s">
        <v>43</v>
      </c>
      <c r="J245" s="112">
        <v>276752.04146249924</v>
      </c>
    </row>
    <row r="246" spans="1:10" hidden="1" x14ac:dyDescent="0.2">
      <c r="A246" s="2" t="s">
        <v>37</v>
      </c>
      <c r="B246" s="2" t="s">
        <v>49</v>
      </c>
      <c r="C246" s="2" t="s">
        <v>39</v>
      </c>
      <c r="D246" s="108">
        <v>41548</v>
      </c>
      <c r="E246" s="109">
        <f t="shared" si="7"/>
        <v>10</v>
      </c>
      <c r="F246" s="109" t="s">
        <v>50</v>
      </c>
      <c r="G246" s="2" t="s">
        <v>56</v>
      </c>
      <c r="H246" s="2" t="s">
        <v>59</v>
      </c>
      <c r="I246" s="2" t="s">
        <v>43</v>
      </c>
      <c r="J246" s="112">
        <v>262683.04263749992</v>
      </c>
    </row>
    <row r="247" spans="1:10" hidden="1" x14ac:dyDescent="0.2">
      <c r="A247" s="2" t="s">
        <v>37</v>
      </c>
      <c r="B247" s="2" t="s">
        <v>49</v>
      </c>
      <c r="C247" s="2" t="s">
        <v>39</v>
      </c>
      <c r="D247" s="108">
        <v>41579</v>
      </c>
      <c r="E247" s="109">
        <f t="shared" si="7"/>
        <v>11</v>
      </c>
      <c r="F247" s="109" t="s">
        <v>50</v>
      </c>
      <c r="G247" s="2" t="s">
        <v>56</v>
      </c>
      <c r="H247" s="2" t="s">
        <v>59</v>
      </c>
      <c r="I247" s="2" t="s">
        <v>43</v>
      </c>
      <c r="J247" s="112">
        <v>269763.81512500002</v>
      </c>
    </row>
    <row r="248" spans="1:10" hidden="1" x14ac:dyDescent="0.2">
      <c r="A248" s="2" t="s">
        <v>37</v>
      </c>
      <c r="B248" s="2" t="s">
        <v>49</v>
      </c>
      <c r="C248" s="2" t="s">
        <v>39</v>
      </c>
      <c r="D248" s="108">
        <v>41609</v>
      </c>
      <c r="E248" s="109">
        <f t="shared" si="7"/>
        <v>12</v>
      </c>
      <c r="F248" s="109" t="s">
        <v>50</v>
      </c>
      <c r="G248" s="2" t="s">
        <v>56</v>
      </c>
      <c r="H248" s="2" t="s">
        <v>59</v>
      </c>
      <c r="I248" s="2" t="s">
        <v>43</v>
      </c>
      <c r="J248" s="112">
        <v>259457.20175000001</v>
      </c>
    </row>
    <row r="249" spans="1:10" hidden="1" x14ac:dyDescent="0.2">
      <c r="A249" s="2" t="s">
        <v>37</v>
      </c>
      <c r="B249" s="2" t="s">
        <v>49</v>
      </c>
      <c r="C249" s="2" t="s">
        <v>39</v>
      </c>
      <c r="D249" s="108">
        <v>41640</v>
      </c>
      <c r="E249" s="109">
        <f t="shared" si="7"/>
        <v>1</v>
      </c>
      <c r="F249" s="109" t="s">
        <v>50</v>
      </c>
      <c r="G249" s="2" t="s">
        <v>56</v>
      </c>
      <c r="H249" s="2" t="s">
        <v>59</v>
      </c>
      <c r="I249" s="2" t="s">
        <v>43</v>
      </c>
      <c r="J249" s="112">
        <v>325943.04459999991</v>
      </c>
    </row>
    <row r="250" spans="1:10" hidden="1" x14ac:dyDescent="0.2">
      <c r="A250" s="2" t="s">
        <v>37</v>
      </c>
      <c r="B250" s="2" t="s">
        <v>49</v>
      </c>
      <c r="C250" s="2" t="s">
        <v>39</v>
      </c>
      <c r="D250" s="108">
        <v>41671</v>
      </c>
      <c r="E250" s="109">
        <f t="shared" si="7"/>
        <v>2</v>
      </c>
      <c r="F250" s="109" t="s">
        <v>50</v>
      </c>
      <c r="G250" s="2" t="s">
        <v>56</v>
      </c>
      <c r="H250" s="2" t="s">
        <v>59</v>
      </c>
      <c r="I250" s="2" t="s">
        <v>43</v>
      </c>
      <c r="J250" s="112">
        <v>274409.52022499999</v>
      </c>
    </row>
    <row r="251" spans="1:10" hidden="1" x14ac:dyDescent="0.2">
      <c r="A251" s="2" t="s">
        <v>37</v>
      </c>
      <c r="B251" s="2" t="s">
        <v>49</v>
      </c>
      <c r="C251" s="2" t="s">
        <v>39</v>
      </c>
      <c r="D251" s="108">
        <v>41699</v>
      </c>
      <c r="E251" s="109">
        <f t="shared" si="7"/>
        <v>3</v>
      </c>
      <c r="F251" s="109" t="s">
        <v>50</v>
      </c>
      <c r="G251" s="2" t="s">
        <v>56</v>
      </c>
      <c r="H251" s="2" t="s">
        <v>59</v>
      </c>
      <c r="I251" s="2" t="s">
        <v>43</v>
      </c>
      <c r="J251" s="112">
        <v>273784.48220000003</v>
      </c>
    </row>
    <row r="252" spans="1:10" hidden="1" x14ac:dyDescent="0.2">
      <c r="A252" s="2" t="s">
        <v>37</v>
      </c>
      <c r="B252" s="2" t="s">
        <v>49</v>
      </c>
      <c r="C252" s="2" t="s">
        <v>39</v>
      </c>
      <c r="D252" s="108">
        <v>41730</v>
      </c>
      <c r="E252" s="109">
        <f t="shared" si="7"/>
        <v>4</v>
      </c>
      <c r="F252" s="109" t="s">
        <v>50</v>
      </c>
      <c r="G252" s="2" t="s">
        <v>56</v>
      </c>
      <c r="H252" s="2" t="s">
        <v>59</v>
      </c>
      <c r="I252" s="2" t="s">
        <v>43</v>
      </c>
      <c r="J252" s="112">
        <v>274379.19941249996</v>
      </c>
    </row>
    <row r="253" spans="1:10" hidden="1" x14ac:dyDescent="0.2">
      <c r="A253" s="2" t="s">
        <v>37</v>
      </c>
      <c r="B253" s="2" t="s">
        <v>49</v>
      </c>
      <c r="C253" s="2" t="s">
        <v>39</v>
      </c>
      <c r="D253" s="108">
        <v>41760</v>
      </c>
      <c r="E253" s="109">
        <f t="shared" si="7"/>
        <v>5</v>
      </c>
      <c r="F253" s="109" t="s">
        <v>50</v>
      </c>
      <c r="G253" s="2" t="s">
        <v>56</v>
      </c>
      <c r="H253" s="2" t="s">
        <v>59</v>
      </c>
      <c r="I253" s="2" t="s">
        <v>43</v>
      </c>
      <c r="J253" s="112">
        <v>291359.54218749999</v>
      </c>
    </row>
    <row r="254" spans="1:10" hidden="1" x14ac:dyDescent="0.2">
      <c r="A254" s="2" t="s">
        <v>37</v>
      </c>
      <c r="B254" s="2" t="s">
        <v>49</v>
      </c>
      <c r="C254" s="2" t="s">
        <v>39</v>
      </c>
      <c r="D254" s="108">
        <v>41791</v>
      </c>
      <c r="E254" s="109">
        <f t="shared" si="7"/>
        <v>6</v>
      </c>
      <c r="F254" s="109" t="s">
        <v>50</v>
      </c>
      <c r="G254" s="2" t="s">
        <v>56</v>
      </c>
      <c r="H254" s="2" t="s">
        <v>59</v>
      </c>
      <c r="I254" s="2" t="s">
        <v>43</v>
      </c>
      <c r="J254" s="112">
        <v>332171.36953749997</v>
      </c>
    </row>
    <row r="255" spans="1:10" hidden="1" x14ac:dyDescent="0.2">
      <c r="A255" s="2" t="s">
        <v>37</v>
      </c>
      <c r="B255" s="2" t="s">
        <v>49</v>
      </c>
      <c r="C255" s="2" t="s">
        <v>39</v>
      </c>
      <c r="D255" s="108">
        <v>41456</v>
      </c>
      <c r="E255" s="109">
        <f t="shared" si="7"/>
        <v>7</v>
      </c>
      <c r="F255" s="109" t="s">
        <v>50</v>
      </c>
      <c r="G255" s="2" t="s">
        <v>56</v>
      </c>
      <c r="H255" s="2" t="s">
        <v>60</v>
      </c>
      <c r="I255" s="2" t="s">
        <v>43</v>
      </c>
      <c r="J255" s="112">
        <v>176150.15407499947</v>
      </c>
    </row>
    <row r="256" spans="1:10" hidden="1" x14ac:dyDescent="0.2">
      <c r="A256" s="2" t="s">
        <v>37</v>
      </c>
      <c r="B256" s="2" t="s">
        <v>49</v>
      </c>
      <c r="C256" s="2" t="s">
        <v>39</v>
      </c>
      <c r="D256" s="108">
        <v>41487</v>
      </c>
      <c r="E256" s="109">
        <f t="shared" si="7"/>
        <v>8</v>
      </c>
      <c r="F256" s="109" t="s">
        <v>50</v>
      </c>
      <c r="G256" s="2" t="s">
        <v>56</v>
      </c>
      <c r="H256" s="2" t="s">
        <v>60</v>
      </c>
      <c r="I256" s="2" t="s">
        <v>43</v>
      </c>
      <c r="J256" s="112">
        <v>243388.48222500001</v>
      </c>
    </row>
    <row r="257" spans="1:10" hidden="1" x14ac:dyDescent="0.2">
      <c r="A257" s="2" t="s">
        <v>37</v>
      </c>
      <c r="B257" s="2" t="s">
        <v>49</v>
      </c>
      <c r="C257" s="2" t="s">
        <v>39</v>
      </c>
      <c r="D257" s="108">
        <v>41518</v>
      </c>
      <c r="E257" s="109">
        <f t="shared" si="7"/>
        <v>9</v>
      </c>
      <c r="F257" s="109" t="s">
        <v>50</v>
      </c>
      <c r="G257" s="2" t="s">
        <v>56</v>
      </c>
      <c r="H257" s="2" t="s">
        <v>60</v>
      </c>
      <c r="I257" s="2" t="s">
        <v>43</v>
      </c>
      <c r="J257" s="112">
        <v>190550.58592499947</v>
      </c>
    </row>
    <row r="258" spans="1:10" hidden="1" x14ac:dyDescent="0.2">
      <c r="A258" s="2" t="s">
        <v>37</v>
      </c>
      <c r="B258" s="2" t="s">
        <v>49</v>
      </c>
      <c r="C258" s="2" t="s">
        <v>39</v>
      </c>
      <c r="D258" s="108">
        <v>41548</v>
      </c>
      <c r="E258" s="109">
        <f t="shared" si="7"/>
        <v>10</v>
      </c>
      <c r="F258" s="109" t="s">
        <v>50</v>
      </c>
      <c r="G258" s="2" t="s">
        <v>56</v>
      </c>
      <c r="H258" s="2" t="s">
        <v>60</v>
      </c>
      <c r="I258" s="2" t="s">
        <v>43</v>
      </c>
      <c r="J258" s="112">
        <v>180863.73427499997</v>
      </c>
    </row>
    <row r="259" spans="1:10" hidden="1" x14ac:dyDescent="0.2">
      <c r="A259" s="2" t="s">
        <v>37</v>
      </c>
      <c r="B259" s="2" t="s">
        <v>49</v>
      </c>
      <c r="C259" s="2" t="s">
        <v>39</v>
      </c>
      <c r="D259" s="108">
        <v>41579</v>
      </c>
      <c r="E259" s="109">
        <f t="shared" si="7"/>
        <v>11</v>
      </c>
      <c r="F259" s="109" t="s">
        <v>50</v>
      </c>
      <c r="G259" s="2" t="s">
        <v>56</v>
      </c>
      <c r="H259" s="2" t="s">
        <v>60</v>
      </c>
      <c r="I259" s="2" t="s">
        <v>43</v>
      </c>
      <c r="J259" s="112">
        <v>185739.02025</v>
      </c>
    </row>
    <row r="260" spans="1:10" hidden="1" x14ac:dyDescent="0.2">
      <c r="A260" s="2" t="s">
        <v>37</v>
      </c>
      <c r="B260" s="2" t="s">
        <v>49</v>
      </c>
      <c r="C260" s="2" t="s">
        <v>39</v>
      </c>
      <c r="D260" s="108">
        <v>41609</v>
      </c>
      <c r="E260" s="109">
        <f t="shared" si="7"/>
        <v>12</v>
      </c>
      <c r="F260" s="109" t="s">
        <v>50</v>
      </c>
      <c r="G260" s="2" t="s">
        <v>56</v>
      </c>
      <c r="H260" s="2" t="s">
        <v>60</v>
      </c>
      <c r="I260" s="2" t="s">
        <v>43</v>
      </c>
      <c r="J260" s="112">
        <v>178642.66350000002</v>
      </c>
    </row>
    <row r="261" spans="1:10" hidden="1" x14ac:dyDescent="0.2">
      <c r="A261" s="2" t="s">
        <v>37</v>
      </c>
      <c r="B261" s="2" t="s">
        <v>49</v>
      </c>
      <c r="C261" s="2" t="s">
        <v>39</v>
      </c>
      <c r="D261" s="108">
        <v>41640</v>
      </c>
      <c r="E261" s="109">
        <f t="shared" si="7"/>
        <v>1</v>
      </c>
      <c r="F261" s="109" t="s">
        <v>50</v>
      </c>
      <c r="G261" s="2" t="s">
        <v>56</v>
      </c>
      <c r="H261" s="2" t="s">
        <v>60</v>
      </c>
      <c r="I261" s="2" t="s">
        <v>43</v>
      </c>
      <c r="J261" s="112">
        <v>224419.80119999996</v>
      </c>
    </row>
    <row r="262" spans="1:10" hidden="1" x14ac:dyDescent="0.2">
      <c r="A262" s="2" t="s">
        <v>37</v>
      </c>
      <c r="B262" s="2" t="s">
        <v>49</v>
      </c>
      <c r="C262" s="2" t="s">
        <v>39</v>
      </c>
      <c r="D262" s="108">
        <v>41671</v>
      </c>
      <c r="E262" s="109">
        <f t="shared" si="7"/>
        <v>2</v>
      </c>
      <c r="F262" s="109" t="s">
        <v>50</v>
      </c>
      <c r="G262" s="2" t="s">
        <v>56</v>
      </c>
      <c r="H262" s="2" t="s">
        <v>60</v>
      </c>
      <c r="I262" s="2" t="s">
        <v>43</v>
      </c>
      <c r="J262" s="112">
        <v>188937.70244999998</v>
      </c>
    </row>
    <row r="263" spans="1:10" hidden="1" x14ac:dyDescent="0.2">
      <c r="A263" s="2" t="s">
        <v>37</v>
      </c>
      <c r="B263" s="2" t="s">
        <v>49</v>
      </c>
      <c r="C263" s="2" t="s">
        <v>39</v>
      </c>
      <c r="D263" s="108">
        <v>41699</v>
      </c>
      <c r="E263" s="109">
        <f t="shared" si="7"/>
        <v>3</v>
      </c>
      <c r="F263" s="109" t="s">
        <v>50</v>
      </c>
      <c r="G263" s="2" t="s">
        <v>56</v>
      </c>
      <c r="H263" s="2" t="s">
        <v>60</v>
      </c>
      <c r="I263" s="2" t="s">
        <v>43</v>
      </c>
      <c r="J263" s="112">
        <v>188507.34840000002</v>
      </c>
    </row>
    <row r="264" spans="1:10" hidden="1" x14ac:dyDescent="0.2">
      <c r="A264" s="2" t="s">
        <v>37</v>
      </c>
      <c r="B264" s="2" t="s">
        <v>49</v>
      </c>
      <c r="C264" s="2" t="s">
        <v>39</v>
      </c>
      <c r="D264" s="108">
        <v>41730</v>
      </c>
      <c r="E264" s="109">
        <f t="shared" si="7"/>
        <v>4</v>
      </c>
      <c r="F264" s="109" t="s">
        <v>50</v>
      </c>
      <c r="G264" s="2" t="s">
        <v>56</v>
      </c>
      <c r="H264" s="2" t="s">
        <v>60</v>
      </c>
      <c r="I264" s="2" t="s">
        <v>43</v>
      </c>
      <c r="J264" s="112">
        <v>188916.82582500001</v>
      </c>
    </row>
    <row r="265" spans="1:10" hidden="1" x14ac:dyDescent="0.2">
      <c r="A265" s="2" t="s">
        <v>37</v>
      </c>
      <c r="B265" s="2" t="s">
        <v>49</v>
      </c>
      <c r="C265" s="2" t="s">
        <v>39</v>
      </c>
      <c r="D265" s="108">
        <v>41760</v>
      </c>
      <c r="E265" s="109">
        <f t="shared" si="7"/>
        <v>5</v>
      </c>
      <c r="F265" s="109" t="s">
        <v>50</v>
      </c>
      <c r="G265" s="2" t="s">
        <v>56</v>
      </c>
      <c r="H265" s="2" t="s">
        <v>60</v>
      </c>
      <c r="I265" s="2" t="s">
        <v>43</v>
      </c>
      <c r="J265" s="112">
        <v>200608.20937500001</v>
      </c>
    </row>
    <row r="266" spans="1:10" hidden="1" x14ac:dyDescent="0.2">
      <c r="A266" s="2" t="s">
        <v>37</v>
      </c>
      <c r="B266" s="2" t="s">
        <v>49</v>
      </c>
      <c r="C266" s="2" t="s">
        <v>39</v>
      </c>
      <c r="D266" s="108">
        <v>41791</v>
      </c>
      <c r="E266" s="109">
        <f t="shared" si="7"/>
        <v>6</v>
      </c>
      <c r="F266" s="109" t="s">
        <v>50</v>
      </c>
      <c r="G266" s="2" t="s">
        <v>56</v>
      </c>
      <c r="H266" s="2" t="s">
        <v>60</v>
      </c>
      <c r="I266" s="2" t="s">
        <v>43</v>
      </c>
      <c r="J266" s="112">
        <v>228708.15607500001</v>
      </c>
    </row>
    <row r="267" spans="1:10" hidden="1" x14ac:dyDescent="0.2">
      <c r="A267" s="2" t="s">
        <v>37</v>
      </c>
      <c r="B267" s="2" t="s">
        <v>49</v>
      </c>
      <c r="C267" s="2" t="s">
        <v>39</v>
      </c>
      <c r="D267" s="108">
        <v>41456</v>
      </c>
      <c r="E267" s="109">
        <f t="shared" si="7"/>
        <v>7</v>
      </c>
      <c r="F267" s="109" t="s">
        <v>50</v>
      </c>
      <c r="G267" s="2" t="s">
        <v>61</v>
      </c>
      <c r="H267" s="2" t="s">
        <v>62</v>
      </c>
      <c r="I267" s="2" t="s">
        <v>43</v>
      </c>
      <c r="J267" s="112">
        <v>1153364.1040624965</v>
      </c>
    </row>
    <row r="268" spans="1:10" hidden="1" x14ac:dyDescent="0.2">
      <c r="A268" s="2" t="s">
        <v>37</v>
      </c>
      <c r="B268" s="2" t="s">
        <v>49</v>
      </c>
      <c r="C268" s="2" t="s">
        <v>39</v>
      </c>
      <c r="D268" s="108">
        <v>41487</v>
      </c>
      <c r="E268" s="109">
        <f t="shared" si="7"/>
        <v>8</v>
      </c>
      <c r="F268" s="109" t="s">
        <v>50</v>
      </c>
      <c r="G268" s="2" t="s">
        <v>61</v>
      </c>
      <c r="H268" s="2" t="s">
        <v>62</v>
      </c>
      <c r="I268" s="2" t="s">
        <v>43</v>
      </c>
      <c r="J268" s="112">
        <v>1593615.0621875001</v>
      </c>
    </row>
    <row r="269" spans="1:10" hidden="1" x14ac:dyDescent="0.2">
      <c r="A269" s="2" t="s">
        <v>37</v>
      </c>
      <c r="B269" s="2" t="s">
        <v>49</v>
      </c>
      <c r="C269" s="2" t="s">
        <v>39</v>
      </c>
      <c r="D269" s="108">
        <v>41518</v>
      </c>
      <c r="E269" s="109">
        <f t="shared" si="7"/>
        <v>9</v>
      </c>
      <c r="F269" s="109" t="s">
        <v>50</v>
      </c>
      <c r="G269" s="2" t="s">
        <v>61</v>
      </c>
      <c r="H269" s="2" t="s">
        <v>62</v>
      </c>
      <c r="I269" s="2" t="s">
        <v>43</v>
      </c>
      <c r="J269" s="112">
        <v>1247652.6459374966</v>
      </c>
    </row>
    <row r="270" spans="1:10" hidden="1" x14ac:dyDescent="0.2">
      <c r="A270" s="2" t="s">
        <v>37</v>
      </c>
      <c r="B270" s="2" t="s">
        <v>49</v>
      </c>
      <c r="C270" s="2" t="s">
        <v>39</v>
      </c>
      <c r="D270" s="108">
        <v>41548</v>
      </c>
      <c r="E270" s="109">
        <f t="shared" si="7"/>
        <v>10</v>
      </c>
      <c r="F270" s="109" t="s">
        <v>50</v>
      </c>
      <c r="G270" s="2" t="s">
        <v>61</v>
      </c>
      <c r="H270" s="2" t="s">
        <v>62</v>
      </c>
      <c r="I270" s="2" t="s">
        <v>43</v>
      </c>
      <c r="J270" s="112">
        <v>1184226.8315625</v>
      </c>
    </row>
    <row r="271" spans="1:10" hidden="1" x14ac:dyDescent="0.2">
      <c r="A271" s="2" t="s">
        <v>37</v>
      </c>
      <c r="B271" s="2" t="s">
        <v>49</v>
      </c>
      <c r="C271" s="2" t="s">
        <v>39</v>
      </c>
      <c r="D271" s="108">
        <v>41579</v>
      </c>
      <c r="E271" s="109">
        <f t="shared" si="7"/>
        <v>11</v>
      </c>
      <c r="F271" s="109" t="s">
        <v>50</v>
      </c>
      <c r="G271" s="2" t="s">
        <v>61</v>
      </c>
      <c r="H271" s="2" t="s">
        <v>62</v>
      </c>
      <c r="I271" s="2" t="s">
        <v>43</v>
      </c>
      <c r="J271" s="112">
        <v>1216148.346875</v>
      </c>
    </row>
    <row r="272" spans="1:10" hidden="1" x14ac:dyDescent="0.2">
      <c r="A272" s="2" t="s">
        <v>37</v>
      </c>
      <c r="B272" s="2" t="s">
        <v>49</v>
      </c>
      <c r="C272" s="2" t="s">
        <v>39</v>
      </c>
      <c r="D272" s="108">
        <v>41609</v>
      </c>
      <c r="E272" s="109">
        <f t="shared" si="7"/>
        <v>12</v>
      </c>
      <c r="F272" s="109" t="s">
        <v>50</v>
      </c>
      <c r="G272" s="2" t="s">
        <v>61</v>
      </c>
      <c r="H272" s="2" t="s">
        <v>62</v>
      </c>
      <c r="I272" s="2" t="s">
        <v>43</v>
      </c>
      <c r="J272" s="112">
        <v>1169684.1062500002</v>
      </c>
    </row>
    <row r="273" spans="1:10" hidden="1" x14ac:dyDescent="0.2">
      <c r="A273" s="2" t="s">
        <v>37</v>
      </c>
      <c r="B273" s="2" t="s">
        <v>49</v>
      </c>
      <c r="C273" s="2" t="s">
        <v>39</v>
      </c>
      <c r="D273" s="108">
        <v>41640</v>
      </c>
      <c r="E273" s="109">
        <f t="shared" si="7"/>
        <v>1</v>
      </c>
      <c r="F273" s="109" t="s">
        <v>50</v>
      </c>
      <c r="G273" s="2" t="s">
        <v>61</v>
      </c>
      <c r="H273" s="2" t="s">
        <v>62</v>
      </c>
      <c r="I273" s="2" t="s">
        <v>43</v>
      </c>
      <c r="J273" s="112">
        <v>1469415.3649999998</v>
      </c>
    </row>
    <row r="274" spans="1:10" hidden="1" x14ac:dyDescent="0.2">
      <c r="A274" s="2" t="s">
        <v>37</v>
      </c>
      <c r="B274" s="2" t="s">
        <v>49</v>
      </c>
      <c r="C274" s="2" t="s">
        <v>39</v>
      </c>
      <c r="D274" s="108">
        <v>41671</v>
      </c>
      <c r="E274" s="109">
        <f t="shared" si="7"/>
        <v>2</v>
      </c>
      <c r="F274" s="109" t="s">
        <v>50</v>
      </c>
      <c r="G274" s="2" t="s">
        <v>61</v>
      </c>
      <c r="H274" s="2" t="s">
        <v>62</v>
      </c>
      <c r="I274" s="2" t="s">
        <v>43</v>
      </c>
      <c r="J274" s="112">
        <v>1237092.099375</v>
      </c>
    </row>
    <row r="275" spans="1:10" hidden="1" x14ac:dyDescent="0.2">
      <c r="A275" s="2" t="s">
        <v>37</v>
      </c>
      <c r="B275" s="2" t="s">
        <v>49</v>
      </c>
      <c r="C275" s="2" t="s">
        <v>39</v>
      </c>
      <c r="D275" s="108">
        <v>41699</v>
      </c>
      <c r="E275" s="109">
        <f t="shared" si="7"/>
        <v>3</v>
      </c>
      <c r="F275" s="109" t="s">
        <v>50</v>
      </c>
      <c r="G275" s="2" t="s">
        <v>61</v>
      </c>
      <c r="H275" s="2" t="s">
        <v>62</v>
      </c>
      <c r="I275" s="2" t="s">
        <v>43</v>
      </c>
      <c r="J275" s="112">
        <v>1234274.3050000002</v>
      </c>
    </row>
    <row r="276" spans="1:10" hidden="1" x14ac:dyDescent="0.2">
      <c r="A276" s="2" t="s">
        <v>37</v>
      </c>
      <c r="B276" s="2" t="s">
        <v>49</v>
      </c>
      <c r="C276" s="2" t="s">
        <v>39</v>
      </c>
      <c r="D276" s="108">
        <v>41730</v>
      </c>
      <c r="E276" s="109">
        <f t="shared" si="7"/>
        <v>4</v>
      </c>
      <c r="F276" s="109" t="s">
        <v>50</v>
      </c>
      <c r="G276" s="2" t="s">
        <v>61</v>
      </c>
      <c r="H276" s="2" t="s">
        <v>62</v>
      </c>
      <c r="I276" s="2" t="s">
        <v>43</v>
      </c>
      <c r="J276" s="112">
        <v>1236955.4071875</v>
      </c>
    </row>
    <row r="277" spans="1:10" hidden="1" x14ac:dyDescent="0.2">
      <c r="A277" s="2" t="s">
        <v>37</v>
      </c>
      <c r="B277" s="2" t="s">
        <v>49</v>
      </c>
      <c r="C277" s="2" t="s">
        <v>39</v>
      </c>
      <c r="D277" s="108">
        <v>41760</v>
      </c>
      <c r="E277" s="109">
        <f t="shared" si="7"/>
        <v>5</v>
      </c>
      <c r="F277" s="109" t="s">
        <v>50</v>
      </c>
      <c r="G277" s="2" t="s">
        <v>61</v>
      </c>
      <c r="H277" s="2" t="s">
        <v>62</v>
      </c>
      <c r="I277" s="2" t="s">
        <v>43</v>
      </c>
      <c r="J277" s="112">
        <v>1313506.1328125</v>
      </c>
    </row>
    <row r="278" spans="1:10" hidden="1" x14ac:dyDescent="0.2">
      <c r="A278" s="2" t="s">
        <v>37</v>
      </c>
      <c r="B278" s="2" t="s">
        <v>49</v>
      </c>
      <c r="C278" s="2" t="s">
        <v>39</v>
      </c>
      <c r="D278" s="108">
        <v>41791</v>
      </c>
      <c r="E278" s="109">
        <f t="shared" si="7"/>
        <v>6</v>
      </c>
      <c r="F278" s="109" t="s">
        <v>50</v>
      </c>
      <c r="G278" s="2" t="s">
        <v>61</v>
      </c>
      <c r="H278" s="2" t="s">
        <v>62</v>
      </c>
      <c r="I278" s="2" t="s">
        <v>43</v>
      </c>
      <c r="J278" s="112">
        <v>1497493.8790625001</v>
      </c>
    </row>
    <row r="279" spans="1:10" hidden="1" x14ac:dyDescent="0.2">
      <c r="A279" s="2" t="s">
        <v>37</v>
      </c>
      <c r="B279" s="2" t="s">
        <v>49</v>
      </c>
      <c r="C279" s="2" t="s">
        <v>47</v>
      </c>
      <c r="D279" s="108">
        <v>41456</v>
      </c>
      <c r="E279" s="109">
        <f t="shared" si="7"/>
        <v>7</v>
      </c>
      <c r="F279" s="109" t="s">
        <v>50</v>
      </c>
      <c r="G279" s="2" t="s">
        <v>51</v>
      </c>
      <c r="H279" s="2" t="s">
        <v>52</v>
      </c>
      <c r="I279" s="2" t="s">
        <v>43</v>
      </c>
      <c r="J279" s="112">
        <v>2533034.5131168002</v>
      </c>
    </row>
    <row r="280" spans="1:10" hidden="1" x14ac:dyDescent="0.2">
      <c r="A280" s="2" t="s">
        <v>37</v>
      </c>
      <c r="B280" s="2" t="s">
        <v>49</v>
      </c>
      <c r="C280" s="2" t="s">
        <v>47</v>
      </c>
      <c r="D280" s="108">
        <v>41487</v>
      </c>
      <c r="E280" s="109">
        <f t="shared" si="7"/>
        <v>8</v>
      </c>
      <c r="F280" s="109" t="s">
        <v>50</v>
      </c>
      <c r="G280" s="2" t="s">
        <v>51</v>
      </c>
      <c r="H280" s="2" t="s">
        <v>52</v>
      </c>
      <c r="I280" s="2" t="s">
        <v>43</v>
      </c>
      <c r="J280" s="112">
        <v>3051574.1625600001</v>
      </c>
    </row>
    <row r="281" spans="1:10" hidden="1" x14ac:dyDescent="0.2">
      <c r="A281" s="2" t="s">
        <v>37</v>
      </c>
      <c r="B281" s="2" t="s">
        <v>49</v>
      </c>
      <c r="C281" s="2" t="s">
        <v>47</v>
      </c>
      <c r="D281" s="108">
        <v>41518</v>
      </c>
      <c r="E281" s="109">
        <f t="shared" si="7"/>
        <v>9</v>
      </c>
      <c r="F281" s="109" t="s">
        <v>50</v>
      </c>
      <c r="G281" s="2" t="s">
        <v>51</v>
      </c>
      <c r="H281" s="2" t="s">
        <v>52</v>
      </c>
      <c r="I281" s="2" t="s">
        <v>43</v>
      </c>
      <c r="J281" s="112">
        <v>3084202.7580672004</v>
      </c>
    </row>
    <row r="282" spans="1:10" hidden="1" x14ac:dyDescent="0.2">
      <c r="A282" s="2" t="s">
        <v>37</v>
      </c>
      <c r="B282" s="2" t="s">
        <v>49</v>
      </c>
      <c r="C282" s="2" t="s">
        <v>47</v>
      </c>
      <c r="D282" s="108">
        <v>41548</v>
      </c>
      <c r="E282" s="109">
        <f t="shared" si="7"/>
        <v>10</v>
      </c>
      <c r="F282" s="109" t="s">
        <v>50</v>
      </c>
      <c r="G282" s="2" t="s">
        <v>51</v>
      </c>
      <c r="H282" s="2" t="s">
        <v>52</v>
      </c>
      <c r="I282" s="2" t="s">
        <v>43</v>
      </c>
      <c r="J282" s="112">
        <v>4135202.765971201</v>
      </c>
    </row>
    <row r="283" spans="1:10" hidden="1" x14ac:dyDescent="0.2">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hidden="1" x14ac:dyDescent="0.2">
      <c r="A284" s="2" t="s">
        <v>37</v>
      </c>
      <c r="B284" s="2" t="s">
        <v>49</v>
      </c>
      <c r="C284" s="2" t="s">
        <v>47</v>
      </c>
      <c r="D284" s="108">
        <v>41609</v>
      </c>
      <c r="E284" s="109">
        <f t="shared" si="8"/>
        <v>12</v>
      </c>
      <c r="F284" s="109" t="s">
        <v>50</v>
      </c>
      <c r="G284" s="2" t="s">
        <v>51</v>
      </c>
      <c r="H284" s="2" t="s">
        <v>52</v>
      </c>
      <c r="I284" s="2" t="s">
        <v>43</v>
      </c>
      <c r="J284" s="112">
        <v>3464957.9260800011</v>
      </c>
    </row>
    <row r="285" spans="1:10" hidden="1" x14ac:dyDescent="0.2">
      <c r="A285" s="2" t="s">
        <v>37</v>
      </c>
      <c r="B285" s="2" t="s">
        <v>49</v>
      </c>
      <c r="C285" s="2" t="s">
        <v>47</v>
      </c>
      <c r="D285" s="108">
        <v>41640</v>
      </c>
      <c r="E285" s="109">
        <f t="shared" si="8"/>
        <v>1</v>
      </c>
      <c r="F285" s="109" t="s">
        <v>50</v>
      </c>
      <c r="G285" s="2" t="s">
        <v>51</v>
      </c>
      <c r="H285" s="2" t="s">
        <v>52</v>
      </c>
      <c r="I285" s="2" t="s">
        <v>43</v>
      </c>
      <c r="J285" s="112">
        <v>4049642.8266000003</v>
      </c>
    </row>
    <row r="286" spans="1:10" hidden="1" x14ac:dyDescent="0.2">
      <c r="A286" s="2" t="s">
        <v>37</v>
      </c>
      <c r="B286" s="2" t="s">
        <v>49</v>
      </c>
      <c r="C286" s="2" t="s">
        <v>47</v>
      </c>
      <c r="D286" s="108">
        <v>41671</v>
      </c>
      <c r="E286" s="109">
        <f t="shared" si="8"/>
        <v>2</v>
      </c>
      <c r="F286" s="109" t="s">
        <v>50</v>
      </c>
      <c r="G286" s="2" t="s">
        <v>51</v>
      </c>
      <c r="H286" s="2" t="s">
        <v>52</v>
      </c>
      <c r="I286" s="2" t="s">
        <v>43</v>
      </c>
      <c r="J286" s="112">
        <v>4767948.2214000002</v>
      </c>
    </row>
    <row r="287" spans="1:10" hidden="1" x14ac:dyDescent="0.2">
      <c r="A287" s="2" t="s">
        <v>37</v>
      </c>
      <c r="B287" s="2" t="s">
        <v>49</v>
      </c>
      <c r="C287" s="2" t="s">
        <v>47</v>
      </c>
      <c r="D287" s="108">
        <v>41699</v>
      </c>
      <c r="E287" s="109">
        <f t="shared" si="8"/>
        <v>3</v>
      </c>
      <c r="F287" s="109" t="s">
        <v>50</v>
      </c>
      <c r="G287" s="2" t="s">
        <v>51</v>
      </c>
      <c r="H287" s="2" t="s">
        <v>52</v>
      </c>
      <c r="I287" s="2" t="s">
        <v>43</v>
      </c>
      <c r="J287" s="112">
        <v>4346722.8083999995</v>
      </c>
    </row>
    <row r="288" spans="1:10" hidden="1" x14ac:dyDescent="0.2">
      <c r="A288" s="2" t="s">
        <v>37</v>
      </c>
      <c r="B288" s="2" t="s">
        <v>49</v>
      </c>
      <c r="C288" s="2" t="s">
        <v>47</v>
      </c>
      <c r="D288" s="108">
        <v>41730</v>
      </c>
      <c r="E288" s="109">
        <f t="shared" si="8"/>
        <v>4</v>
      </c>
      <c r="F288" s="109" t="s">
        <v>50</v>
      </c>
      <c r="G288" s="2" t="s">
        <v>51</v>
      </c>
      <c r="H288" s="2" t="s">
        <v>52</v>
      </c>
      <c r="I288" s="2" t="s">
        <v>43</v>
      </c>
      <c r="J288" s="112">
        <v>4671541.1274000006</v>
      </c>
    </row>
    <row r="289" spans="1:10" hidden="1" x14ac:dyDescent="0.2">
      <c r="A289" s="2" t="s">
        <v>37</v>
      </c>
      <c r="B289" s="2" t="s">
        <v>49</v>
      </c>
      <c r="C289" s="2" t="s">
        <v>47</v>
      </c>
      <c r="D289" s="108">
        <v>41760</v>
      </c>
      <c r="E289" s="109">
        <f t="shared" si="8"/>
        <v>5</v>
      </c>
      <c r="F289" s="109" t="s">
        <v>50</v>
      </c>
      <c r="G289" s="2" t="s">
        <v>51</v>
      </c>
      <c r="H289" s="2" t="s">
        <v>52</v>
      </c>
      <c r="I289" s="2" t="s">
        <v>43</v>
      </c>
      <c r="J289" s="112">
        <v>5478104.6040000012</v>
      </c>
    </row>
    <row r="290" spans="1:10" hidden="1" x14ac:dyDescent="0.2">
      <c r="A290" s="2" t="s">
        <v>37</v>
      </c>
      <c r="B290" s="2" t="s">
        <v>49</v>
      </c>
      <c r="C290" s="2" t="s">
        <v>47</v>
      </c>
      <c r="D290" s="108">
        <v>41791</v>
      </c>
      <c r="E290" s="109">
        <f t="shared" si="8"/>
        <v>6</v>
      </c>
      <c r="F290" s="109" t="s">
        <v>50</v>
      </c>
      <c r="G290" s="2" t="s">
        <v>51</v>
      </c>
      <c r="H290" s="2" t="s">
        <v>52</v>
      </c>
      <c r="I290" s="2" t="s">
        <v>43</v>
      </c>
      <c r="J290" s="112">
        <v>2269805.1667200001</v>
      </c>
    </row>
    <row r="291" spans="1:10" hidden="1" x14ac:dyDescent="0.2">
      <c r="A291" s="2" t="s">
        <v>37</v>
      </c>
      <c r="B291" s="2" t="s">
        <v>49</v>
      </c>
      <c r="C291" s="2" t="s">
        <v>47</v>
      </c>
      <c r="D291" s="108">
        <v>41456</v>
      </c>
      <c r="E291" s="109">
        <f t="shared" si="8"/>
        <v>7</v>
      </c>
      <c r="F291" s="109" t="s">
        <v>50</v>
      </c>
      <c r="G291" s="2" t="s">
        <v>53</v>
      </c>
      <c r="H291" s="2" t="s">
        <v>54</v>
      </c>
      <c r="I291" s="2" t="s">
        <v>43</v>
      </c>
      <c r="J291" s="112">
        <v>1266517.2565584001</v>
      </c>
    </row>
    <row r="292" spans="1:10" hidden="1" x14ac:dyDescent="0.2">
      <c r="A292" s="2" t="s">
        <v>37</v>
      </c>
      <c r="B292" s="2" t="s">
        <v>49</v>
      </c>
      <c r="C292" s="2" t="s">
        <v>47</v>
      </c>
      <c r="D292" s="108">
        <v>41487</v>
      </c>
      <c r="E292" s="109">
        <f t="shared" si="8"/>
        <v>8</v>
      </c>
      <c r="F292" s="109" t="s">
        <v>50</v>
      </c>
      <c r="G292" s="2" t="s">
        <v>53</v>
      </c>
      <c r="H292" s="2" t="s">
        <v>54</v>
      </c>
      <c r="I292" s="2" t="s">
        <v>43</v>
      </c>
      <c r="J292" s="112">
        <v>1525787.08128</v>
      </c>
    </row>
    <row r="293" spans="1:10" hidden="1" x14ac:dyDescent="0.2">
      <c r="A293" s="2" t="s">
        <v>37</v>
      </c>
      <c r="B293" s="2" t="s">
        <v>49</v>
      </c>
      <c r="C293" s="2" t="s">
        <v>47</v>
      </c>
      <c r="D293" s="108">
        <v>41518</v>
      </c>
      <c r="E293" s="109">
        <f t="shared" si="8"/>
        <v>9</v>
      </c>
      <c r="F293" s="109" t="s">
        <v>50</v>
      </c>
      <c r="G293" s="2" t="s">
        <v>53</v>
      </c>
      <c r="H293" s="2" t="s">
        <v>54</v>
      </c>
      <c r="I293" s="2" t="s">
        <v>43</v>
      </c>
      <c r="J293" s="112">
        <v>1542101.3790336002</v>
      </c>
    </row>
    <row r="294" spans="1:10" hidden="1" x14ac:dyDescent="0.2">
      <c r="A294" s="2" t="s">
        <v>37</v>
      </c>
      <c r="B294" s="2" t="s">
        <v>49</v>
      </c>
      <c r="C294" s="2" t="s">
        <v>47</v>
      </c>
      <c r="D294" s="108">
        <v>41548</v>
      </c>
      <c r="E294" s="109">
        <f t="shared" si="8"/>
        <v>10</v>
      </c>
      <c r="F294" s="109" t="s">
        <v>50</v>
      </c>
      <c r="G294" s="2" t="s">
        <v>53</v>
      </c>
      <c r="H294" s="2" t="s">
        <v>54</v>
      </c>
      <c r="I294" s="2" t="s">
        <v>43</v>
      </c>
      <c r="J294" s="112">
        <v>2067601.3829856005</v>
      </c>
    </row>
    <row r="295" spans="1:10" hidden="1" x14ac:dyDescent="0.2">
      <c r="A295" s="2" t="s">
        <v>37</v>
      </c>
      <c r="B295" s="2" t="s">
        <v>49</v>
      </c>
      <c r="C295" s="2" t="s">
        <v>47</v>
      </c>
      <c r="D295" s="108">
        <v>41579</v>
      </c>
      <c r="E295" s="109">
        <f t="shared" si="8"/>
        <v>11</v>
      </c>
      <c r="F295" s="109" t="s">
        <v>50</v>
      </c>
      <c r="G295" s="2" t="s">
        <v>53</v>
      </c>
      <c r="H295" s="2" t="s">
        <v>54</v>
      </c>
      <c r="I295" s="2" t="s">
        <v>43</v>
      </c>
      <c r="J295" s="112">
        <v>2236637.9474207996</v>
      </c>
    </row>
    <row r="296" spans="1:10" hidden="1" x14ac:dyDescent="0.2">
      <c r="A296" s="2" t="s">
        <v>37</v>
      </c>
      <c r="B296" s="2" t="s">
        <v>49</v>
      </c>
      <c r="C296" s="2" t="s">
        <v>47</v>
      </c>
      <c r="D296" s="108">
        <v>41609</v>
      </c>
      <c r="E296" s="109">
        <f t="shared" si="8"/>
        <v>12</v>
      </c>
      <c r="F296" s="109" t="s">
        <v>50</v>
      </c>
      <c r="G296" s="2" t="s">
        <v>53</v>
      </c>
      <c r="H296" s="2" t="s">
        <v>54</v>
      </c>
      <c r="I296" s="2" t="s">
        <v>43</v>
      </c>
      <c r="J296" s="112">
        <v>1732478.9630400005</v>
      </c>
    </row>
    <row r="297" spans="1:10" hidden="1" x14ac:dyDescent="0.2">
      <c r="A297" s="2" t="s">
        <v>37</v>
      </c>
      <c r="B297" s="2" t="s">
        <v>49</v>
      </c>
      <c r="C297" s="2" t="s">
        <v>47</v>
      </c>
      <c r="D297" s="108">
        <v>41640</v>
      </c>
      <c r="E297" s="109">
        <f t="shared" si="8"/>
        <v>1</v>
      </c>
      <c r="F297" s="109" t="s">
        <v>50</v>
      </c>
      <c r="G297" s="2" t="s">
        <v>53</v>
      </c>
      <c r="H297" s="2" t="s">
        <v>54</v>
      </c>
      <c r="I297" s="2" t="s">
        <v>43</v>
      </c>
      <c r="J297" s="112">
        <v>2024821.4133000001</v>
      </c>
    </row>
    <row r="298" spans="1:10" hidden="1" x14ac:dyDescent="0.2">
      <c r="A298" s="2" t="s">
        <v>37</v>
      </c>
      <c r="B298" s="2" t="s">
        <v>49</v>
      </c>
      <c r="C298" s="2" t="s">
        <v>47</v>
      </c>
      <c r="D298" s="108">
        <v>41671</v>
      </c>
      <c r="E298" s="109">
        <f t="shared" si="8"/>
        <v>2</v>
      </c>
      <c r="F298" s="109" t="s">
        <v>50</v>
      </c>
      <c r="G298" s="2" t="s">
        <v>53</v>
      </c>
      <c r="H298" s="2" t="s">
        <v>54</v>
      </c>
      <c r="I298" s="2" t="s">
        <v>43</v>
      </c>
      <c r="J298" s="112">
        <v>2383974.1107000001</v>
      </c>
    </row>
    <row r="299" spans="1:10" hidden="1" x14ac:dyDescent="0.2">
      <c r="A299" s="2" t="s">
        <v>37</v>
      </c>
      <c r="B299" s="2" t="s">
        <v>49</v>
      </c>
      <c r="C299" s="2" t="s">
        <v>47</v>
      </c>
      <c r="D299" s="108">
        <v>41699</v>
      </c>
      <c r="E299" s="109">
        <f t="shared" si="8"/>
        <v>3</v>
      </c>
      <c r="F299" s="109" t="s">
        <v>50</v>
      </c>
      <c r="G299" s="2" t="s">
        <v>53</v>
      </c>
      <c r="H299" s="2" t="s">
        <v>54</v>
      </c>
      <c r="I299" s="2" t="s">
        <v>43</v>
      </c>
      <c r="J299" s="112">
        <v>2173361.4041999998</v>
      </c>
    </row>
    <row r="300" spans="1:10" hidden="1" x14ac:dyDescent="0.2">
      <c r="A300" s="2" t="s">
        <v>37</v>
      </c>
      <c r="B300" s="2" t="s">
        <v>49</v>
      </c>
      <c r="C300" s="2" t="s">
        <v>47</v>
      </c>
      <c r="D300" s="108">
        <v>41730</v>
      </c>
      <c r="E300" s="109">
        <f t="shared" si="8"/>
        <v>4</v>
      </c>
      <c r="F300" s="109" t="s">
        <v>50</v>
      </c>
      <c r="G300" s="2" t="s">
        <v>53</v>
      </c>
      <c r="H300" s="2" t="s">
        <v>54</v>
      </c>
      <c r="I300" s="2" t="s">
        <v>43</v>
      </c>
      <c r="J300" s="112">
        <v>2335770.5637000003</v>
      </c>
    </row>
    <row r="301" spans="1:10" hidden="1" x14ac:dyDescent="0.2">
      <c r="A301" s="2" t="s">
        <v>37</v>
      </c>
      <c r="B301" s="2" t="s">
        <v>49</v>
      </c>
      <c r="C301" s="2" t="s">
        <v>47</v>
      </c>
      <c r="D301" s="108">
        <v>41760</v>
      </c>
      <c r="E301" s="109">
        <f t="shared" si="8"/>
        <v>5</v>
      </c>
      <c r="F301" s="109" t="s">
        <v>50</v>
      </c>
      <c r="G301" s="2" t="s">
        <v>53</v>
      </c>
      <c r="H301" s="2" t="s">
        <v>54</v>
      </c>
      <c r="I301" s="2" t="s">
        <v>43</v>
      </c>
      <c r="J301" s="112">
        <v>2739052.3020000006</v>
      </c>
    </row>
    <row r="302" spans="1:10" hidden="1" x14ac:dyDescent="0.2">
      <c r="A302" s="2" t="s">
        <v>37</v>
      </c>
      <c r="B302" s="2" t="s">
        <v>49</v>
      </c>
      <c r="C302" s="2" t="s">
        <v>47</v>
      </c>
      <c r="D302" s="108">
        <v>41791</v>
      </c>
      <c r="E302" s="109">
        <f t="shared" si="8"/>
        <v>6</v>
      </c>
      <c r="F302" s="109" t="s">
        <v>50</v>
      </c>
      <c r="G302" s="2" t="s">
        <v>53</v>
      </c>
      <c r="H302" s="2" t="s">
        <v>54</v>
      </c>
      <c r="I302" s="2" t="s">
        <v>43</v>
      </c>
      <c r="J302" s="112">
        <v>1134902.58336</v>
      </c>
    </row>
    <row r="303" spans="1:10" hidden="1" x14ac:dyDescent="0.2">
      <c r="A303" s="2" t="s">
        <v>37</v>
      </c>
      <c r="B303" s="2" t="s">
        <v>49</v>
      </c>
      <c r="C303" s="2" t="s">
        <v>47</v>
      </c>
      <c r="D303" s="108">
        <v>41456</v>
      </c>
      <c r="E303" s="109">
        <f t="shared" si="8"/>
        <v>7</v>
      </c>
      <c r="F303" s="109" t="s">
        <v>50</v>
      </c>
      <c r="G303" s="2" t="s">
        <v>53</v>
      </c>
      <c r="H303" s="2" t="s">
        <v>55</v>
      </c>
      <c r="I303" s="2" t="s">
        <v>43</v>
      </c>
      <c r="J303" s="112">
        <v>1055431.0471320001</v>
      </c>
    </row>
    <row r="304" spans="1:10" hidden="1" x14ac:dyDescent="0.2">
      <c r="A304" s="2" t="s">
        <v>37</v>
      </c>
      <c r="B304" s="2" t="s">
        <v>49</v>
      </c>
      <c r="C304" s="2" t="s">
        <v>47</v>
      </c>
      <c r="D304" s="108">
        <v>41487</v>
      </c>
      <c r="E304" s="109">
        <f t="shared" si="8"/>
        <v>8</v>
      </c>
      <c r="F304" s="109" t="s">
        <v>50</v>
      </c>
      <c r="G304" s="2" t="s">
        <v>53</v>
      </c>
      <c r="H304" s="2" t="s">
        <v>55</v>
      </c>
      <c r="I304" s="2" t="s">
        <v>43</v>
      </c>
      <c r="J304" s="112">
        <v>1271489.2344000002</v>
      </c>
    </row>
    <row r="305" spans="1:10" hidden="1" x14ac:dyDescent="0.2">
      <c r="A305" s="2" t="s">
        <v>37</v>
      </c>
      <c r="B305" s="2" t="s">
        <v>49</v>
      </c>
      <c r="C305" s="2" t="s">
        <v>47</v>
      </c>
      <c r="D305" s="108">
        <v>41518</v>
      </c>
      <c r="E305" s="109">
        <f t="shared" si="8"/>
        <v>9</v>
      </c>
      <c r="F305" s="109" t="s">
        <v>50</v>
      </c>
      <c r="G305" s="2" t="s">
        <v>53</v>
      </c>
      <c r="H305" s="2" t="s">
        <v>55</v>
      </c>
      <c r="I305" s="2" t="s">
        <v>43</v>
      </c>
      <c r="J305" s="112">
        <v>1285084.4825280001</v>
      </c>
    </row>
    <row r="306" spans="1:10" hidden="1" x14ac:dyDescent="0.2">
      <c r="A306" s="2" t="s">
        <v>37</v>
      </c>
      <c r="B306" s="2" t="s">
        <v>49</v>
      </c>
      <c r="C306" s="2" t="s">
        <v>47</v>
      </c>
      <c r="D306" s="108">
        <v>41548</v>
      </c>
      <c r="E306" s="109">
        <f t="shared" si="8"/>
        <v>10</v>
      </c>
      <c r="F306" s="109" t="s">
        <v>50</v>
      </c>
      <c r="G306" s="2" t="s">
        <v>53</v>
      </c>
      <c r="H306" s="2" t="s">
        <v>55</v>
      </c>
      <c r="I306" s="2" t="s">
        <v>43</v>
      </c>
      <c r="J306" s="112">
        <v>1723001.1524880002</v>
      </c>
    </row>
    <row r="307" spans="1:10" hidden="1" x14ac:dyDescent="0.2">
      <c r="A307" s="2" t="s">
        <v>37</v>
      </c>
      <c r="B307" s="2" t="s">
        <v>49</v>
      </c>
      <c r="C307" s="2" t="s">
        <v>47</v>
      </c>
      <c r="D307" s="108">
        <v>41579</v>
      </c>
      <c r="E307" s="109">
        <f t="shared" si="8"/>
        <v>11</v>
      </c>
      <c r="F307" s="109" t="s">
        <v>50</v>
      </c>
      <c r="G307" s="2" t="s">
        <v>53</v>
      </c>
      <c r="H307" s="2" t="s">
        <v>55</v>
      </c>
      <c r="I307" s="2" t="s">
        <v>43</v>
      </c>
      <c r="J307" s="112">
        <v>1863864.9561839998</v>
      </c>
    </row>
    <row r="308" spans="1:10" hidden="1" x14ac:dyDescent="0.2">
      <c r="A308" s="2" t="s">
        <v>37</v>
      </c>
      <c r="B308" s="2" t="s">
        <v>49</v>
      </c>
      <c r="C308" s="2" t="s">
        <v>47</v>
      </c>
      <c r="D308" s="108">
        <v>41609</v>
      </c>
      <c r="E308" s="109">
        <f t="shared" si="8"/>
        <v>12</v>
      </c>
      <c r="F308" s="109" t="s">
        <v>50</v>
      </c>
      <c r="G308" s="2" t="s">
        <v>53</v>
      </c>
      <c r="H308" s="2" t="s">
        <v>55</v>
      </c>
      <c r="I308" s="2" t="s">
        <v>43</v>
      </c>
      <c r="J308" s="112">
        <v>1443732.4692000004</v>
      </c>
    </row>
    <row r="309" spans="1:10" hidden="1" x14ac:dyDescent="0.2">
      <c r="A309" s="2" t="s">
        <v>37</v>
      </c>
      <c r="B309" s="2" t="s">
        <v>49</v>
      </c>
      <c r="C309" s="2" t="s">
        <v>47</v>
      </c>
      <c r="D309" s="108">
        <v>41640</v>
      </c>
      <c r="E309" s="109">
        <f t="shared" si="8"/>
        <v>1</v>
      </c>
      <c r="F309" s="109" t="s">
        <v>50</v>
      </c>
      <c r="G309" s="2" t="s">
        <v>53</v>
      </c>
      <c r="H309" s="2" t="s">
        <v>55</v>
      </c>
      <c r="I309" s="2" t="s">
        <v>43</v>
      </c>
      <c r="J309" s="112">
        <v>1687351.1777500003</v>
      </c>
    </row>
    <row r="310" spans="1:10" hidden="1" x14ac:dyDescent="0.2">
      <c r="A310" s="2" t="s">
        <v>37</v>
      </c>
      <c r="B310" s="2" t="s">
        <v>49</v>
      </c>
      <c r="C310" s="2" t="s">
        <v>47</v>
      </c>
      <c r="D310" s="108">
        <v>41671</v>
      </c>
      <c r="E310" s="109">
        <f t="shared" si="8"/>
        <v>2</v>
      </c>
      <c r="F310" s="109" t="s">
        <v>50</v>
      </c>
      <c r="G310" s="2" t="s">
        <v>53</v>
      </c>
      <c r="H310" s="2" t="s">
        <v>55</v>
      </c>
      <c r="I310" s="2" t="s">
        <v>43</v>
      </c>
      <c r="J310" s="112">
        <v>1986645.0922500002</v>
      </c>
    </row>
    <row r="311" spans="1:10" hidden="1" x14ac:dyDescent="0.2">
      <c r="A311" s="2" t="s">
        <v>37</v>
      </c>
      <c r="B311" s="2" t="s">
        <v>49</v>
      </c>
      <c r="C311" s="2" t="s">
        <v>47</v>
      </c>
      <c r="D311" s="108">
        <v>41699</v>
      </c>
      <c r="E311" s="109">
        <f t="shared" si="8"/>
        <v>3</v>
      </c>
      <c r="F311" s="109" t="s">
        <v>50</v>
      </c>
      <c r="G311" s="2" t="s">
        <v>53</v>
      </c>
      <c r="H311" s="2" t="s">
        <v>55</v>
      </c>
      <c r="I311" s="2" t="s">
        <v>43</v>
      </c>
      <c r="J311" s="112">
        <v>1811134.5035000001</v>
      </c>
    </row>
    <row r="312" spans="1:10" hidden="1" x14ac:dyDescent="0.2">
      <c r="A312" s="2" t="s">
        <v>37</v>
      </c>
      <c r="B312" s="2" t="s">
        <v>49</v>
      </c>
      <c r="C312" s="2" t="s">
        <v>47</v>
      </c>
      <c r="D312" s="108">
        <v>41730</v>
      </c>
      <c r="E312" s="109">
        <f t="shared" si="8"/>
        <v>4</v>
      </c>
      <c r="F312" s="109" t="s">
        <v>50</v>
      </c>
      <c r="G312" s="2" t="s">
        <v>53</v>
      </c>
      <c r="H312" s="2" t="s">
        <v>55</v>
      </c>
      <c r="I312" s="2" t="s">
        <v>43</v>
      </c>
      <c r="J312" s="112">
        <v>1946475.4697500004</v>
      </c>
    </row>
    <row r="313" spans="1:10" hidden="1" x14ac:dyDescent="0.2">
      <c r="A313" s="2" t="s">
        <v>37</v>
      </c>
      <c r="B313" s="2" t="s">
        <v>49</v>
      </c>
      <c r="C313" s="2" t="s">
        <v>47</v>
      </c>
      <c r="D313" s="108">
        <v>41760</v>
      </c>
      <c r="E313" s="109">
        <f t="shared" si="8"/>
        <v>5</v>
      </c>
      <c r="F313" s="109" t="s">
        <v>50</v>
      </c>
      <c r="G313" s="2" t="s">
        <v>53</v>
      </c>
      <c r="H313" s="2" t="s">
        <v>55</v>
      </c>
      <c r="I313" s="2" t="s">
        <v>43</v>
      </c>
      <c r="J313" s="112">
        <v>2282543.5850000004</v>
      </c>
    </row>
    <row r="314" spans="1:10" hidden="1" x14ac:dyDescent="0.2">
      <c r="A314" s="2" t="s">
        <v>37</v>
      </c>
      <c r="B314" s="2" t="s">
        <v>49</v>
      </c>
      <c r="C314" s="2" t="s">
        <v>47</v>
      </c>
      <c r="D314" s="108">
        <v>41791</v>
      </c>
      <c r="E314" s="109">
        <f t="shared" si="8"/>
        <v>6</v>
      </c>
      <c r="F314" s="109" t="s">
        <v>50</v>
      </c>
      <c r="G314" s="2" t="s">
        <v>53</v>
      </c>
      <c r="H314" s="2" t="s">
        <v>55</v>
      </c>
      <c r="I314" s="2" t="s">
        <v>43</v>
      </c>
      <c r="J314" s="112">
        <v>945752.15280000004</v>
      </c>
    </row>
    <row r="315" spans="1:10" hidden="1" x14ac:dyDescent="0.2">
      <c r="A315" s="2" t="s">
        <v>37</v>
      </c>
      <c r="B315" s="2" t="s">
        <v>49</v>
      </c>
      <c r="C315" s="2" t="s">
        <v>47</v>
      </c>
      <c r="D315" s="108">
        <v>41456</v>
      </c>
      <c r="E315" s="109">
        <f t="shared" si="8"/>
        <v>7</v>
      </c>
      <c r="F315" s="109" t="s">
        <v>50</v>
      </c>
      <c r="G315" s="2" t="s">
        <v>56</v>
      </c>
      <c r="H315" s="2" t="s">
        <v>57</v>
      </c>
      <c r="I315" s="2" t="s">
        <v>43</v>
      </c>
      <c r="J315" s="112">
        <v>996326.908492608</v>
      </c>
    </row>
    <row r="316" spans="1:10" hidden="1" x14ac:dyDescent="0.2">
      <c r="A316" s="2" t="s">
        <v>37</v>
      </c>
      <c r="B316" s="2" t="s">
        <v>49</v>
      </c>
      <c r="C316" s="2" t="s">
        <v>47</v>
      </c>
      <c r="D316" s="108">
        <v>41487</v>
      </c>
      <c r="E316" s="109">
        <f t="shared" si="8"/>
        <v>8</v>
      </c>
      <c r="F316" s="109" t="s">
        <v>50</v>
      </c>
      <c r="G316" s="2" t="s">
        <v>56</v>
      </c>
      <c r="H316" s="2" t="s">
        <v>57</v>
      </c>
      <c r="I316" s="2" t="s">
        <v>43</v>
      </c>
      <c r="J316" s="112">
        <v>1200285.8372736</v>
      </c>
    </row>
    <row r="317" spans="1:10" hidden="1" x14ac:dyDescent="0.2">
      <c r="A317" s="2" t="s">
        <v>37</v>
      </c>
      <c r="B317" s="2" t="s">
        <v>49</v>
      </c>
      <c r="C317" s="2" t="s">
        <v>47</v>
      </c>
      <c r="D317" s="108">
        <v>41518</v>
      </c>
      <c r="E317" s="109">
        <f t="shared" si="8"/>
        <v>9</v>
      </c>
      <c r="F317" s="109" t="s">
        <v>50</v>
      </c>
      <c r="G317" s="2" t="s">
        <v>56</v>
      </c>
      <c r="H317" s="2" t="s">
        <v>57</v>
      </c>
      <c r="I317" s="2" t="s">
        <v>43</v>
      </c>
      <c r="J317" s="112">
        <v>1213119.7515064322</v>
      </c>
    </row>
    <row r="318" spans="1:10" hidden="1" x14ac:dyDescent="0.2">
      <c r="A318" s="2" t="s">
        <v>37</v>
      </c>
      <c r="B318" s="2" t="s">
        <v>49</v>
      </c>
      <c r="C318" s="2" t="s">
        <v>47</v>
      </c>
      <c r="D318" s="108">
        <v>41548</v>
      </c>
      <c r="E318" s="109">
        <f t="shared" si="8"/>
        <v>10</v>
      </c>
      <c r="F318" s="109" t="s">
        <v>50</v>
      </c>
      <c r="G318" s="2" t="s">
        <v>56</v>
      </c>
      <c r="H318" s="2" t="s">
        <v>57</v>
      </c>
      <c r="I318" s="2" t="s">
        <v>43</v>
      </c>
      <c r="J318" s="112">
        <v>1626513.0879486722</v>
      </c>
    </row>
    <row r="319" spans="1:10" hidden="1" x14ac:dyDescent="0.2">
      <c r="A319" s="2" t="s">
        <v>37</v>
      </c>
      <c r="B319" s="2" t="s">
        <v>49</v>
      </c>
      <c r="C319" s="2" t="s">
        <v>47</v>
      </c>
      <c r="D319" s="108">
        <v>41579</v>
      </c>
      <c r="E319" s="109">
        <f t="shared" si="8"/>
        <v>11</v>
      </c>
      <c r="F319" s="109" t="s">
        <v>50</v>
      </c>
      <c r="G319" s="2" t="s">
        <v>56</v>
      </c>
      <c r="H319" s="2" t="s">
        <v>57</v>
      </c>
      <c r="I319" s="2" t="s">
        <v>43</v>
      </c>
      <c r="J319" s="112">
        <v>1759488.5186376958</v>
      </c>
    </row>
    <row r="320" spans="1:10" hidden="1" x14ac:dyDescent="0.2">
      <c r="A320" s="2" t="s">
        <v>37</v>
      </c>
      <c r="B320" s="2" t="s">
        <v>49</v>
      </c>
      <c r="C320" s="2" t="s">
        <v>47</v>
      </c>
      <c r="D320" s="108">
        <v>41609</v>
      </c>
      <c r="E320" s="109">
        <f t="shared" si="8"/>
        <v>12</v>
      </c>
      <c r="F320" s="109" t="s">
        <v>50</v>
      </c>
      <c r="G320" s="2" t="s">
        <v>56</v>
      </c>
      <c r="H320" s="2" t="s">
        <v>57</v>
      </c>
      <c r="I320" s="2" t="s">
        <v>43</v>
      </c>
      <c r="J320" s="112">
        <v>1362883.4509248002</v>
      </c>
    </row>
    <row r="321" spans="1:10" hidden="1" x14ac:dyDescent="0.2">
      <c r="A321" s="2" t="s">
        <v>37</v>
      </c>
      <c r="B321" s="2" t="s">
        <v>49</v>
      </c>
      <c r="C321" s="2" t="s">
        <v>47</v>
      </c>
      <c r="D321" s="108">
        <v>41640</v>
      </c>
      <c r="E321" s="109">
        <f t="shared" si="8"/>
        <v>1</v>
      </c>
      <c r="F321" s="109" t="s">
        <v>50</v>
      </c>
      <c r="G321" s="2" t="s">
        <v>56</v>
      </c>
      <c r="H321" s="2" t="s">
        <v>57</v>
      </c>
      <c r="I321" s="2" t="s">
        <v>43</v>
      </c>
      <c r="J321" s="112">
        <v>1592859.5117959999</v>
      </c>
    </row>
    <row r="322" spans="1:10" hidden="1" x14ac:dyDescent="0.2">
      <c r="A322" s="2" t="s">
        <v>37</v>
      </c>
      <c r="B322" s="2" t="s">
        <v>49</v>
      </c>
      <c r="C322" s="2" t="s">
        <v>47</v>
      </c>
      <c r="D322" s="108">
        <v>41671</v>
      </c>
      <c r="E322" s="109">
        <f t="shared" si="8"/>
        <v>2</v>
      </c>
      <c r="F322" s="109" t="s">
        <v>50</v>
      </c>
      <c r="G322" s="2" t="s">
        <v>56</v>
      </c>
      <c r="H322" s="2" t="s">
        <v>57</v>
      </c>
      <c r="I322" s="2" t="s">
        <v>43</v>
      </c>
      <c r="J322" s="112">
        <v>1875392.9670840001</v>
      </c>
    </row>
    <row r="323" spans="1:10" hidden="1" x14ac:dyDescent="0.2">
      <c r="A323" s="2" t="s">
        <v>37</v>
      </c>
      <c r="B323" s="2" t="s">
        <v>49</v>
      </c>
      <c r="C323" s="2" t="s">
        <v>47</v>
      </c>
      <c r="D323" s="108">
        <v>41699</v>
      </c>
      <c r="E323" s="109">
        <f t="shared" si="8"/>
        <v>3</v>
      </c>
      <c r="F323" s="109" t="s">
        <v>50</v>
      </c>
      <c r="G323" s="2" t="s">
        <v>56</v>
      </c>
      <c r="H323" s="2" t="s">
        <v>57</v>
      </c>
      <c r="I323" s="2" t="s">
        <v>43</v>
      </c>
      <c r="J323" s="112">
        <v>1709710.9713039999</v>
      </c>
    </row>
    <row r="324" spans="1:10" hidden="1" x14ac:dyDescent="0.2">
      <c r="A324" s="2" t="s">
        <v>37</v>
      </c>
      <c r="B324" s="2" t="s">
        <v>49</v>
      </c>
      <c r="C324" s="2" t="s">
        <v>47</v>
      </c>
      <c r="D324" s="108">
        <v>41730</v>
      </c>
      <c r="E324" s="109">
        <f t="shared" si="8"/>
        <v>4</v>
      </c>
      <c r="F324" s="109" t="s">
        <v>50</v>
      </c>
      <c r="G324" s="2" t="s">
        <v>56</v>
      </c>
      <c r="H324" s="2" t="s">
        <v>57</v>
      </c>
      <c r="I324" s="2" t="s">
        <v>43</v>
      </c>
      <c r="J324" s="112">
        <v>1837472.8434440002</v>
      </c>
    </row>
    <row r="325" spans="1:10" hidden="1" x14ac:dyDescent="0.2">
      <c r="A325" s="2" t="s">
        <v>37</v>
      </c>
      <c r="B325" s="2" t="s">
        <v>49</v>
      </c>
      <c r="C325" s="2" t="s">
        <v>47</v>
      </c>
      <c r="D325" s="108">
        <v>41760</v>
      </c>
      <c r="E325" s="109">
        <f t="shared" si="8"/>
        <v>5</v>
      </c>
      <c r="F325" s="109" t="s">
        <v>50</v>
      </c>
      <c r="G325" s="2" t="s">
        <v>56</v>
      </c>
      <c r="H325" s="2" t="s">
        <v>57</v>
      </c>
      <c r="I325" s="2" t="s">
        <v>43</v>
      </c>
      <c r="J325" s="112">
        <v>2154721.1442400003</v>
      </c>
    </row>
    <row r="326" spans="1:10" hidden="1" x14ac:dyDescent="0.2">
      <c r="A326" s="2" t="s">
        <v>37</v>
      </c>
      <c r="B326" s="2" t="s">
        <v>49</v>
      </c>
      <c r="C326" s="2" t="s">
        <v>47</v>
      </c>
      <c r="D326" s="108">
        <v>41791</v>
      </c>
      <c r="E326" s="109">
        <f t="shared" si="8"/>
        <v>6</v>
      </c>
      <c r="F326" s="109" t="s">
        <v>50</v>
      </c>
      <c r="G326" s="2" t="s">
        <v>56</v>
      </c>
      <c r="H326" s="2" t="s">
        <v>57</v>
      </c>
      <c r="I326" s="2" t="s">
        <v>43</v>
      </c>
      <c r="J326" s="112">
        <v>892790.0322432</v>
      </c>
    </row>
    <row r="327" spans="1:10" hidden="1" x14ac:dyDescent="0.2">
      <c r="A327" s="2" t="s">
        <v>37</v>
      </c>
      <c r="B327" s="2" t="s">
        <v>49</v>
      </c>
      <c r="C327" s="2" t="s">
        <v>47</v>
      </c>
      <c r="D327" s="108">
        <v>41456</v>
      </c>
      <c r="E327" s="109">
        <f t="shared" si="8"/>
        <v>7</v>
      </c>
      <c r="F327" s="109" t="s">
        <v>50</v>
      </c>
      <c r="G327" s="2" t="s">
        <v>56</v>
      </c>
      <c r="H327" s="2" t="s">
        <v>58</v>
      </c>
      <c r="I327" s="2" t="s">
        <v>43</v>
      </c>
      <c r="J327" s="112">
        <v>869931.04490880016</v>
      </c>
    </row>
    <row r="328" spans="1:10" hidden="1" x14ac:dyDescent="0.2">
      <c r="A328" s="2" t="s">
        <v>37</v>
      </c>
      <c r="B328" s="2" t="s">
        <v>49</v>
      </c>
      <c r="C328" s="2" t="s">
        <v>47</v>
      </c>
      <c r="D328" s="108">
        <v>41487</v>
      </c>
      <c r="E328" s="109">
        <f t="shared" si="8"/>
        <v>8</v>
      </c>
      <c r="F328" s="109" t="s">
        <v>50</v>
      </c>
      <c r="G328" s="2" t="s">
        <v>56</v>
      </c>
      <c r="H328" s="2" t="s">
        <v>58</v>
      </c>
      <c r="I328" s="2" t="s">
        <v>43</v>
      </c>
      <c r="J328" s="112">
        <v>1048015.3689600001</v>
      </c>
    </row>
    <row r="329" spans="1:10" hidden="1" x14ac:dyDescent="0.2">
      <c r="A329" s="2" t="s">
        <v>37</v>
      </c>
      <c r="B329" s="2" t="s">
        <v>49</v>
      </c>
      <c r="C329" s="2" t="s">
        <v>47</v>
      </c>
      <c r="D329" s="108">
        <v>41518</v>
      </c>
      <c r="E329" s="109">
        <f t="shared" si="8"/>
        <v>9</v>
      </c>
      <c r="F329" s="109" t="s">
        <v>50</v>
      </c>
      <c r="G329" s="2" t="s">
        <v>56</v>
      </c>
      <c r="H329" s="2" t="s">
        <v>58</v>
      </c>
      <c r="I329" s="2" t="s">
        <v>43</v>
      </c>
      <c r="J329" s="112">
        <v>1059221.1492352001</v>
      </c>
    </row>
    <row r="330" spans="1:10" hidden="1" x14ac:dyDescent="0.2">
      <c r="A330" s="2" t="s">
        <v>37</v>
      </c>
      <c r="B330" s="2" t="s">
        <v>49</v>
      </c>
      <c r="C330" s="2" t="s">
        <v>47</v>
      </c>
      <c r="D330" s="108">
        <v>41548</v>
      </c>
      <c r="E330" s="109">
        <f t="shared" si="8"/>
        <v>10</v>
      </c>
      <c r="F330" s="109" t="s">
        <v>50</v>
      </c>
      <c r="G330" s="2" t="s">
        <v>56</v>
      </c>
      <c r="H330" s="2" t="s">
        <v>58</v>
      </c>
      <c r="I330" s="2" t="s">
        <v>43</v>
      </c>
      <c r="J330" s="112">
        <v>1420170.6468992003</v>
      </c>
    </row>
    <row r="331" spans="1:10" hidden="1" x14ac:dyDescent="0.2">
      <c r="A331" s="2" t="s">
        <v>37</v>
      </c>
      <c r="B331" s="2" t="s">
        <v>49</v>
      </c>
      <c r="C331" s="2" t="s">
        <v>47</v>
      </c>
      <c r="D331" s="108">
        <v>41579</v>
      </c>
      <c r="E331" s="109">
        <f t="shared" si="8"/>
        <v>11</v>
      </c>
      <c r="F331" s="109" t="s">
        <v>50</v>
      </c>
      <c r="G331" s="2" t="s">
        <v>56</v>
      </c>
      <c r="H331" s="2" t="s">
        <v>58</v>
      </c>
      <c r="I331" s="2" t="s">
        <v>43</v>
      </c>
      <c r="J331" s="112">
        <v>1536276.5699455999</v>
      </c>
    </row>
    <row r="332" spans="1:10" hidden="1" x14ac:dyDescent="0.2">
      <c r="A332" s="2" t="s">
        <v>37</v>
      </c>
      <c r="B332" s="2" t="s">
        <v>49</v>
      </c>
      <c r="C332" s="2" t="s">
        <v>47</v>
      </c>
      <c r="D332" s="108">
        <v>41609</v>
      </c>
      <c r="E332" s="109">
        <f t="shared" si="8"/>
        <v>12</v>
      </c>
      <c r="F332" s="109" t="s">
        <v>50</v>
      </c>
      <c r="G332" s="2" t="s">
        <v>56</v>
      </c>
      <c r="H332" s="2" t="s">
        <v>58</v>
      </c>
      <c r="I332" s="2" t="s">
        <v>43</v>
      </c>
      <c r="J332" s="112">
        <v>785390.46324480022</v>
      </c>
    </row>
    <row r="333" spans="1:10" hidden="1" x14ac:dyDescent="0.2">
      <c r="A333" s="2" t="s">
        <v>37</v>
      </c>
      <c r="B333" s="2" t="s">
        <v>49</v>
      </c>
      <c r="C333" s="2" t="s">
        <v>47</v>
      </c>
      <c r="D333" s="108">
        <v>41640</v>
      </c>
      <c r="E333" s="109">
        <f t="shared" si="8"/>
        <v>1</v>
      </c>
      <c r="F333" s="109" t="s">
        <v>50</v>
      </c>
      <c r="G333" s="2" t="s">
        <v>56</v>
      </c>
      <c r="H333" s="2" t="s">
        <v>58</v>
      </c>
      <c r="I333" s="2" t="s">
        <v>43</v>
      </c>
      <c r="J333" s="112">
        <v>734335.23255680013</v>
      </c>
    </row>
    <row r="334" spans="1:10" hidden="1" x14ac:dyDescent="0.2">
      <c r="A334" s="2" t="s">
        <v>37</v>
      </c>
      <c r="B334" s="2" t="s">
        <v>49</v>
      </c>
      <c r="C334" s="2" t="s">
        <v>47</v>
      </c>
      <c r="D334" s="108">
        <v>41671</v>
      </c>
      <c r="E334" s="109">
        <f t="shared" si="8"/>
        <v>2</v>
      </c>
      <c r="F334" s="109" t="s">
        <v>50</v>
      </c>
      <c r="G334" s="2" t="s">
        <v>56</v>
      </c>
      <c r="H334" s="2" t="s">
        <v>58</v>
      </c>
      <c r="I334" s="2" t="s">
        <v>43</v>
      </c>
      <c r="J334" s="112">
        <v>864587.94414720009</v>
      </c>
    </row>
    <row r="335" spans="1:10" hidden="1" x14ac:dyDescent="0.2">
      <c r="A335" s="2" t="s">
        <v>37</v>
      </c>
      <c r="B335" s="2" t="s">
        <v>49</v>
      </c>
      <c r="C335" s="2" t="s">
        <v>47</v>
      </c>
      <c r="D335" s="108">
        <v>41699</v>
      </c>
      <c r="E335" s="109">
        <f t="shared" si="8"/>
        <v>3</v>
      </c>
      <c r="F335" s="109" t="s">
        <v>50</v>
      </c>
      <c r="G335" s="2" t="s">
        <v>56</v>
      </c>
      <c r="H335" s="2" t="s">
        <v>58</v>
      </c>
      <c r="I335" s="2" t="s">
        <v>43</v>
      </c>
      <c r="J335" s="112">
        <v>788205.73592320003</v>
      </c>
    </row>
    <row r="336" spans="1:10" hidden="1" x14ac:dyDescent="0.2">
      <c r="A336" s="2" t="s">
        <v>37</v>
      </c>
      <c r="B336" s="2" t="s">
        <v>49</v>
      </c>
      <c r="C336" s="2" t="s">
        <v>47</v>
      </c>
      <c r="D336" s="108">
        <v>41730</v>
      </c>
      <c r="E336" s="109">
        <f t="shared" si="8"/>
        <v>4</v>
      </c>
      <c r="F336" s="109" t="s">
        <v>50</v>
      </c>
      <c r="G336" s="2" t="s">
        <v>56</v>
      </c>
      <c r="H336" s="2" t="s">
        <v>58</v>
      </c>
      <c r="I336" s="2" t="s">
        <v>43</v>
      </c>
      <c r="J336" s="112">
        <v>847106.12443520024</v>
      </c>
    </row>
    <row r="337" spans="1:10" hidden="1" x14ac:dyDescent="0.2">
      <c r="A337" s="2" t="s">
        <v>37</v>
      </c>
      <c r="B337" s="2" t="s">
        <v>49</v>
      </c>
      <c r="C337" s="2" t="s">
        <v>47</v>
      </c>
      <c r="D337" s="108">
        <v>41760</v>
      </c>
      <c r="E337" s="109">
        <f t="shared" si="8"/>
        <v>5</v>
      </c>
      <c r="F337" s="109" t="s">
        <v>50</v>
      </c>
      <c r="G337" s="2" t="s">
        <v>56</v>
      </c>
      <c r="H337" s="2" t="s">
        <v>58</v>
      </c>
      <c r="I337" s="2" t="s">
        <v>43</v>
      </c>
      <c r="J337" s="112">
        <v>993362.96819200017</v>
      </c>
    </row>
    <row r="338" spans="1:10" hidden="1" x14ac:dyDescent="0.2">
      <c r="A338" s="2" t="s">
        <v>37</v>
      </c>
      <c r="B338" s="2" t="s">
        <v>49</v>
      </c>
      <c r="C338" s="2" t="s">
        <v>47</v>
      </c>
      <c r="D338" s="108">
        <v>41791</v>
      </c>
      <c r="E338" s="109">
        <f t="shared" si="8"/>
        <v>6</v>
      </c>
      <c r="F338" s="109" t="s">
        <v>50</v>
      </c>
      <c r="G338" s="2" t="s">
        <v>56</v>
      </c>
      <c r="H338" s="2" t="s">
        <v>58</v>
      </c>
      <c r="I338" s="2" t="s">
        <v>43</v>
      </c>
      <c r="J338" s="112">
        <v>514489.17112320004</v>
      </c>
    </row>
    <row r="339" spans="1:10" hidden="1" x14ac:dyDescent="0.2">
      <c r="A339" s="2" t="s">
        <v>37</v>
      </c>
      <c r="B339" s="2" t="s">
        <v>49</v>
      </c>
      <c r="C339" s="2" t="s">
        <v>47</v>
      </c>
      <c r="D339" s="108">
        <v>41456</v>
      </c>
      <c r="E339" s="109">
        <f t="shared" si="8"/>
        <v>7</v>
      </c>
      <c r="F339" s="109" t="s">
        <v>50</v>
      </c>
      <c r="G339" s="2" t="s">
        <v>56</v>
      </c>
      <c r="H339" s="2" t="s">
        <v>59</v>
      </c>
      <c r="I339" s="2" t="s">
        <v>43</v>
      </c>
      <c r="J339" s="112">
        <v>921103.45931519999</v>
      </c>
    </row>
    <row r="340" spans="1:10" hidden="1" x14ac:dyDescent="0.2">
      <c r="A340" s="2" t="s">
        <v>37</v>
      </c>
      <c r="B340" s="2" t="s">
        <v>49</v>
      </c>
      <c r="C340" s="2" t="s">
        <v>47</v>
      </c>
      <c r="D340" s="108">
        <v>41487</v>
      </c>
      <c r="E340" s="109">
        <f t="shared" si="8"/>
        <v>8</v>
      </c>
      <c r="F340" s="109" t="s">
        <v>50</v>
      </c>
      <c r="G340" s="2" t="s">
        <v>56</v>
      </c>
      <c r="H340" s="2" t="s">
        <v>59</v>
      </c>
      <c r="I340" s="2" t="s">
        <v>43</v>
      </c>
      <c r="J340" s="112">
        <v>1109663.3318399999</v>
      </c>
    </row>
    <row r="341" spans="1:10" hidden="1" x14ac:dyDescent="0.2">
      <c r="A341" s="2" t="s">
        <v>37</v>
      </c>
      <c r="B341" s="2" t="s">
        <v>49</v>
      </c>
      <c r="C341" s="2" t="s">
        <v>47</v>
      </c>
      <c r="D341" s="108">
        <v>41518</v>
      </c>
      <c r="E341" s="109">
        <f t="shared" si="8"/>
        <v>9</v>
      </c>
      <c r="F341" s="109" t="s">
        <v>50</v>
      </c>
      <c r="G341" s="2" t="s">
        <v>56</v>
      </c>
      <c r="H341" s="2" t="s">
        <v>59</v>
      </c>
      <c r="I341" s="2" t="s">
        <v>43</v>
      </c>
      <c r="J341" s="112">
        <v>1121528.2756608</v>
      </c>
    </row>
    <row r="342" spans="1:10" hidden="1" x14ac:dyDescent="0.2">
      <c r="A342" s="2" t="s">
        <v>37</v>
      </c>
      <c r="B342" s="2" t="s">
        <v>49</v>
      </c>
      <c r="C342" s="2" t="s">
        <v>47</v>
      </c>
      <c r="D342" s="108">
        <v>41548</v>
      </c>
      <c r="E342" s="109">
        <f t="shared" si="8"/>
        <v>10</v>
      </c>
      <c r="F342" s="109" t="s">
        <v>50</v>
      </c>
      <c r="G342" s="2" t="s">
        <v>56</v>
      </c>
      <c r="H342" s="2" t="s">
        <v>59</v>
      </c>
      <c r="I342" s="2" t="s">
        <v>43</v>
      </c>
      <c r="J342" s="112">
        <v>1503710.0967168</v>
      </c>
    </row>
    <row r="343" spans="1:10" hidden="1" x14ac:dyDescent="0.2">
      <c r="A343" s="2" t="s">
        <v>37</v>
      </c>
      <c r="B343" s="2" t="s">
        <v>49</v>
      </c>
      <c r="C343" s="2" t="s">
        <v>47</v>
      </c>
      <c r="D343" s="108">
        <v>41579</v>
      </c>
      <c r="E343" s="109">
        <f t="shared" si="8"/>
        <v>11</v>
      </c>
      <c r="F343" s="109" t="s">
        <v>50</v>
      </c>
      <c r="G343" s="2" t="s">
        <v>56</v>
      </c>
      <c r="H343" s="2" t="s">
        <v>59</v>
      </c>
      <c r="I343" s="2" t="s">
        <v>43</v>
      </c>
      <c r="J343" s="112">
        <v>1626645.7799423998</v>
      </c>
    </row>
    <row r="344" spans="1:10" hidden="1" x14ac:dyDescent="0.2">
      <c r="A344" s="2" t="s">
        <v>37</v>
      </c>
      <c r="B344" s="2" t="s">
        <v>49</v>
      </c>
      <c r="C344" s="2" t="s">
        <v>47</v>
      </c>
      <c r="D344" s="108">
        <v>41609</v>
      </c>
      <c r="E344" s="109">
        <f t="shared" si="8"/>
        <v>12</v>
      </c>
      <c r="F344" s="109" t="s">
        <v>50</v>
      </c>
      <c r="G344" s="2" t="s">
        <v>56</v>
      </c>
      <c r="H344" s="2" t="s">
        <v>59</v>
      </c>
      <c r="I344" s="2" t="s">
        <v>43</v>
      </c>
      <c r="J344" s="112">
        <v>831589.90225920011</v>
      </c>
    </row>
    <row r="345" spans="1:10" hidden="1" x14ac:dyDescent="0.2">
      <c r="A345" s="2" t="s">
        <v>37</v>
      </c>
      <c r="B345" s="2" t="s">
        <v>49</v>
      </c>
      <c r="C345" s="2" t="s">
        <v>47</v>
      </c>
      <c r="D345" s="108">
        <v>41640</v>
      </c>
      <c r="E345" s="109">
        <f t="shared" si="8"/>
        <v>1</v>
      </c>
      <c r="F345" s="109" t="s">
        <v>50</v>
      </c>
      <c r="G345" s="2" t="s">
        <v>56</v>
      </c>
      <c r="H345" s="2" t="s">
        <v>59</v>
      </c>
      <c r="I345" s="2" t="s">
        <v>43</v>
      </c>
      <c r="J345" s="112">
        <v>777531.42270720005</v>
      </c>
    </row>
    <row r="346" spans="1:10" hidden="1" x14ac:dyDescent="0.2">
      <c r="A346" s="2" t="s">
        <v>37</v>
      </c>
      <c r="B346" s="2" t="s">
        <v>49</v>
      </c>
      <c r="C346" s="2" t="s">
        <v>47</v>
      </c>
      <c r="D346" s="108">
        <v>41671</v>
      </c>
      <c r="E346" s="109">
        <f t="shared" si="8"/>
        <v>2</v>
      </c>
      <c r="F346" s="109" t="s">
        <v>50</v>
      </c>
      <c r="G346" s="2" t="s">
        <v>56</v>
      </c>
      <c r="H346" s="2" t="s">
        <v>59</v>
      </c>
      <c r="I346" s="2" t="s">
        <v>43</v>
      </c>
      <c r="J346" s="112">
        <v>915446.05850879999</v>
      </c>
    </row>
    <row r="347" spans="1:10" hidden="1" x14ac:dyDescent="0.2">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hidden="1" x14ac:dyDescent="0.2">
      <c r="A348" s="2" t="s">
        <v>37</v>
      </c>
      <c r="B348" s="2" t="s">
        <v>49</v>
      </c>
      <c r="C348" s="2" t="s">
        <v>47</v>
      </c>
      <c r="D348" s="108">
        <v>41730</v>
      </c>
      <c r="E348" s="109">
        <f t="shared" si="9"/>
        <v>4</v>
      </c>
      <c r="F348" s="109" t="s">
        <v>50</v>
      </c>
      <c r="G348" s="2" t="s">
        <v>56</v>
      </c>
      <c r="H348" s="2" t="s">
        <v>59</v>
      </c>
      <c r="I348" s="2" t="s">
        <v>43</v>
      </c>
      <c r="J348" s="112">
        <v>896935.89646080008</v>
      </c>
    </row>
    <row r="349" spans="1:10" hidden="1" x14ac:dyDescent="0.2">
      <c r="A349" s="2" t="s">
        <v>37</v>
      </c>
      <c r="B349" s="2" t="s">
        <v>49</v>
      </c>
      <c r="C349" s="2" t="s">
        <v>47</v>
      </c>
      <c r="D349" s="108">
        <v>41760</v>
      </c>
      <c r="E349" s="109">
        <f t="shared" si="9"/>
        <v>5</v>
      </c>
      <c r="F349" s="109" t="s">
        <v>50</v>
      </c>
      <c r="G349" s="2" t="s">
        <v>56</v>
      </c>
      <c r="H349" s="2" t="s">
        <v>59</v>
      </c>
      <c r="I349" s="2" t="s">
        <v>43</v>
      </c>
      <c r="J349" s="112">
        <v>1051796.083968</v>
      </c>
    </row>
    <row r="350" spans="1:10" hidden="1" x14ac:dyDescent="0.2">
      <c r="A350" s="2" t="s">
        <v>37</v>
      </c>
      <c r="B350" s="2" t="s">
        <v>49</v>
      </c>
      <c r="C350" s="2" t="s">
        <v>47</v>
      </c>
      <c r="D350" s="108">
        <v>41791</v>
      </c>
      <c r="E350" s="109">
        <f t="shared" si="9"/>
        <v>6</v>
      </c>
      <c r="F350" s="109" t="s">
        <v>50</v>
      </c>
      <c r="G350" s="2" t="s">
        <v>56</v>
      </c>
      <c r="H350" s="2" t="s">
        <v>59</v>
      </c>
      <c r="I350" s="2" t="s">
        <v>43</v>
      </c>
      <c r="J350" s="112">
        <v>544753.24001279997</v>
      </c>
    </row>
    <row r="351" spans="1:10" hidden="1" x14ac:dyDescent="0.2">
      <c r="A351" s="2" t="s">
        <v>37</v>
      </c>
      <c r="B351" s="2" t="s">
        <v>49</v>
      </c>
      <c r="C351" s="2" t="s">
        <v>47</v>
      </c>
      <c r="D351" s="108">
        <v>41456</v>
      </c>
      <c r="E351" s="109">
        <f t="shared" si="9"/>
        <v>7</v>
      </c>
      <c r="F351" s="109" t="s">
        <v>50</v>
      </c>
      <c r="G351" s="2" t="s">
        <v>56</v>
      </c>
      <c r="H351" s="2" t="s">
        <v>60</v>
      </c>
      <c r="I351" s="2" t="s">
        <v>43</v>
      </c>
      <c r="J351" s="112">
        <v>498931.04046240001</v>
      </c>
    </row>
    <row r="352" spans="1:10" hidden="1" x14ac:dyDescent="0.2">
      <c r="A352" s="2" t="s">
        <v>37</v>
      </c>
      <c r="B352" s="2" t="s">
        <v>49</v>
      </c>
      <c r="C352" s="2" t="s">
        <v>47</v>
      </c>
      <c r="D352" s="108">
        <v>41487</v>
      </c>
      <c r="E352" s="109">
        <f t="shared" si="9"/>
        <v>8</v>
      </c>
      <c r="F352" s="109" t="s">
        <v>50</v>
      </c>
      <c r="G352" s="2" t="s">
        <v>56</v>
      </c>
      <c r="H352" s="2" t="s">
        <v>60</v>
      </c>
      <c r="I352" s="2" t="s">
        <v>43</v>
      </c>
      <c r="J352" s="112">
        <v>601067.63808000006</v>
      </c>
    </row>
    <row r="353" spans="1:10" hidden="1" x14ac:dyDescent="0.2">
      <c r="A353" s="2" t="s">
        <v>37</v>
      </c>
      <c r="B353" s="2" t="s">
        <v>49</v>
      </c>
      <c r="C353" s="2" t="s">
        <v>47</v>
      </c>
      <c r="D353" s="108">
        <v>41518</v>
      </c>
      <c r="E353" s="109">
        <f t="shared" si="9"/>
        <v>9</v>
      </c>
      <c r="F353" s="109" t="s">
        <v>50</v>
      </c>
      <c r="G353" s="2" t="s">
        <v>56</v>
      </c>
      <c r="H353" s="2" t="s">
        <v>60</v>
      </c>
      <c r="I353" s="2" t="s">
        <v>43</v>
      </c>
      <c r="J353" s="112">
        <v>607494.48264960002</v>
      </c>
    </row>
    <row r="354" spans="1:10" hidden="1" x14ac:dyDescent="0.2">
      <c r="A354" s="2" t="s">
        <v>37</v>
      </c>
      <c r="B354" s="2" t="s">
        <v>49</v>
      </c>
      <c r="C354" s="2" t="s">
        <v>47</v>
      </c>
      <c r="D354" s="108">
        <v>41548</v>
      </c>
      <c r="E354" s="109">
        <f t="shared" si="9"/>
        <v>10</v>
      </c>
      <c r="F354" s="109" t="s">
        <v>50</v>
      </c>
      <c r="G354" s="2" t="s">
        <v>56</v>
      </c>
      <c r="H354" s="2" t="s">
        <v>60</v>
      </c>
      <c r="I354" s="2" t="s">
        <v>43</v>
      </c>
      <c r="J354" s="112">
        <v>814509.63572160015</v>
      </c>
    </row>
    <row r="355" spans="1:10" hidden="1" x14ac:dyDescent="0.2">
      <c r="A355" s="2" t="s">
        <v>37</v>
      </c>
      <c r="B355" s="2" t="s">
        <v>49</v>
      </c>
      <c r="C355" s="2" t="s">
        <v>47</v>
      </c>
      <c r="D355" s="108">
        <v>41579</v>
      </c>
      <c r="E355" s="109">
        <f t="shared" si="9"/>
        <v>11</v>
      </c>
      <c r="F355" s="109" t="s">
        <v>50</v>
      </c>
      <c r="G355" s="2" t="s">
        <v>56</v>
      </c>
      <c r="H355" s="2" t="s">
        <v>60</v>
      </c>
      <c r="I355" s="2" t="s">
        <v>43</v>
      </c>
      <c r="J355" s="112">
        <v>881099.79746879986</v>
      </c>
    </row>
    <row r="356" spans="1:10" hidden="1" x14ac:dyDescent="0.2">
      <c r="A356" s="2" t="s">
        <v>37</v>
      </c>
      <c r="B356" s="2" t="s">
        <v>49</v>
      </c>
      <c r="C356" s="2" t="s">
        <v>47</v>
      </c>
      <c r="D356" s="108">
        <v>41609</v>
      </c>
      <c r="E356" s="109">
        <f t="shared" si="9"/>
        <v>12</v>
      </c>
      <c r="F356" s="109" t="s">
        <v>50</v>
      </c>
      <c r="G356" s="2" t="s">
        <v>56</v>
      </c>
      <c r="H356" s="2" t="s">
        <v>60</v>
      </c>
      <c r="I356" s="2" t="s">
        <v>43</v>
      </c>
      <c r="J356" s="112">
        <v>450444.53039040015</v>
      </c>
    </row>
    <row r="357" spans="1:10" hidden="1" x14ac:dyDescent="0.2">
      <c r="A357" s="2" t="s">
        <v>37</v>
      </c>
      <c r="B357" s="2" t="s">
        <v>49</v>
      </c>
      <c r="C357" s="2" t="s">
        <v>47</v>
      </c>
      <c r="D357" s="108">
        <v>41640</v>
      </c>
      <c r="E357" s="109">
        <f t="shared" si="9"/>
        <v>1</v>
      </c>
      <c r="F357" s="109" t="s">
        <v>50</v>
      </c>
      <c r="G357" s="2" t="s">
        <v>56</v>
      </c>
      <c r="H357" s="2" t="s">
        <v>60</v>
      </c>
      <c r="I357" s="2" t="s">
        <v>43</v>
      </c>
      <c r="J357" s="112">
        <v>421162.85396640003</v>
      </c>
    </row>
    <row r="358" spans="1:10" hidden="1" x14ac:dyDescent="0.2">
      <c r="A358" s="2" t="s">
        <v>37</v>
      </c>
      <c r="B358" s="2" t="s">
        <v>49</v>
      </c>
      <c r="C358" s="2" t="s">
        <v>47</v>
      </c>
      <c r="D358" s="108">
        <v>41671</v>
      </c>
      <c r="E358" s="109">
        <f t="shared" si="9"/>
        <v>2</v>
      </c>
      <c r="F358" s="109" t="s">
        <v>50</v>
      </c>
      <c r="G358" s="2" t="s">
        <v>56</v>
      </c>
      <c r="H358" s="2" t="s">
        <v>60</v>
      </c>
      <c r="I358" s="2" t="s">
        <v>43</v>
      </c>
      <c r="J358" s="112">
        <v>495866.61502560001</v>
      </c>
    </row>
    <row r="359" spans="1:10" hidden="1" x14ac:dyDescent="0.2">
      <c r="A359" s="2" t="s">
        <v>37</v>
      </c>
      <c r="B359" s="2" t="s">
        <v>49</v>
      </c>
      <c r="C359" s="2" t="s">
        <v>47</v>
      </c>
      <c r="D359" s="108">
        <v>41699</v>
      </c>
      <c r="E359" s="109">
        <f t="shared" si="9"/>
        <v>3</v>
      </c>
      <c r="F359" s="109" t="s">
        <v>50</v>
      </c>
      <c r="G359" s="2" t="s">
        <v>56</v>
      </c>
      <c r="H359" s="2" t="s">
        <v>60</v>
      </c>
      <c r="I359" s="2" t="s">
        <v>43</v>
      </c>
      <c r="J359" s="112">
        <v>452059.1720736</v>
      </c>
    </row>
    <row r="360" spans="1:10" hidden="1" x14ac:dyDescent="0.2">
      <c r="A360" s="2" t="s">
        <v>37</v>
      </c>
      <c r="B360" s="2" t="s">
        <v>49</v>
      </c>
      <c r="C360" s="2" t="s">
        <v>47</v>
      </c>
      <c r="D360" s="108">
        <v>41730</v>
      </c>
      <c r="E360" s="109">
        <f t="shared" si="9"/>
        <v>4</v>
      </c>
      <c r="F360" s="109" t="s">
        <v>50</v>
      </c>
      <c r="G360" s="2" t="s">
        <v>56</v>
      </c>
      <c r="H360" s="2" t="s">
        <v>60</v>
      </c>
      <c r="I360" s="2" t="s">
        <v>43</v>
      </c>
      <c r="J360" s="112">
        <v>485840.2772496001</v>
      </c>
    </row>
    <row r="361" spans="1:10" hidden="1" x14ac:dyDescent="0.2">
      <c r="A361" s="2" t="s">
        <v>37</v>
      </c>
      <c r="B361" s="2" t="s">
        <v>49</v>
      </c>
      <c r="C361" s="2" t="s">
        <v>47</v>
      </c>
      <c r="D361" s="108">
        <v>41760</v>
      </c>
      <c r="E361" s="109">
        <f t="shared" si="9"/>
        <v>5</v>
      </c>
      <c r="F361" s="109" t="s">
        <v>50</v>
      </c>
      <c r="G361" s="2" t="s">
        <v>56</v>
      </c>
      <c r="H361" s="2" t="s">
        <v>60</v>
      </c>
      <c r="I361" s="2" t="s">
        <v>43</v>
      </c>
      <c r="J361" s="112">
        <v>569722.87881600007</v>
      </c>
    </row>
    <row r="362" spans="1:10" hidden="1" x14ac:dyDescent="0.2">
      <c r="A362" s="2" t="s">
        <v>37</v>
      </c>
      <c r="B362" s="2" t="s">
        <v>49</v>
      </c>
      <c r="C362" s="2" t="s">
        <v>47</v>
      </c>
      <c r="D362" s="108">
        <v>41791</v>
      </c>
      <c r="E362" s="109">
        <f t="shared" si="9"/>
        <v>6</v>
      </c>
      <c r="F362" s="109" t="s">
        <v>50</v>
      </c>
      <c r="G362" s="2" t="s">
        <v>56</v>
      </c>
      <c r="H362" s="2" t="s">
        <v>60</v>
      </c>
      <c r="I362" s="2" t="s">
        <v>43</v>
      </c>
      <c r="J362" s="112">
        <v>295074.67167360004</v>
      </c>
    </row>
    <row r="363" spans="1:10" hidden="1" x14ac:dyDescent="0.2">
      <c r="A363" s="2" t="s">
        <v>37</v>
      </c>
      <c r="B363" s="2" t="s">
        <v>49</v>
      </c>
      <c r="C363" s="2" t="s">
        <v>47</v>
      </c>
      <c r="D363" s="108">
        <v>41456</v>
      </c>
      <c r="E363" s="109">
        <f t="shared" si="9"/>
        <v>7</v>
      </c>
      <c r="F363" s="109" t="s">
        <v>50</v>
      </c>
      <c r="G363" s="2" t="s">
        <v>61</v>
      </c>
      <c r="H363" s="2" t="s">
        <v>62</v>
      </c>
      <c r="I363" s="2" t="s">
        <v>43</v>
      </c>
      <c r="J363" s="112">
        <v>3198275.9004000002</v>
      </c>
    </row>
    <row r="364" spans="1:10" hidden="1" x14ac:dyDescent="0.2">
      <c r="A364" s="2" t="s">
        <v>37</v>
      </c>
      <c r="B364" s="2" t="s">
        <v>49</v>
      </c>
      <c r="C364" s="2" t="s">
        <v>47</v>
      </c>
      <c r="D364" s="108">
        <v>41487</v>
      </c>
      <c r="E364" s="109">
        <f t="shared" si="9"/>
        <v>8</v>
      </c>
      <c r="F364" s="109" t="s">
        <v>50</v>
      </c>
      <c r="G364" s="2" t="s">
        <v>61</v>
      </c>
      <c r="H364" s="2" t="s">
        <v>62</v>
      </c>
      <c r="I364" s="2" t="s">
        <v>43</v>
      </c>
      <c r="J364" s="112">
        <v>3852997.68</v>
      </c>
    </row>
    <row r="365" spans="1:10" hidden="1" x14ac:dyDescent="0.2">
      <c r="A365" s="2" t="s">
        <v>37</v>
      </c>
      <c r="B365" s="2" t="s">
        <v>49</v>
      </c>
      <c r="C365" s="2" t="s">
        <v>47</v>
      </c>
      <c r="D365" s="108">
        <v>41518</v>
      </c>
      <c r="E365" s="109">
        <f t="shared" si="9"/>
        <v>9</v>
      </c>
      <c r="F365" s="109" t="s">
        <v>50</v>
      </c>
      <c r="G365" s="2" t="s">
        <v>61</v>
      </c>
      <c r="H365" s="2" t="s">
        <v>62</v>
      </c>
      <c r="I365" s="2" t="s">
        <v>43</v>
      </c>
      <c r="J365" s="112">
        <v>3894195.4016000004</v>
      </c>
    </row>
    <row r="366" spans="1:10" hidden="1" x14ac:dyDescent="0.2">
      <c r="A366" s="2" t="s">
        <v>37</v>
      </c>
      <c r="B366" s="2" t="s">
        <v>49</v>
      </c>
      <c r="C366" s="2" t="s">
        <v>47</v>
      </c>
      <c r="D366" s="108">
        <v>41548</v>
      </c>
      <c r="E366" s="109">
        <f t="shared" si="9"/>
        <v>10</v>
      </c>
      <c r="F366" s="109" t="s">
        <v>50</v>
      </c>
      <c r="G366" s="2" t="s">
        <v>61</v>
      </c>
      <c r="H366" s="2" t="s">
        <v>62</v>
      </c>
      <c r="I366" s="2" t="s">
        <v>43</v>
      </c>
      <c r="J366" s="112">
        <v>5221215.6136000007</v>
      </c>
    </row>
    <row r="367" spans="1:10" hidden="1" x14ac:dyDescent="0.2">
      <c r="A367" s="2" t="s">
        <v>37</v>
      </c>
      <c r="B367" s="2" t="s">
        <v>49</v>
      </c>
      <c r="C367" s="2" t="s">
        <v>47</v>
      </c>
      <c r="D367" s="108">
        <v>41579</v>
      </c>
      <c r="E367" s="109">
        <f t="shared" si="9"/>
        <v>11</v>
      </c>
      <c r="F367" s="109" t="s">
        <v>50</v>
      </c>
      <c r="G367" s="2" t="s">
        <v>61</v>
      </c>
      <c r="H367" s="2" t="s">
        <v>62</v>
      </c>
      <c r="I367" s="2" t="s">
        <v>43</v>
      </c>
      <c r="J367" s="112">
        <v>5648075.6247999994</v>
      </c>
    </row>
    <row r="368" spans="1:10" hidden="1" x14ac:dyDescent="0.2">
      <c r="A368" s="2" t="s">
        <v>37</v>
      </c>
      <c r="B368" s="2" t="s">
        <v>49</v>
      </c>
      <c r="C368" s="2" t="s">
        <v>47</v>
      </c>
      <c r="D368" s="108">
        <v>41609</v>
      </c>
      <c r="E368" s="109">
        <f t="shared" si="9"/>
        <v>12</v>
      </c>
      <c r="F368" s="109" t="s">
        <v>50</v>
      </c>
      <c r="G368" s="2" t="s">
        <v>61</v>
      </c>
      <c r="H368" s="2" t="s">
        <v>62</v>
      </c>
      <c r="I368" s="2" t="s">
        <v>43</v>
      </c>
      <c r="J368" s="112">
        <v>2887464.9384000008</v>
      </c>
    </row>
    <row r="369" spans="1:10" hidden="1" x14ac:dyDescent="0.2">
      <c r="A369" s="2" t="s">
        <v>37</v>
      </c>
      <c r="B369" s="2" t="s">
        <v>49</v>
      </c>
      <c r="C369" s="2" t="s">
        <v>47</v>
      </c>
      <c r="D369" s="108">
        <v>41640</v>
      </c>
      <c r="E369" s="109">
        <f t="shared" si="9"/>
        <v>1</v>
      </c>
      <c r="F369" s="109" t="s">
        <v>50</v>
      </c>
      <c r="G369" s="2" t="s">
        <v>61</v>
      </c>
      <c r="H369" s="2" t="s">
        <v>62</v>
      </c>
      <c r="I369" s="2" t="s">
        <v>43</v>
      </c>
      <c r="J369" s="112">
        <v>2699761.8844000003</v>
      </c>
    </row>
    <row r="370" spans="1:10" hidden="1" x14ac:dyDescent="0.2">
      <c r="A370" s="2" t="s">
        <v>37</v>
      </c>
      <c r="B370" s="2" t="s">
        <v>49</v>
      </c>
      <c r="C370" s="2" t="s">
        <v>47</v>
      </c>
      <c r="D370" s="108">
        <v>41671</v>
      </c>
      <c r="E370" s="109">
        <f t="shared" si="9"/>
        <v>2</v>
      </c>
      <c r="F370" s="109" t="s">
        <v>50</v>
      </c>
      <c r="G370" s="2" t="s">
        <v>61</v>
      </c>
      <c r="H370" s="2" t="s">
        <v>62</v>
      </c>
      <c r="I370" s="2" t="s">
        <v>43</v>
      </c>
      <c r="J370" s="112">
        <v>3178632.1476000003</v>
      </c>
    </row>
    <row r="371" spans="1:10" hidden="1" x14ac:dyDescent="0.2">
      <c r="A371" s="2" t="s">
        <v>37</v>
      </c>
      <c r="B371" s="2" t="s">
        <v>49</v>
      </c>
      <c r="C371" s="2" t="s">
        <v>47</v>
      </c>
      <c r="D371" s="108">
        <v>41699</v>
      </c>
      <c r="E371" s="109">
        <f t="shared" si="9"/>
        <v>3</v>
      </c>
      <c r="F371" s="109" t="s">
        <v>50</v>
      </c>
      <c r="G371" s="2" t="s">
        <v>61</v>
      </c>
      <c r="H371" s="2" t="s">
        <v>62</v>
      </c>
      <c r="I371" s="2" t="s">
        <v>43</v>
      </c>
      <c r="J371" s="112">
        <v>2897815.2056</v>
      </c>
    </row>
    <row r="372" spans="1:10" hidden="1" x14ac:dyDescent="0.2">
      <c r="A372" s="2" t="s">
        <v>37</v>
      </c>
      <c r="B372" s="2" t="s">
        <v>49</v>
      </c>
      <c r="C372" s="2" t="s">
        <v>47</v>
      </c>
      <c r="D372" s="108">
        <v>41730</v>
      </c>
      <c r="E372" s="109">
        <f t="shared" si="9"/>
        <v>4</v>
      </c>
      <c r="F372" s="109" t="s">
        <v>50</v>
      </c>
      <c r="G372" s="2" t="s">
        <v>61</v>
      </c>
      <c r="H372" s="2" t="s">
        <v>62</v>
      </c>
      <c r="I372" s="2" t="s">
        <v>43</v>
      </c>
      <c r="J372" s="112">
        <v>3114360.7516000005</v>
      </c>
    </row>
    <row r="373" spans="1:10" hidden="1" x14ac:dyDescent="0.2">
      <c r="A373" s="2" t="s">
        <v>37</v>
      </c>
      <c r="B373" s="2" t="s">
        <v>49</v>
      </c>
      <c r="C373" s="2" t="s">
        <v>47</v>
      </c>
      <c r="D373" s="108">
        <v>41760</v>
      </c>
      <c r="E373" s="109">
        <f t="shared" si="9"/>
        <v>5</v>
      </c>
      <c r="F373" s="109" t="s">
        <v>50</v>
      </c>
      <c r="G373" s="2" t="s">
        <v>61</v>
      </c>
      <c r="H373" s="2" t="s">
        <v>62</v>
      </c>
      <c r="I373" s="2" t="s">
        <v>43</v>
      </c>
      <c r="J373" s="112">
        <v>3652069.7360000005</v>
      </c>
    </row>
    <row r="374" spans="1:10" hidden="1" x14ac:dyDescent="0.2">
      <c r="A374" s="2" t="s">
        <v>37</v>
      </c>
      <c r="B374" s="2" t="s">
        <v>49</v>
      </c>
      <c r="C374" s="2" t="s">
        <v>47</v>
      </c>
      <c r="D374" s="108">
        <v>41791</v>
      </c>
      <c r="E374" s="109">
        <f t="shared" si="9"/>
        <v>6</v>
      </c>
      <c r="F374" s="109" t="s">
        <v>50</v>
      </c>
      <c r="G374" s="2" t="s">
        <v>61</v>
      </c>
      <c r="H374" s="2" t="s">
        <v>62</v>
      </c>
      <c r="I374" s="2" t="s">
        <v>43</v>
      </c>
      <c r="J374" s="112">
        <v>1891504.3056000001</v>
      </c>
    </row>
    <row r="375" spans="1:10" hidden="1" x14ac:dyDescent="0.2">
      <c r="A375" s="2" t="s">
        <v>37</v>
      </c>
      <c r="B375" s="2" t="s">
        <v>49</v>
      </c>
      <c r="C375" s="2" t="s">
        <v>48</v>
      </c>
      <c r="D375" s="108">
        <v>41456</v>
      </c>
      <c r="E375" s="2">
        <v>7</v>
      </c>
      <c r="F375" s="2" t="s">
        <v>50</v>
      </c>
      <c r="G375" s="2" t="s">
        <v>51</v>
      </c>
      <c r="H375" s="2" t="s">
        <v>52</v>
      </c>
      <c r="I375" s="2" t="s">
        <v>43</v>
      </c>
      <c r="J375" s="112">
        <v>1625596.3356633</v>
      </c>
    </row>
    <row r="376" spans="1:10" hidden="1" x14ac:dyDescent="0.2">
      <c r="A376" s="2" t="s">
        <v>37</v>
      </c>
      <c r="B376" s="2" t="s">
        <v>49</v>
      </c>
      <c r="C376" s="2" t="s">
        <v>48</v>
      </c>
      <c r="D376" s="108">
        <v>41487</v>
      </c>
      <c r="E376" s="2">
        <v>8</v>
      </c>
      <c r="F376" s="2" t="s">
        <v>50</v>
      </c>
      <c r="G376" s="2" t="s">
        <v>51</v>
      </c>
      <c r="H376" s="2" t="s">
        <v>52</v>
      </c>
      <c r="I376" s="2" t="s">
        <v>43</v>
      </c>
      <c r="J376" s="112">
        <v>1295067.8472731998</v>
      </c>
    </row>
    <row r="377" spans="1:10" hidden="1" x14ac:dyDescent="0.2">
      <c r="A377" s="2" t="s">
        <v>37</v>
      </c>
      <c r="B377" s="2" t="s">
        <v>49</v>
      </c>
      <c r="C377" s="2" t="s">
        <v>48</v>
      </c>
      <c r="D377" s="108">
        <v>41518</v>
      </c>
      <c r="E377" s="2">
        <v>9</v>
      </c>
      <c r="F377" s="2" t="s">
        <v>50</v>
      </c>
      <c r="G377" s="2" t="s">
        <v>51</v>
      </c>
      <c r="H377" s="2" t="s">
        <v>52</v>
      </c>
      <c r="I377" s="2" t="s">
        <v>43</v>
      </c>
      <c r="J377" s="112">
        <v>1750624.8818057997</v>
      </c>
    </row>
    <row r="378" spans="1:10" hidden="1" x14ac:dyDescent="0.2">
      <c r="A378" s="2" t="s">
        <v>37</v>
      </c>
      <c r="B378" s="2" t="s">
        <v>49</v>
      </c>
      <c r="C378" s="2" t="s">
        <v>48</v>
      </c>
      <c r="D378" s="108">
        <v>41548</v>
      </c>
      <c r="E378" s="2">
        <v>10</v>
      </c>
      <c r="F378" s="2" t="s">
        <v>50</v>
      </c>
      <c r="G378" s="2" t="s">
        <v>51</v>
      </c>
      <c r="H378" s="2" t="s">
        <v>52</v>
      </c>
      <c r="I378" s="2" t="s">
        <v>43</v>
      </c>
      <c r="J378" s="112">
        <v>1472529.3869285996</v>
      </c>
    </row>
    <row r="379" spans="1:10" hidden="1" x14ac:dyDescent="0.2">
      <c r="A379" s="2" t="s">
        <v>37</v>
      </c>
      <c r="B379" s="2" t="s">
        <v>49</v>
      </c>
      <c r="C379" s="2" t="s">
        <v>48</v>
      </c>
      <c r="D379" s="108">
        <v>41579</v>
      </c>
      <c r="E379" s="2">
        <v>11</v>
      </c>
      <c r="F379" s="2" t="s">
        <v>50</v>
      </c>
      <c r="G379" s="2" t="s">
        <v>51</v>
      </c>
      <c r="H379" s="2" t="s">
        <v>52</v>
      </c>
      <c r="I379" s="2" t="s">
        <v>43</v>
      </c>
      <c r="J379" s="112">
        <v>1252200.4923928501</v>
      </c>
    </row>
    <row r="380" spans="1:10" hidden="1" x14ac:dyDescent="0.2">
      <c r="A380" s="2" t="s">
        <v>37</v>
      </c>
      <c r="B380" s="2" t="s">
        <v>49</v>
      </c>
      <c r="C380" s="2" t="s">
        <v>48</v>
      </c>
      <c r="D380" s="108">
        <v>41609</v>
      </c>
      <c r="E380" s="2">
        <v>12</v>
      </c>
      <c r="F380" s="2" t="s">
        <v>50</v>
      </c>
      <c r="G380" s="2" t="s">
        <v>51</v>
      </c>
      <c r="H380" s="2" t="s">
        <v>52</v>
      </c>
      <c r="I380" s="2" t="s">
        <v>43</v>
      </c>
      <c r="J380" s="112">
        <v>1406782.6738875001</v>
      </c>
    </row>
    <row r="381" spans="1:10" hidden="1" x14ac:dyDescent="0.2">
      <c r="A381" s="2" t="s">
        <v>37</v>
      </c>
      <c r="B381" s="2" t="s">
        <v>49</v>
      </c>
      <c r="C381" s="2" t="s">
        <v>48</v>
      </c>
      <c r="D381" s="108">
        <v>41640</v>
      </c>
      <c r="E381" s="2">
        <v>1</v>
      </c>
      <c r="F381" s="2" t="s">
        <v>50</v>
      </c>
      <c r="G381" s="2" t="s">
        <v>51</v>
      </c>
      <c r="H381" s="2" t="s">
        <v>52</v>
      </c>
      <c r="I381" s="2" t="s">
        <v>43</v>
      </c>
      <c r="J381" s="112">
        <v>1877449.5046125001</v>
      </c>
    </row>
    <row r="382" spans="1:10" hidden="1" x14ac:dyDescent="0.2">
      <c r="A382" s="2" t="s">
        <v>37</v>
      </c>
      <c r="B382" s="2" t="s">
        <v>49</v>
      </c>
      <c r="C382" s="2" t="s">
        <v>48</v>
      </c>
      <c r="D382" s="108">
        <v>41671</v>
      </c>
      <c r="E382" s="2">
        <v>2</v>
      </c>
      <c r="F382" s="2" t="s">
        <v>50</v>
      </c>
      <c r="G382" s="2" t="s">
        <v>51</v>
      </c>
      <c r="H382" s="2" t="s">
        <v>52</v>
      </c>
      <c r="I382" s="2" t="s">
        <v>43</v>
      </c>
      <c r="J382" s="112">
        <v>1912219.1750437501</v>
      </c>
    </row>
    <row r="383" spans="1:10" hidden="1" x14ac:dyDescent="0.2">
      <c r="A383" s="2" t="s">
        <v>37</v>
      </c>
      <c r="B383" s="2" t="s">
        <v>49</v>
      </c>
      <c r="C383" s="2" t="s">
        <v>48</v>
      </c>
      <c r="D383" s="108">
        <v>41699</v>
      </c>
      <c r="E383" s="2">
        <v>3</v>
      </c>
      <c r="F383" s="2" t="s">
        <v>50</v>
      </c>
      <c r="G383" s="2" t="s">
        <v>51</v>
      </c>
      <c r="H383" s="2" t="s">
        <v>52</v>
      </c>
      <c r="I383" s="2" t="s">
        <v>43</v>
      </c>
      <c r="J383" s="112">
        <v>2266625.1980531253</v>
      </c>
    </row>
    <row r="384" spans="1:10" hidden="1" x14ac:dyDescent="0.2">
      <c r="A384" s="2" t="s">
        <v>37</v>
      </c>
      <c r="B384" s="2" t="s">
        <v>49</v>
      </c>
      <c r="C384" s="2" t="s">
        <v>48</v>
      </c>
      <c r="D384" s="108">
        <v>41730</v>
      </c>
      <c r="E384" s="2">
        <v>4</v>
      </c>
      <c r="F384" s="2" t="s">
        <v>50</v>
      </c>
      <c r="G384" s="2" t="s">
        <v>51</v>
      </c>
      <c r="H384" s="2" t="s">
        <v>52</v>
      </c>
      <c r="I384" s="2" t="s">
        <v>43</v>
      </c>
      <c r="J384" s="112">
        <v>2234200.5744250002</v>
      </c>
    </row>
    <row r="385" spans="1:10" hidden="1" x14ac:dyDescent="0.2">
      <c r="A385" s="2" t="s">
        <v>37</v>
      </c>
      <c r="B385" s="2" t="s">
        <v>49</v>
      </c>
      <c r="C385" s="2" t="s">
        <v>48</v>
      </c>
      <c r="D385" s="108">
        <v>41760</v>
      </c>
      <c r="E385" s="2">
        <v>5</v>
      </c>
      <c r="F385" s="2" t="s">
        <v>50</v>
      </c>
      <c r="G385" s="2" t="s">
        <v>51</v>
      </c>
      <c r="H385" s="2" t="s">
        <v>52</v>
      </c>
      <c r="I385" s="2" t="s">
        <v>43</v>
      </c>
      <c r="J385" s="112">
        <v>2593715.6428375002</v>
      </c>
    </row>
    <row r="386" spans="1:10" hidden="1" x14ac:dyDescent="0.2">
      <c r="A386" s="2" t="s">
        <v>37</v>
      </c>
      <c r="B386" s="2" t="s">
        <v>49</v>
      </c>
      <c r="C386" s="2" t="s">
        <v>48</v>
      </c>
      <c r="D386" s="108">
        <v>41791</v>
      </c>
      <c r="E386" s="2">
        <v>6</v>
      </c>
      <c r="F386" s="2" t="s">
        <v>50</v>
      </c>
      <c r="G386" s="2" t="s">
        <v>51</v>
      </c>
      <c r="H386" s="2" t="s">
        <v>52</v>
      </c>
      <c r="I386" s="2" t="s">
        <v>43</v>
      </c>
      <c r="J386" s="112">
        <v>2274807.7859325004</v>
      </c>
    </row>
    <row r="387" spans="1:10" hidden="1" x14ac:dyDescent="0.2">
      <c r="A387" s="2" t="s">
        <v>37</v>
      </c>
      <c r="B387" s="2" t="s">
        <v>49</v>
      </c>
      <c r="C387" s="2" t="s">
        <v>48</v>
      </c>
      <c r="D387" s="108">
        <v>41456</v>
      </c>
      <c r="E387" s="2">
        <v>7</v>
      </c>
      <c r="F387" s="2" t="s">
        <v>50</v>
      </c>
      <c r="G387" s="2" t="s">
        <v>53</v>
      </c>
      <c r="H387" s="2" t="s">
        <v>54</v>
      </c>
      <c r="I387" s="2" t="s">
        <v>43</v>
      </c>
      <c r="J387" s="112">
        <v>895736.75638589996</v>
      </c>
    </row>
    <row r="388" spans="1:10" hidden="1" x14ac:dyDescent="0.2">
      <c r="A388" s="2" t="s">
        <v>37</v>
      </c>
      <c r="B388" s="2" t="s">
        <v>49</v>
      </c>
      <c r="C388" s="2" t="s">
        <v>48</v>
      </c>
      <c r="D388" s="108">
        <v>41487</v>
      </c>
      <c r="E388" s="2">
        <v>8</v>
      </c>
      <c r="F388" s="2" t="s">
        <v>50</v>
      </c>
      <c r="G388" s="2" t="s">
        <v>53</v>
      </c>
      <c r="H388" s="2" t="s">
        <v>54</v>
      </c>
      <c r="I388" s="2" t="s">
        <v>43</v>
      </c>
      <c r="J388" s="112">
        <v>713608.81380359991</v>
      </c>
    </row>
    <row r="389" spans="1:10" hidden="1" x14ac:dyDescent="0.2">
      <c r="A389" s="2" t="s">
        <v>37</v>
      </c>
      <c r="B389" s="2" t="s">
        <v>49</v>
      </c>
      <c r="C389" s="2" t="s">
        <v>48</v>
      </c>
      <c r="D389" s="108">
        <v>41518</v>
      </c>
      <c r="E389" s="2">
        <v>9</v>
      </c>
      <c r="F389" s="2" t="s">
        <v>50</v>
      </c>
      <c r="G389" s="2" t="s">
        <v>53</v>
      </c>
      <c r="H389" s="2" t="s">
        <v>54</v>
      </c>
      <c r="I389" s="2" t="s">
        <v>43</v>
      </c>
      <c r="J389" s="112">
        <v>964630.03691340005</v>
      </c>
    </row>
    <row r="390" spans="1:10" hidden="1" x14ac:dyDescent="0.2">
      <c r="A390" s="2" t="s">
        <v>37</v>
      </c>
      <c r="B390" s="2" t="s">
        <v>49</v>
      </c>
      <c r="C390" s="2" t="s">
        <v>48</v>
      </c>
      <c r="D390" s="108">
        <v>41548</v>
      </c>
      <c r="E390" s="2">
        <v>10</v>
      </c>
      <c r="F390" s="2" t="s">
        <v>50</v>
      </c>
      <c r="G390" s="2" t="s">
        <v>53</v>
      </c>
      <c r="H390" s="2" t="s">
        <v>54</v>
      </c>
      <c r="I390" s="2" t="s">
        <v>43</v>
      </c>
      <c r="J390" s="112">
        <v>811393.74381779996</v>
      </c>
    </row>
    <row r="391" spans="1:10" hidden="1" x14ac:dyDescent="0.2">
      <c r="A391" s="2" t="s">
        <v>37</v>
      </c>
      <c r="B391" s="2" t="s">
        <v>49</v>
      </c>
      <c r="C391" s="2" t="s">
        <v>48</v>
      </c>
      <c r="D391" s="108">
        <v>41579</v>
      </c>
      <c r="E391" s="2">
        <v>11</v>
      </c>
      <c r="F391" s="2" t="s">
        <v>50</v>
      </c>
      <c r="G391" s="2" t="s">
        <v>53</v>
      </c>
      <c r="H391" s="2" t="s">
        <v>54</v>
      </c>
      <c r="I391" s="2" t="s">
        <v>43</v>
      </c>
      <c r="J391" s="112">
        <v>689988.02642055007</v>
      </c>
    </row>
    <row r="392" spans="1:10" hidden="1" x14ac:dyDescent="0.2">
      <c r="A392" s="2" t="s">
        <v>37</v>
      </c>
      <c r="B392" s="2" t="s">
        <v>49</v>
      </c>
      <c r="C392" s="2" t="s">
        <v>48</v>
      </c>
      <c r="D392" s="108">
        <v>41609</v>
      </c>
      <c r="E392" s="2">
        <v>12</v>
      </c>
      <c r="F392" s="2" t="s">
        <v>50</v>
      </c>
      <c r="G392" s="2" t="s">
        <v>53</v>
      </c>
      <c r="H392" s="2" t="s">
        <v>54</v>
      </c>
      <c r="I392" s="2" t="s">
        <v>43</v>
      </c>
      <c r="J392" s="112">
        <v>775165.96316250006</v>
      </c>
    </row>
    <row r="393" spans="1:10" hidden="1" x14ac:dyDescent="0.2">
      <c r="A393" s="2" t="s">
        <v>37</v>
      </c>
      <c r="B393" s="2" t="s">
        <v>49</v>
      </c>
      <c r="C393" s="2" t="s">
        <v>48</v>
      </c>
      <c r="D393" s="108">
        <v>41640</v>
      </c>
      <c r="E393" s="2">
        <v>1</v>
      </c>
      <c r="F393" s="2" t="s">
        <v>50</v>
      </c>
      <c r="G393" s="2" t="s">
        <v>53</v>
      </c>
      <c r="H393" s="2" t="s">
        <v>54</v>
      </c>
      <c r="I393" s="2" t="s">
        <v>43</v>
      </c>
      <c r="J393" s="112">
        <v>1034512.9923375</v>
      </c>
    </row>
    <row r="394" spans="1:10" hidden="1" x14ac:dyDescent="0.2">
      <c r="A394" s="2" t="s">
        <v>37</v>
      </c>
      <c r="B394" s="2" t="s">
        <v>49</v>
      </c>
      <c r="C394" s="2" t="s">
        <v>48</v>
      </c>
      <c r="D394" s="108">
        <v>41671</v>
      </c>
      <c r="E394" s="2">
        <v>2</v>
      </c>
      <c r="F394" s="2" t="s">
        <v>50</v>
      </c>
      <c r="G394" s="2" t="s">
        <v>53</v>
      </c>
      <c r="H394" s="2" t="s">
        <v>54</v>
      </c>
      <c r="I394" s="2" t="s">
        <v>43</v>
      </c>
      <c r="J394" s="112">
        <v>888365.66788124992</v>
      </c>
    </row>
    <row r="395" spans="1:10" hidden="1" x14ac:dyDescent="0.2">
      <c r="A395" s="2" t="s">
        <v>37</v>
      </c>
      <c r="B395" s="2" t="s">
        <v>49</v>
      </c>
      <c r="C395" s="2" t="s">
        <v>48</v>
      </c>
      <c r="D395" s="108">
        <v>41699</v>
      </c>
      <c r="E395" s="2">
        <v>3</v>
      </c>
      <c r="F395" s="2" t="s">
        <v>50</v>
      </c>
      <c r="G395" s="2" t="s">
        <v>53</v>
      </c>
      <c r="H395" s="2" t="s">
        <v>54</v>
      </c>
      <c r="I395" s="2" t="s">
        <v>43</v>
      </c>
      <c r="J395" s="112">
        <v>1248956.7417843752</v>
      </c>
    </row>
    <row r="396" spans="1:10" hidden="1" x14ac:dyDescent="0.2">
      <c r="A396" s="2" t="s">
        <v>37</v>
      </c>
      <c r="B396" s="2" t="s">
        <v>49</v>
      </c>
      <c r="C396" s="2" t="s">
        <v>48</v>
      </c>
      <c r="D396" s="108">
        <v>41730</v>
      </c>
      <c r="E396" s="2">
        <v>4</v>
      </c>
      <c r="F396" s="2" t="s">
        <v>50</v>
      </c>
      <c r="G396" s="2" t="s">
        <v>53</v>
      </c>
      <c r="H396" s="2" t="s">
        <v>54</v>
      </c>
      <c r="I396" s="2" t="s">
        <v>43</v>
      </c>
      <c r="J396" s="112">
        <v>680069.70427499991</v>
      </c>
    </row>
    <row r="397" spans="1:10" hidden="1" x14ac:dyDescent="0.2">
      <c r="A397" s="2" t="s">
        <v>37</v>
      </c>
      <c r="B397" s="2" t="s">
        <v>49</v>
      </c>
      <c r="C397" s="2" t="s">
        <v>48</v>
      </c>
      <c r="D397" s="108">
        <v>41760</v>
      </c>
      <c r="E397" s="2">
        <v>5</v>
      </c>
      <c r="F397" s="2" t="s">
        <v>50</v>
      </c>
      <c r="G397" s="2" t="s">
        <v>53</v>
      </c>
      <c r="H397" s="2" t="s">
        <v>54</v>
      </c>
      <c r="I397" s="2" t="s">
        <v>43</v>
      </c>
      <c r="J397" s="112">
        <v>878169.84401249979</v>
      </c>
    </row>
    <row r="398" spans="1:10" hidden="1" x14ac:dyDescent="0.2">
      <c r="A398" s="2" t="s">
        <v>37</v>
      </c>
      <c r="B398" s="2" t="s">
        <v>49</v>
      </c>
      <c r="C398" s="2" t="s">
        <v>48</v>
      </c>
      <c r="D398" s="108">
        <v>41791</v>
      </c>
      <c r="E398" s="2">
        <v>6</v>
      </c>
      <c r="F398" s="2" t="s">
        <v>50</v>
      </c>
      <c r="G398" s="2" t="s">
        <v>53</v>
      </c>
      <c r="H398" s="2" t="s">
        <v>54</v>
      </c>
      <c r="I398" s="2" t="s">
        <v>43</v>
      </c>
      <c r="J398" s="112">
        <v>1253465.5146975003</v>
      </c>
    </row>
    <row r="399" spans="1:10" hidden="1" x14ac:dyDescent="0.2">
      <c r="A399" s="2" t="s">
        <v>37</v>
      </c>
      <c r="B399" s="2" t="s">
        <v>49</v>
      </c>
      <c r="C399" s="2" t="s">
        <v>48</v>
      </c>
      <c r="D399" s="108">
        <v>41456</v>
      </c>
      <c r="E399" s="2">
        <v>7</v>
      </c>
      <c r="F399" s="2" t="s">
        <v>50</v>
      </c>
      <c r="G399" s="2" t="s">
        <v>53</v>
      </c>
      <c r="H399" s="2" t="s">
        <v>55</v>
      </c>
      <c r="I399" s="2" t="s">
        <v>43</v>
      </c>
      <c r="J399" s="112">
        <v>829385.88554250007</v>
      </c>
    </row>
    <row r="400" spans="1:10" hidden="1" x14ac:dyDescent="0.2">
      <c r="A400" s="2" t="s">
        <v>37</v>
      </c>
      <c r="B400" s="2" t="s">
        <v>49</v>
      </c>
      <c r="C400" s="2" t="s">
        <v>48</v>
      </c>
      <c r="D400" s="108">
        <v>41487</v>
      </c>
      <c r="E400" s="2">
        <v>8</v>
      </c>
      <c r="F400" s="2" t="s">
        <v>50</v>
      </c>
      <c r="G400" s="2" t="s">
        <v>53</v>
      </c>
      <c r="H400" s="2" t="s">
        <v>55</v>
      </c>
      <c r="I400" s="2" t="s">
        <v>43</v>
      </c>
      <c r="J400" s="112">
        <v>660748.90166999993</v>
      </c>
    </row>
    <row r="401" spans="1:10" hidden="1" x14ac:dyDescent="0.2">
      <c r="A401" s="2" t="s">
        <v>37</v>
      </c>
      <c r="B401" s="2" t="s">
        <v>49</v>
      </c>
      <c r="C401" s="2" t="s">
        <v>48</v>
      </c>
      <c r="D401" s="108">
        <v>41518</v>
      </c>
      <c r="E401" s="2">
        <v>9</v>
      </c>
      <c r="F401" s="2" t="s">
        <v>50</v>
      </c>
      <c r="G401" s="2" t="s">
        <v>53</v>
      </c>
      <c r="H401" s="2" t="s">
        <v>55</v>
      </c>
      <c r="I401" s="2" t="s">
        <v>43</v>
      </c>
      <c r="J401" s="112">
        <v>893175.96010499995</v>
      </c>
    </row>
    <row r="402" spans="1:10" hidden="1" x14ac:dyDescent="0.2">
      <c r="A402" s="2" t="s">
        <v>37</v>
      </c>
      <c r="B402" s="2" t="s">
        <v>49</v>
      </c>
      <c r="C402" s="2" t="s">
        <v>48</v>
      </c>
      <c r="D402" s="108">
        <v>41548</v>
      </c>
      <c r="E402" s="2">
        <v>10</v>
      </c>
      <c r="F402" s="2" t="s">
        <v>50</v>
      </c>
      <c r="G402" s="2" t="s">
        <v>53</v>
      </c>
      <c r="H402" s="2" t="s">
        <v>55</v>
      </c>
      <c r="I402" s="2" t="s">
        <v>43</v>
      </c>
      <c r="J402" s="112">
        <v>751290.50353499991</v>
      </c>
    </row>
    <row r="403" spans="1:10" hidden="1" x14ac:dyDescent="0.2">
      <c r="A403" s="2" t="s">
        <v>37</v>
      </c>
      <c r="B403" s="2" t="s">
        <v>49</v>
      </c>
      <c r="C403" s="2" t="s">
        <v>48</v>
      </c>
      <c r="D403" s="108">
        <v>41579</v>
      </c>
      <c r="E403" s="2">
        <v>11</v>
      </c>
      <c r="F403" s="2" t="s">
        <v>50</v>
      </c>
      <c r="G403" s="2" t="s">
        <v>53</v>
      </c>
      <c r="H403" s="2" t="s">
        <v>55</v>
      </c>
      <c r="I403" s="2" t="s">
        <v>43</v>
      </c>
      <c r="J403" s="112">
        <v>638877.80224125006</v>
      </c>
    </row>
    <row r="404" spans="1:10" hidden="1" x14ac:dyDescent="0.2">
      <c r="A404" s="2" t="s">
        <v>37</v>
      </c>
      <c r="B404" s="2" t="s">
        <v>49</v>
      </c>
      <c r="C404" s="2" t="s">
        <v>48</v>
      </c>
      <c r="D404" s="108">
        <v>41609</v>
      </c>
      <c r="E404" s="2">
        <v>12</v>
      </c>
      <c r="F404" s="2" t="s">
        <v>50</v>
      </c>
      <c r="G404" s="2" t="s">
        <v>53</v>
      </c>
      <c r="H404" s="2" t="s">
        <v>55</v>
      </c>
      <c r="I404" s="2" t="s">
        <v>43</v>
      </c>
      <c r="J404" s="112">
        <v>717746.26218750002</v>
      </c>
    </row>
    <row r="405" spans="1:10" hidden="1" x14ac:dyDescent="0.2">
      <c r="A405" s="2" t="s">
        <v>37</v>
      </c>
      <c r="B405" s="2" t="s">
        <v>49</v>
      </c>
      <c r="C405" s="2" t="s">
        <v>48</v>
      </c>
      <c r="D405" s="108">
        <v>41640</v>
      </c>
      <c r="E405" s="2">
        <v>1</v>
      </c>
      <c r="F405" s="2" t="s">
        <v>50</v>
      </c>
      <c r="G405" s="2" t="s">
        <v>53</v>
      </c>
      <c r="H405" s="2" t="s">
        <v>55</v>
      </c>
      <c r="I405" s="2" t="s">
        <v>43</v>
      </c>
      <c r="J405" s="112">
        <v>957882.40031249996</v>
      </c>
    </row>
    <row r="406" spans="1:10" hidden="1" x14ac:dyDescent="0.2">
      <c r="A406" s="2" t="s">
        <v>37</v>
      </c>
      <c r="B406" s="2" t="s">
        <v>49</v>
      </c>
      <c r="C406" s="2" t="s">
        <v>48</v>
      </c>
      <c r="D406" s="108">
        <v>41671</v>
      </c>
      <c r="E406" s="2">
        <v>2</v>
      </c>
      <c r="F406" s="2" t="s">
        <v>50</v>
      </c>
      <c r="G406" s="2" t="s">
        <v>53</v>
      </c>
      <c r="H406" s="2" t="s">
        <v>55</v>
      </c>
      <c r="I406" s="2" t="s">
        <v>43</v>
      </c>
      <c r="J406" s="112">
        <v>822560.80359374988</v>
      </c>
    </row>
    <row r="407" spans="1:10" hidden="1" x14ac:dyDescent="0.2">
      <c r="A407" s="2" t="s">
        <v>37</v>
      </c>
      <c r="B407" s="2" t="s">
        <v>49</v>
      </c>
      <c r="C407" s="2" t="s">
        <v>48</v>
      </c>
      <c r="D407" s="108">
        <v>41699</v>
      </c>
      <c r="E407" s="2">
        <v>3</v>
      </c>
      <c r="F407" s="2" t="s">
        <v>50</v>
      </c>
      <c r="G407" s="2" t="s">
        <v>53</v>
      </c>
      <c r="H407" s="2" t="s">
        <v>55</v>
      </c>
      <c r="I407" s="2" t="s">
        <v>43</v>
      </c>
      <c r="J407" s="112">
        <v>1156441.4275781249</v>
      </c>
    </row>
    <row r="408" spans="1:10" hidden="1" x14ac:dyDescent="0.2">
      <c r="A408" s="2" t="s">
        <v>37</v>
      </c>
      <c r="B408" s="2" t="s">
        <v>49</v>
      </c>
      <c r="C408" s="2" t="s">
        <v>48</v>
      </c>
      <c r="D408" s="108">
        <v>41730</v>
      </c>
      <c r="E408" s="2">
        <v>4</v>
      </c>
      <c r="F408" s="2" t="s">
        <v>50</v>
      </c>
      <c r="G408" s="2" t="s">
        <v>53</v>
      </c>
      <c r="H408" s="2" t="s">
        <v>55</v>
      </c>
      <c r="I408" s="2" t="s">
        <v>43</v>
      </c>
      <c r="J408" s="112">
        <v>629694.17062500003</v>
      </c>
    </row>
    <row r="409" spans="1:10" hidden="1" x14ac:dyDescent="0.2">
      <c r="A409" s="2" t="s">
        <v>37</v>
      </c>
      <c r="B409" s="2" t="s">
        <v>49</v>
      </c>
      <c r="C409" s="2" t="s">
        <v>48</v>
      </c>
      <c r="D409" s="108">
        <v>41760</v>
      </c>
      <c r="E409" s="2">
        <v>5</v>
      </c>
      <c r="F409" s="2" t="s">
        <v>50</v>
      </c>
      <c r="G409" s="2" t="s">
        <v>53</v>
      </c>
      <c r="H409" s="2" t="s">
        <v>55</v>
      </c>
      <c r="I409" s="2" t="s">
        <v>43</v>
      </c>
      <c r="J409" s="112">
        <v>813120.22593749978</v>
      </c>
    </row>
    <row r="410" spans="1:10" hidden="1" x14ac:dyDescent="0.2">
      <c r="A410" s="2" t="s">
        <v>37</v>
      </c>
      <c r="B410" s="2" t="s">
        <v>49</v>
      </c>
      <c r="C410" s="2" t="s">
        <v>48</v>
      </c>
      <c r="D410" s="108">
        <v>41791</v>
      </c>
      <c r="E410" s="2">
        <v>6</v>
      </c>
      <c r="F410" s="2" t="s">
        <v>50</v>
      </c>
      <c r="G410" s="2" t="s">
        <v>53</v>
      </c>
      <c r="H410" s="2" t="s">
        <v>55</v>
      </c>
      <c r="I410" s="2" t="s">
        <v>43</v>
      </c>
      <c r="J410" s="112">
        <v>1160616.2173125001</v>
      </c>
    </row>
    <row r="411" spans="1:10" hidden="1" x14ac:dyDescent="0.2">
      <c r="A411" s="2" t="s">
        <v>37</v>
      </c>
      <c r="B411" s="2" t="s">
        <v>49</v>
      </c>
      <c r="C411" s="2" t="s">
        <v>48</v>
      </c>
      <c r="D411" s="108">
        <v>41456</v>
      </c>
      <c r="E411" s="2">
        <v>7</v>
      </c>
      <c r="F411" s="2" t="s">
        <v>50</v>
      </c>
      <c r="G411" s="2" t="s">
        <v>56</v>
      </c>
      <c r="H411" s="2" t="s">
        <v>57</v>
      </c>
      <c r="I411" s="2" t="s">
        <v>43</v>
      </c>
      <c r="J411" s="112">
        <v>716589.40510871995</v>
      </c>
    </row>
    <row r="412" spans="1:10" hidden="1" x14ac:dyDescent="0.2">
      <c r="A412" s="2" t="s">
        <v>37</v>
      </c>
      <c r="B412" s="2" t="s">
        <v>49</v>
      </c>
      <c r="C412" s="2" t="s">
        <v>48</v>
      </c>
      <c r="D412" s="108">
        <v>41487</v>
      </c>
      <c r="E412" s="2">
        <v>8</v>
      </c>
      <c r="F412" s="2" t="s">
        <v>50</v>
      </c>
      <c r="G412" s="2" t="s">
        <v>56</v>
      </c>
      <c r="H412" s="2" t="s">
        <v>57</v>
      </c>
      <c r="I412" s="2" t="s">
        <v>43</v>
      </c>
      <c r="J412" s="112">
        <v>570887.05104287993</v>
      </c>
    </row>
    <row r="413" spans="1:10" hidden="1" x14ac:dyDescent="0.2">
      <c r="A413" s="2" t="s">
        <v>37</v>
      </c>
      <c r="B413" s="2" t="s">
        <v>49</v>
      </c>
      <c r="C413" s="2" t="s">
        <v>48</v>
      </c>
      <c r="D413" s="108">
        <v>41518</v>
      </c>
      <c r="E413" s="2">
        <v>9</v>
      </c>
      <c r="F413" s="2" t="s">
        <v>50</v>
      </c>
      <c r="G413" s="2" t="s">
        <v>56</v>
      </c>
      <c r="H413" s="2" t="s">
        <v>57</v>
      </c>
      <c r="I413" s="2" t="s">
        <v>43</v>
      </c>
      <c r="J413" s="112">
        <v>771704.02953071985</v>
      </c>
    </row>
    <row r="414" spans="1:10" hidden="1" x14ac:dyDescent="0.2">
      <c r="A414" s="2" t="s">
        <v>37</v>
      </c>
      <c r="B414" s="2" t="s">
        <v>49</v>
      </c>
      <c r="C414" s="2" t="s">
        <v>48</v>
      </c>
      <c r="D414" s="108">
        <v>41548</v>
      </c>
      <c r="E414" s="2">
        <v>10</v>
      </c>
      <c r="F414" s="2" t="s">
        <v>50</v>
      </c>
      <c r="G414" s="2" t="s">
        <v>56</v>
      </c>
      <c r="H414" s="2" t="s">
        <v>57</v>
      </c>
      <c r="I414" s="2" t="s">
        <v>43</v>
      </c>
      <c r="J414" s="112">
        <v>649114.99505423987</v>
      </c>
    </row>
    <row r="415" spans="1:10" hidden="1" x14ac:dyDescent="0.2">
      <c r="A415" s="2" t="s">
        <v>37</v>
      </c>
      <c r="B415" s="2" t="s">
        <v>49</v>
      </c>
      <c r="C415" s="2" t="s">
        <v>48</v>
      </c>
      <c r="D415" s="108">
        <v>41579</v>
      </c>
      <c r="E415" s="2">
        <v>11</v>
      </c>
      <c r="F415" s="2" t="s">
        <v>50</v>
      </c>
      <c r="G415" s="2" t="s">
        <v>56</v>
      </c>
      <c r="H415" s="2" t="s">
        <v>57</v>
      </c>
      <c r="I415" s="2" t="s">
        <v>43</v>
      </c>
      <c r="J415" s="112">
        <v>551990.42113644001</v>
      </c>
    </row>
    <row r="416" spans="1:10" hidden="1" x14ac:dyDescent="0.2">
      <c r="A416" s="2" t="s">
        <v>37</v>
      </c>
      <c r="B416" s="2" t="s">
        <v>49</v>
      </c>
      <c r="C416" s="2" t="s">
        <v>48</v>
      </c>
      <c r="D416" s="108">
        <v>41609</v>
      </c>
      <c r="E416" s="2">
        <v>12</v>
      </c>
      <c r="F416" s="2" t="s">
        <v>50</v>
      </c>
      <c r="G416" s="2" t="s">
        <v>56</v>
      </c>
      <c r="H416" s="2" t="s">
        <v>57</v>
      </c>
      <c r="I416" s="2" t="s">
        <v>43</v>
      </c>
      <c r="J416" s="112">
        <v>620132.77052999998</v>
      </c>
    </row>
    <row r="417" spans="1:10" hidden="1" x14ac:dyDescent="0.2">
      <c r="A417" s="2" t="s">
        <v>37</v>
      </c>
      <c r="B417" s="2" t="s">
        <v>49</v>
      </c>
      <c r="C417" s="2" t="s">
        <v>48</v>
      </c>
      <c r="D417" s="108">
        <v>41640</v>
      </c>
      <c r="E417" s="2">
        <v>1</v>
      </c>
      <c r="F417" s="2" t="s">
        <v>50</v>
      </c>
      <c r="G417" s="2" t="s">
        <v>56</v>
      </c>
      <c r="H417" s="2" t="s">
        <v>57</v>
      </c>
      <c r="I417" s="2" t="s">
        <v>43</v>
      </c>
      <c r="J417" s="112">
        <v>827610.39387000003</v>
      </c>
    </row>
    <row r="418" spans="1:10" hidden="1" x14ac:dyDescent="0.2">
      <c r="A418" s="2" t="s">
        <v>37</v>
      </c>
      <c r="B418" s="2" t="s">
        <v>49</v>
      </c>
      <c r="C418" s="2" t="s">
        <v>48</v>
      </c>
      <c r="D418" s="108">
        <v>41671</v>
      </c>
      <c r="E418" s="2">
        <v>2</v>
      </c>
      <c r="F418" s="2" t="s">
        <v>50</v>
      </c>
      <c r="G418" s="2" t="s">
        <v>56</v>
      </c>
      <c r="H418" s="2" t="s">
        <v>57</v>
      </c>
      <c r="I418" s="2" t="s">
        <v>43</v>
      </c>
      <c r="J418" s="112">
        <v>710692.53430499986</v>
      </c>
    </row>
    <row r="419" spans="1:10" hidden="1" x14ac:dyDescent="0.2">
      <c r="A419" s="2" t="s">
        <v>37</v>
      </c>
      <c r="B419" s="2" t="s">
        <v>49</v>
      </c>
      <c r="C419" s="2" t="s">
        <v>48</v>
      </c>
      <c r="D419" s="108">
        <v>41699</v>
      </c>
      <c r="E419" s="2">
        <v>3</v>
      </c>
      <c r="F419" s="2" t="s">
        <v>50</v>
      </c>
      <c r="G419" s="2" t="s">
        <v>56</v>
      </c>
      <c r="H419" s="2" t="s">
        <v>57</v>
      </c>
      <c r="I419" s="2" t="s">
        <v>43</v>
      </c>
      <c r="J419" s="112">
        <v>999165.39342749992</v>
      </c>
    </row>
    <row r="420" spans="1:10" hidden="1" x14ac:dyDescent="0.2">
      <c r="A420" s="2" t="s">
        <v>37</v>
      </c>
      <c r="B420" s="2" t="s">
        <v>49</v>
      </c>
      <c r="C420" s="2" t="s">
        <v>48</v>
      </c>
      <c r="D420" s="108">
        <v>41730</v>
      </c>
      <c r="E420" s="2">
        <v>4</v>
      </c>
      <c r="F420" s="2" t="s">
        <v>50</v>
      </c>
      <c r="G420" s="2" t="s">
        <v>56</v>
      </c>
      <c r="H420" s="2" t="s">
        <v>57</v>
      </c>
      <c r="I420" s="2" t="s">
        <v>43</v>
      </c>
      <c r="J420" s="112">
        <v>544055.76341999997</v>
      </c>
    </row>
    <row r="421" spans="1:10" hidden="1" x14ac:dyDescent="0.2">
      <c r="A421" s="2" t="s">
        <v>37</v>
      </c>
      <c r="B421" s="2" t="s">
        <v>49</v>
      </c>
      <c r="C421" s="2" t="s">
        <v>48</v>
      </c>
      <c r="D421" s="108">
        <v>41760</v>
      </c>
      <c r="E421" s="2">
        <v>5</v>
      </c>
      <c r="F421" s="2" t="s">
        <v>50</v>
      </c>
      <c r="G421" s="2" t="s">
        <v>56</v>
      </c>
      <c r="H421" s="2" t="s">
        <v>57</v>
      </c>
      <c r="I421" s="2" t="s">
        <v>43</v>
      </c>
      <c r="J421" s="112">
        <v>702535.87520999974</v>
      </c>
    </row>
    <row r="422" spans="1:10" hidden="1" x14ac:dyDescent="0.2">
      <c r="A422" s="2" t="s">
        <v>37</v>
      </c>
      <c r="B422" s="2" t="s">
        <v>49</v>
      </c>
      <c r="C422" s="2" t="s">
        <v>48</v>
      </c>
      <c r="D422" s="108">
        <v>41791</v>
      </c>
      <c r="E422" s="2">
        <v>6</v>
      </c>
      <c r="F422" s="2" t="s">
        <v>50</v>
      </c>
      <c r="G422" s="2" t="s">
        <v>56</v>
      </c>
      <c r="H422" s="2" t="s">
        <v>57</v>
      </c>
      <c r="I422" s="2" t="s">
        <v>43</v>
      </c>
      <c r="J422" s="112">
        <v>1002772.411758</v>
      </c>
    </row>
    <row r="423" spans="1:10" hidden="1" x14ac:dyDescent="0.2">
      <c r="A423" s="2" t="s">
        <v>37</v>
      </c>
      <c r="B423" s="2" t="s">
        <v>49</v>
      </c>
      <c r="C423" s="2" t="s">
        <v>48</v>
      </c>
      <c r="D423" s="108">
        <v>41456</v>
      </c>
      <c r="E423" s="2">
        <v>7</v>
      </c>
      <c r="F423" s="2" t="s">
        <v>50</v>
      </c>
      <c r="G423" s="2" t="s">
        <v>56</v>
      </c>
      <c r="H423" s="2" t="s">
        <v>58</v>
      </c>
      <c r="I423" s="2" t="s">
        <v>43</v>
      </c>
      <c r="J423" s="112">
        <v>251329.05622500001</v>
      </c>
    </row>
    <row r="424" spans="1:10" hidden="1" x14ac:dyDescent="0.2">
      <c r="A424" s="2" t="s">
        <v>37</v>
      </c>
      <c r="B424" s="2" t="s">
        <v>49</v>
      </c>
      <c r="C424" s="2" t="s">
        <v>48</v>
      </c>
      <c r="D424" s="108">
        <v>41487</v>
      </c>
      <c r="E424" s="2">
        <v>8</v>
      </c>
      <c r="F424" s="2" t="s">
        <v>50</v>
      </c>
      <c r="G424" s="2" t="s">
        <v>56</v>
      </c>
      <c r="H424" s="2" t="s">
        <v>58</v>
      </c>
      <c r="I424" s="2" t="s">
        <v>43</v>
      </c>
      <c r="J424" s="112">
        <v>200226.9399</v>
      </c>
    </row>
    <row r="425" spans="1:10" hidden="1" x14ac:dyDescent="0.2">
      <c r="A425" s="2" t="s">
        <v>37</v>
      </c>
      <c r="B425" s="2" t="s">
        <v>49</v>
      </c>
      <c r="C425" s="2" t="s">
        <v>48</v>
      </c>
      <c r="D425" s="108">
        <v>41518</v>
      </c>
      <c r="E425" s="2">
        <v>9</v>
      </c>
      <c r="F425" s="2" t="s">
        <v>50</v>
      </c>
      <c r="G425" s="2" t="s">
        <v>56</v>
      </c>
      <c r="H425" s="2" t="s">
        <v>58</v>
      </c>
      <c r="I425" s="2" t="s">
        <v>43</v>
      </c>
      <c r="J425" s="112">
        <v>270659.38184999995</v>
      </c>
    </row>
    <row r="426" spans="1:10" hidden="1" x14ac:dyDescent="0.2">
      <c r="A426" s="2" t="s">
        <v>37</v>
      </c>
      <c r="B426" s="2" t="s">
        <v>49</v>
      </c>
      <c r="C426" s="2" t="s">
        <v>48</v>
      </c>
      <c r="D426" s="108">
        <v>41548</v>
      </c>
      <c r="E426" s="2">
        <v>10</v>
      </c>
      <c r="F426" s="2" t="s">
        <v>50</v>
      </c>
      <c r="G426" s="2" t="s">
        <v>56</v>
      </c>
      <c r="H426" s="2" t="s">
        <v>58</v>
      </c>
      <c r="I426" s="2" t="s">
        <v>43</v>
      </c>
      <c r="J426" s="112">
        <v>227663.78894999996</v>
      </c>
    </row>
    <row r="427" spans="1:10" hidden="1" x14ac:dyDescent="0.2">
      <c r="A427" s="2" t="s">
        <v>37</v>
      </c>
      <c r="B427" s="2" t="s">
        <v>49</v>
      </c>
      <c r="C427" s="2" t="s">
        <v>48</v>
      </c>
      <c r="D427" s="108">
        <v>41579</v>
      </c>
      <c r="E427" s="2">
        <v>11</v>
      </c>
      <c r="F427" s="2" t="s">
        <v>50</v>
      </c>
      <c r="G427" s="2" t="s">
        <v>56</v>
      </c>
      <c r="H427" s="2" t="s">
        <v>58</v>
      </c>
      <c r="I427" s="2" t="s">
        <v>43</v>
      </c>
      <c r="J427" s="112">
        <v>193599.33401250001</v>
      </c>
    </row>
    <row r="428" spans="1:10" hidden="1" x14ac:dyDescent="0.2">
      <c r="A428" s="2" t="s">
        <v>37</v>
      </c>
      <c r="B428" s="2" t="s">
        <v>49</v>
      </c>
      <c r="C428" s="2" t="s">
        <v>48</v>
      </c>
      <c r="D428" s="108">
        <v>41609</v>
      </c>
      <c r="E428" s="2">
        <v>12</v>
      </c>
      <c r="F428" s="2" t="s">
        <v>50</v>
      </c>
      <c r="G428" s="2" t="s">
        <v>56</v>
      </c>
      <c r="H428" s="2" t="s">
        <v>58</v>
      </c>
      <c r="I428" s="2" t="s">
        <v>43</v>
      </c>
      <c r="J428" s="112">
        <v>143549.25243750002</v>
      </c>
    </row>
    <row r="429" spans="1:10" hidden="1" x14ac:dyDescent="0.2">
      <c r="A429" s="2" t="s">
        <v>37</v>
      </c>
      <c r="B429" s="2" t="s">
        <v>49</v>
      </c>
      <c r="C429" s="2" t="s">
        <v>48</v>
      </c>
      <c r="D429" s="108">
        <v>41640</v>
      </c>
      <c r="E429" s="2">
        <v>1</v>
      </c>
      <c r="F429" s="2" t="s">
        <v>50</v>
      </c>
      <c r="G429" s="2" t="s">
        <v>56</v>
      </c>
      <c r="H429" s="2" t="s">
        <v>58</v>
      </c>
      <c r="I429" s="2" t="s">
        <v>43</v>
      </c>
      <c r="J429" s="112">
        <v>153261.18405000001</v>
      </c>
    </row>
    <row r="430" spans="1:10" hidden="1" x14ac:dyDescent="0.2">
      <c r="A430" s="2" t="s">
        <v>37</v>
      </c>
      <c r="B430" s="2" t="s">
        <v>49</v>
      </c>
      <c r="C430" s="2" t="s">
        <v>48</v>
      </c>
      <c r="D430" s="108">
        <v>41671</v>
      </c>
      <c r="E430" s="2">
        <v>2</v>
      </c>
      <c r="F430" s="2" t="s">
        <v>50</v>
      </c>
      <c r="G430" s="2" t="s">
        <v>56</v>
      </c>
      <c r="H430" s="2" t="s">
        <v>58</v>
      </c>
      <c r="I430" s="2" t="s">
        <v>43</v>
      </c>
      <c r="J430" s="112">
        <v>131609.72857499999</v>
      </c>
    </row>
    <row r="431" spans="1:10" hidden="1" x14ac:dyDescent="0.2">
      <c r="A431" s="2" t="s">
        <v>37</v>
      </c>
      <c r="B431" s="2" t="s">
        <v>49</v>
      </c>
      <c r="C431" s="2" t="s">
        <v>48</v>
      </c>
      <c r="D431" s="108">
        <v>41699</v>
      </c>
      <c r="E431" s="2">
        <v>3</v>
      </c>
      <c r="F431" s="2" t="s">
        <v>50</v>
      </c>
      <c r="G431" s="2" t="s">
        <v>56</v>
      </c>
      <c r="H431" s="2" t="s">
        <v>58</v>
      </c>
      <c r="I431" s="2" t="s">
        <v>43</v>
      </c>
      <c r="J431" s="112">
        <v>185030.62841250002</v>
      </c>
    </row>
    <row r="432" spans="1:10" hidden="1" x14ac:dyDescent="0.2">
      <c r="A432" s="2" t="s">
        <v>37</v>
      </c>
      <c r="B432" s="2" t="s">
        <v>49</v>
      </c>
      <c r="C432" s="2" t="s">
        <v>48</v>
      </c>
      <c r="D432" s="108">
        <v>41730</v>
      </c>
      <c r="E432" s="2">
        <v>4</v>
      </c>
      <c r="F432" s="2" t="s">
        <v>50</v>
      </c>
      <c r="G432" s="2" t="s">
        <v>56</v>
      </c>
      <c r="H432" s="2" t="s">
        <v>58</v>
      </c>
      <c r="I432" s="2" t="s">
        <v>43</v>
      </c>
      <c r="J432" s="112">
        <v>100751.0673</v>
      </c>
    </row>
    <row r="433" spans="1:10" hidden="1" x14ac:dyDescent="0.2">
      <c r="A433" s="2" t="s">
        <v>37</v>
      </c>
      <c r="B433" s="2" t="s">
        <v>49</v>
      </c>
      <c r="C433" s="2" t="s">
        <v>48</v>
      </c>
      <c r="D433" s="108">
        <v>41760</v>
      </c>
      <c r="E433" s="2">
        <v>5</v>
      </c>
      <c r="F433" s="2" t="s">
        <v>50</v>
      </c>
      <c r="G433" s="2" t="s">
        <v>56</v>
      </c>
      <c r="H433" s="2" t="s">
        <v>58</v>
      </c>
      <c r="I433" s="2" t="s">
        <v>43</v>
      </c>
      <c r="J433" s="112">
        <v>130099.23614999997</v>
      </c>
    </row>
    <row r="434" spans="1:10" hidden="1" x14ac:dyDescent="0.2">
      <c r="A434" s="2" t="s">
        <v>37</v>
      </c>
      <c r="B434" s="2" t="s">
        <v>49</v>
      </c>
      <c r="C434" s="2" t="s">
        <v>48</v>
      </c>
      <c r="D434" s="108">
        <v>41791</v>
      </c>
      <c r="E434" s="2">
        <v>6</v>
      </c>
      <c r="F434" s="2" t="s">
        <v>50</v>
      </c>
      <c r="G434" s="2" t="s">
        <v>56</v>
      </c>
      <c r="H434" s="2" t="s">
        <v>58</v>
      </c>
      <c r="I434" s="2" t="s">
        <v>43</v>
      </c>
      <c r="J434" s="112">
        <v>232123.24346250005</v>
      </c>
    </row>
    <row r="435" spans="1:10" hidden="1" x14ac:dyDescent="0.2">
      <c r="A435" s="2" t="s">
        <v>37</v>
      </c>
      <c r="B435" s="2" t="s">
        <v>49</v>
      </c>
      <c r="C435" s="2" t="s">
        <v>48</v>
      </c>
      <c r="D435" s="108">
        <v>41456</v>
      </c>
      <c r="E435" s="2">
        <v>7</v>
      </c>
      <c r="F435" s="2" t="s">
        <v>50</v>
      </c>
      <c r="G435" s="2" t="s">
        <v>56</v>
      </c>
      <c r="H435" s="2" t="s">
        <v>59</v>
      </c>
      <c r="I435" s="2" t="s">
        <v>43</v>
      </c>
      <c r="J435" s="112">
        <v>623296.05943799997</v>
      </c>
    </row>
    <row r="436" spans="1:10" hidden="1" x14ac:dyDescent="0.2">
      <c r="A436" s="2" t="s">
        <v>37</v>
      </c>
      <c r="B436" s="2" t="s">
        <v>49</v>
      </c>
      <c r="C436" s="2" t="s">
        <v>48</v>
      </c>
      <c r="D436" s="108">
        <v>41487</v>
      </c>
      <c r="E436" s="2">
        <v>8</v>
      </c>
      <c r="F436" s="2" t="s">
        <v>50</v>
      </c>
      <c r="G436" s="2" t="s">
        <v>56</v>
      </c>
      <c r="H436" s="2" t="s">
        <v>59</v>
      </c>
      <c r="I436" s="2" t="s">
        <v>43</v>
      </c>
      <c r="J436" s="112">
        <v>496562.81095199991</v>
      </c>
    </row>
    <row r="437" spans="1:10" hidden="1" x14ac:dyDescent="0.2">
      <c r="A437" s="2" t="s">
        <v>37</v>
      </c>
      <c r="B437" s="2" t="s">
        <v>49</v>
      </c>
      <c r="C437" s="2" t="s">
        <v>48</v>
      </c>
      <c r="D437" s="108">
        <v>41518</v>
      </c>
      <c r="E437" s="2">
        <v>9</v>
      </c>
      <c r="F437" s="2" t="s">
        <v>50</v>
      </c>
      <c r="G437" s="2" t="s">
        <v>56</v>
      </c>
      <c r="H437" s="2" t="s">
        <v>59</v>
      </c>
      <c r="I437" s="2" t="s">
        <v>43</v>
      </c>
      <c r="J437" s="112">
        <v>671235.2669879999</v>
      </c>
    </row>
    <row r="438" spans="1:10" hidden="1" x14ac:dyDescent="0.2">
      <c r="A438" s="2" t="s">
        <v>37</v>
      </c>
      <c r="B438" s="2" t="s">
        <v>49</v>
      </c>
      <c r="C438" s="2" t="s">
        <v>48</v>
      </c>
      <c r="D438" s="108">
        <v>41548</v>
      </c>
      <c r="E438" s="2">
        <v>10</v>
      </c>
      <c r="F438" s="2" t="s">
        <v>50</v>
      </c>
      <c r="G438" s="2" t="s">
        <v>56</v>
      </c>
      <c r="H438" s="2" t="s">
        <v>59</v>
      </c>
      <c r="I438" s="2" t="s">
        <v>43</v>
      </c>
      <c r="J438" s="112">
        <v>564606.19659599988</v>
      </c>
    </row>
    <row r="439" spans="1:10" hidden="1" x14ac:dyDescent="0.2">
      <c r="A439" s="2" t="s">
        <v>37</v>
      </c>
      <c r="B439" s="2" t="s">
        <v>49</v>
      </c>
      <c r="C439" s="2" t="s">
        <v>48</v>
      </c>
      <c r="D439" s="108">
        <v>41579</v>
      </c>
      <c r="E439" s="2">
        <v>11</v>
      </c>
      <c r="F439" s="2" t="s">
        <v>50</v>
      </c>
      <c r="G439" s="2" t="s">
        <v>56</v>
      </c>
      <c r="H439" s="2" t="s">
        <v>59</v>
      </c>
      <c r="I439" s="2" t="s">
        <v>43</v>
      </c>
      <c r="J439" s="112">
        <v>480126.34835100005</v>
      </c>
    </row>
    <row r="440" spans="1:10" hidden="1" x14ac:dyDescent="0.2">
      <c r="A440" s="2" t="s">
        <v>37</v>
      </c>
      <c r="B440" s="2" t="s">
        <v>49</v>
      </c>
      <c r="C440" s="2" t="s">
        <v>48</v>
      </c>
      <c r="D440" s="108">
        <v>41609</v>
      </c>
      <c r="E440" s="2">
        <v>12</v>
      </c>
      <c r="F440" s="2" t="s">
        <v>50</v>
      </c>
      <c r="G440" s="2" t="s">
        <v>56</v>
      </c>
      <c r="H440" s="2" t="s">
        <v>59</v>
      </c>
      <c r="I440" s="2" t="s">
        <v>43</v>
      </c>
      <c r="J440" s="112">
        <v>356002.146045</v>
      </c>
    </row>
    <row r="441" spans="1:10" hidden="1" x14ac:dyDescent="0.2">
      <c r="A441" s="2" t="s">
        <v>37</v>
      </c>
      <c r="B441" s="2" t="s">
        <v>49</v>
      </c>
      <c r="C441" s="2" t="s">
        <v>48</v>
      </c>
      <c r="D441" s="108">
        <v>41640</v>
      </c>
      <c r="E441" s="2">
        <v>1</v>
      </c>
      <c r="F441" s="2" t="s">
        <v>50</v>
      </c>
      <c r="G441" s="2" t="s">
        <v>56</v>
      </c>
      <c r="H441" s="2" t="s">
        <v>59</v>
      </c>
      <c r="I441" s="2" t="s">
        <v>43</v>
      </c>
      <c r="J441" s="112">
        <v>380087.73644399998</v>
      </c>
    </row>
    <row r="442" spans="1:10" hidden="1" x14ac:dyDescent="0.2">
      <c r="A442" s="2" t="s">
        <v>37</v>
      </c>
      <c r="B442" s="2" t="s">
        <v>49</v>
      </c>
      <c r="C442" s="2" t="s">
        <v>48</v>
      </c>
      <c r="D442" s="108">
        <v>41671</v>
      </c>
      <c r="E442" s="2">
        <v>2</v>
      </c>
      <c r="F442" s="2" t="s">
        <v>50</v>
      </c>
      <c r="G442" s="2" t="s">
        <v>56</v>
      </c>
      <c r="H442" s="2" t="s">
        <v>59</v>
      </c>
      <c r="I442" s="2" t="s">
        <v>43</v>
      </c>
      <c r="J442" s="112">
        <v>326392.12686599995</v>
      </c>
    </row>
    <row r="443" spans="1:10" hidden="1" x14ac:dyDescent="0.2">
      <c r="A443" s="2" t="s">
        <v>37</v>
      </c>
      <c r="B443" s="2" t="s">
        <v>49</v>
      </c>
      <c r="C443" s="2" t="s">
        <v>48</v>
      </c>
      <c r="D443" s="108">
        <v>41699</v>
      </c>
      <c r="E443" s="2">
        <v>3</v>
      </c>
      <c r="F443" s="2" t="s">
        <v>50</v>
      </c>
      <c r="G443" s="2" t="s">
        <v>56</v>
      </c>
      <c r="H443" s="2" t="s">
        <v>59</v>
      </c>
      <c r="I443" s="2" t="s">
        <v>43</v>
      </c>
      <c r="J443" s="112">
        <v>458875.95846300002</v>
      </c>
    </row>
    <row r="444" spans="1:10" hidden="1" x14ac:dyDescent="0.2">
      <c r="A444" s="2" t="s">
        <v>37</v>
      </c>
      <c r="B444" s="2" t="s">
        <v>49</v>
      </c>
      <c r="C444" s="2" t="s">
        <v>48</v>
      </c>
      <c r="D444" s="108">
        <v>41730</v>
      </c>
      <c r="E444" s="2">
        <v>4</v>
      </c>
      <c r="F444" s="2" t="s">
        <v>50</v>
      </c>
      <c r="G444" s="2" t="s">
        <v>56</v>
      </c>
      <c r="H444" s="2" t="s">
        <v>59</v>
      </c>
      <c r="I444" s="2" t="s">
        <v>43</v>
      </c>
      <c r="J444" s="112">
        <v>249862.64690399999</v>
      </c>
    </row>
    <row r="445" spans="1:10" hidden="1" x14ac:dyDescent="0.2">
      <c r="A445" s="2" t="s">
        <v>37</v>
      </c>
      <c r="B445" s="2" t="s">
        <v>49</v>
      </c>
      <c r="C445" s="2" t="s">
        <v>48</v>
      </c>
      <c r="D445" s="108">
        <v>41760</v>
      </c>
      <c r="E445" s="2">
        <v>5</v>
      </c>
      <c r="F445" s="2" t="s">
        <v>50</v>
      </c>
      <c r="G445" s="2" t="s">
        <v>56</v>
      </c>
      <c r="H445" s="2" t="s">
        <v>59</v>
      </c>
      <c r="I445" s="2" t="s">
        <v>43</v>
      </c>
      <c r="J445" s="112">
        <v>322646.10565199988</v>
      </c>
    </row>
    <row r="446" spans="1:10" hidden="1" x14ac:dyDescent="0.2">
      <c r="A446" s="2" t="s">
        <v>37</v>
      </c>
      <c r="B446" s="2" t="s">
        <v>49</v>
      </c>
      <c r="C446" s="2" t="s">
        <v>48</v>
      </c>
      <c r="D446" s="108">
        <v>41791</v>
      </c>
      <c r="E446" s="2">
        <v>6</v>
      </c>
      <c r="F446" s="2" t="s">
        <v>50</v>
      </c>
      <c r="G446" s="2" t="s">
        <v>56</v>
      </c>
      <c r="H446" s="2" t="s">
        <v>59</v>
      </c>
      <c r="I446" s="2" t="s">
        <v>43</v>
      </c>
      <c r="J446" s="112">
        <v>575665.6437870001</v>
      </c>
    </row>
    <row r="447" spans="1:10" hidden="1" x14ac:dyDescent="0.2">
      <c r="A447" s="2" t="s">
        <v>37</v>
      </c>
      <c r="B447" s="2" t="s">
        <v>49</v>
      </c>
      <c r="C447" s="2" t="s">
        <v>48</v>
      </c>
      <c r="D447" s="108">
        <v>41456</v>
      </c>
      <c r="E447" s="2">
        <v>7</v>
      </c>
      <c r="F447" s="2" t="s">
        <v>50</v>
      </c>
      <c r="G447" s="2" t="s">
        <v>56</v>
      </c>
      <c r="H447" s="2" t="s">
        <v>60</v>
      </c>
      <c r="I447" s="2" t="s">
        <v>43</v>
      </c>
      <c r="J447" s="112">
        <v>211116.407229</v>
      </c>
    </row>
    <row r="448" spans="1:10" hidden="1" x14ac:dyDescent="0.2">
      <c r="A448" s="2" t="s">
        <v>37</v>
      </c>
      <c r="B448" s="2" t="s">
        <v>49</v>
      </c>
      <c r="C448" s="2" t="s">
        <v>48</v>
      </c>
      <c r="D448" s="108">
        <v>41487</v>
      </c>
      <c r="E448" s="2">
        <v>8</v>
      </c>
      <c r="F448" s="2" t="s">
        <v>50</v>
      </c>
      <c r="G448" s="2" t="s">
        <v>56</v>
      </c>
      <c r="H448" s="2" t="s">
        <v>60</v>
      </c>
      <c r="I448" s="2" t="s">
        <v>43</v>
      </c>
      <c r="J448" s="112">
        <v>168190.62951599999</v>
      </c>
    </row>
    <row r="449" spans="1:10" hidden="1" x14ac:dyDescent="0.2">
      <c r="A449" s="2" t="s">
        <v>37</v>
      </c>
      <c r="B449" s="2" t="s">
        <v>49</v>
      </c>
      <c r="C449" s="2" t="s">
        <v>48</v>
      </c>
      <c r="D449" s="108">
        <v>41518</v>
      </c>
      <c r="E449" s="2">
        <v>9</v>
      </c>
      <c r="F449" s="2" t="s">
        <v>50</v>
      </c>
      <c r="G449" s="2" t="s">
        <v>56</v>
      </c>
      <c r="H449" s="2" t="s">
        <v>60</v>
      </c>
      <c r="I449" s="2" t="s">
        <v>43</v>
      </c>
      <c r="J449" s="112">
        <v>227353.88075399998</v>
      </c>
    </row>
    <row r="450" spans="1:10" hidden="1" x14ac:dyDescent="0.2">
      <c r="A450" s="2" t="s">
        <v>37</v>
      </c>
      <c r="B450" s="2" t="s">
        <v>49</v>
      </c>
      <c r="C450" s="2" t="s">
        <v>48</v>
      </c>
      <c r="D450" s="108">
        <v>41548</v>
      </c>
      <c r="E450" s="2">
        <v>10</v>
      </c>
      <c r="F450" s="2" t="s">
        <v>50</v>
      </c>
      <c r="G450" s="2" t="s">
        <v>56</v>
      </c>
      <c r="H450" s="2" t="s">
        <v>60</v>
      </c>
      <c r="I450" s="2" t="s">
        <v>43</v>
      </c>
      <c r="J450" s="112">
        <v>191237.58271799999</v>
      </c>
    </row>
    <row r="451" spans="1:10" hidden="1" x14ac:dyDescent="0.2">
      <c r="A451" s="2" t="s">
        <v>37</v>
      </c>
      <c r="B451" s="2" t="s">
        <v>49</v>
      </c>
      <c r="C451" s="2" t="s">
        <v>48</v>
      </c>
      <c r="D451" s="108">
        <v>41579</v>
      </c>
      <c r="E451" s="2">
        <v>11</v>
      </c>
      <c r="F451" s="2" t="s">
        <v>50</v>
      </c>
      <c r="G451" s="2" t="s">
        <v>56</v>
      </c>
      <c r="H451" s="2" t="s">
        <v>60</v>
      </c>
      <c r="I451" s="2" t="s">
        <v>43</v>
      </c>
      <c r="J451" s="112">
        <v>162623.44057050001</v>
      </c>
    </row>
    <row r="452" spans="1:10" hidden="1" x14ac:dyDescent="0.2">
      <c r="A452" s="2" t="s">
        <v>37</v>
      </c>
      <c r="B452" s="2" t="s">
        <v>49</v>
      </c>
      <c r="C452" s="2" t="s">
        <v>48</v>
      </c>
      <c r="D452" s="108">
        <v>41609</v>
      </c>
      <c r="E452" s="2">
        <v>12</v>
      </c>
      <c r="F452" s="2" t="s">
        <v>50</v>
      </c>
      <c r="G452" s="2" t="s">
        <v>56</v>
      </c>
      <c r="H452" s="2" t="s">
        <v>60</v>
      </c>
      <c r="I452" s="2" t="s">
        <v>43</v>
      </c>
      <c r="J452" s="112">
        <v>120581.37204750002</v>
      </c>
    </row>
    <row r="453" spans="1:10" hidden="1" x14ac:dyDescent="0.2">
      <c r="A453" s="2" t="s">
        <v>37</v>
      </c>
      <c r="B453" s="2" t="s">
        <v>49</v>
      </c>
      <c r="C453" s="2" t="s">
        <v>48</v>
      </c>
      <c r="D453" s="108">
        <v>41640</v>
      </c>
      <c r="E453" s="2">
        <v>1</v>
      </c>
      <c r="F453" s="2" t="s">
        <v>50</v>
      </c>
      <c r="G453" s="2" t="s">
        <v>56</v>
      </c>
      <c r="H453" s="2" t="s">
        <v>60</v>
      </c>
      <c r="I453" s="2" t="s">
        <v>43</v>
      </c>
      <c r="J453" s="112">
        <v>128739.394602</v>
      </c>
    </row>
    <row r="454" spans="1:10" hidden="1" x14ac:dyDescent="0.2">
      <c r="A454" s="2" t="s">
        <v>37</v>
      </c>
      <c r="B454" s="2" t="s">
        <v>49</v>
      </c>
      <c r="C454" s="2" t="s">
        <v>48</v>
      </c>
      <c r="D454" s="108">
        <v>41671</v>
      </c>
      <c r="E454" s="2">
        <v>2</v>
      </c>
      <c r="F454" s="2" t="s">
        <v>50</v>
      </c>
      <c r="G454" s="2" t="s">
        <v>56</v>
      </c>
      <c r="H454" s="2" t="s">
        <v>60</v>
      </c>
      <c r="I454" s="2" t="s">
        <v>43</v>
      </c>
      <c r="J454" s="112">
        <v>110552.17200299999</v>
      </c>
    </row>
    <row r="455" spans="1:10" hidden="1" x14ac:dyDescent="0.2">
      <c r="A455" s="2" t="s">
        <v>37</v>
      </c>
      <c r="B455" s="2" t="s">
        <v>49</v>
      </c>
      <c r="C455" s="2" t="s">
        <v>48</v>
      </c>
      <c r="D455" s="108">
        <v>41699</v>
      </c>
      <c r="E455" s="2">
        <v>3</v>
      </c>
      <c r="F455" s="2" t="s">
        <v>50</v>
      </c>
      <c r="G455" s="2" t="s">
        <v>56</v>
      </c>
      <c r="H455" s="2" t="s">
        <v>60</v>
      </c>
      <c r="I455" s="2" t="s">
        <v>43</v>
      </c>
      <c r="J455" s="112">
        <v>155425.7278665</v>
      </c>
    </row>
    <row r="456" spans="1:10" hidden="1" x14ac:dyDescent="0.2">
      <c r="A456" s="2" t="s">
        <v>37</v>
      </c>
      <c r="B456" s="2" t="s">
        <v>49</v>
      </c>
      <c r="C456" s="2" t="s">
        <v>48</v>
      </c>
      <c r="D456" s="108">
        <v>41730</v>
      </c>
      <c r="E456" s="2">
        <v>4</v>
      </c>
      <c r="F456" s="2" t="s">
        <v>50</v>
      </c>
      <c r="G456" s="2" t="s">
        <v>56</v>
      </c>
      <c r="H456" s="2" t="s">
        <v>60</v>
      </c>
      <c r="I456" s="2" t="s">
        <v>43</v>
      </c>
      <c r="J456" s="112">
        <v>84630.896531999999</v>
      </c>
    </row>
    <row r="457" spans="1:10" hidden="1" x14ac:dyDescent="0.2">
      <c r="A457" s="2" t="s">
        <v>37</v>
      </c>
      <c r="B457" s="2" t="s">
        <v>49</v>
      </c>
      <c r="C457" s="2" t="s">
        <v>48</v>
      </c>
      <c r="D457" s="108">
        <v>41760</v>
      </c>
      <c r="E457" s="2">
        <v>5</v>
      </c>
      <c r="F457" s="2" t="s">
        <v>50</v>
      </c>
      <c r="G457" s="2" t="s">
        <v>56</v>
      </c>
      <c r="H457" s="2" t="s">
        <v>60</v>
      </c>
      <c r="I457" s="2" t="s">
        <v>43</v>
      </c>
      <c r="J457" s="112">
        <v>109283.35836599997</v>
      </c>
    </row>
    <row r="458" spans="1:10" hidden="1" x14ac:dyDescent="0.2">
      <c r="A458" s="2" t="s">
        <v>37</v>
      </c>
      <c r="B458" s="2" t="s">
        <v>49</v>
      </c>
      <c r="C458" s="2" t="s">
        <v>48</v>
      </c>
      <c r="D458" s="108">
        <v>41791</v>
      </c>
      <c r="E458" s="2">
        <v>6</v>
      </c>
      <c r="F458" s="2" t="s">
        <v>50</v>
      </c>
      <c r="G458" s="2" t="s">
        <v>56</v>
      </c>
      <c r="H458" s="2" t="s">
        <v>60</v>
      </c>
      <c r="I458" s="2" t="s">
        <v>43</v>
      </c>
      <c r="J458" s="112">
        <v>194983.52450850004</v>
      </c>
    </row>
    <row r="459" spans="1:10" hidden="1" x14ac:dyDescent="0.2">
      <c r="A459" s="2" t="s">
        <v>37</v>
      </c>
      <c r="B459" s="2" t="s">
        <v>49</v>
      </c>
      <c r="C459" s="2" t="s">
        <v>48</v>
      </c>
      <c r="D459" s="108">
        <v>41456</v>
      </c>
      <c r="E459" s="2">
        <v>7</v>
      </c>
      <c r="F459" s="2" t="s">
        <v>50</v>
      </c>
      <c r="G459" s="2" t="s">
        <v>61</v>
      </c>
      <c r="H459" s="2" t="s">
        <v>62</v>
      </c>
      <c r="I459" s="2" t="s">
        <v>43</v>
      </c>
      <c r="J459" s="112">
        <v>3015948.6746999999</v>
      </c>
    </row>
    <row r="460" spans="1:10" hidden="1" x14ac:dyDescent="0.2">
      <c r="A460" s="2" t="s">
        <v>37</v>
      </c>
      <c r="B460" s="2" t="s">
        <v>49</v>
      </c>
      <c r="C460" s="2" t="s">
        <v>48</v>
      </c>
      <c r="D460" s="108">
        <v>41487</v>
      </c>
      <c r="E460" s="2">
        <v>8</v>
      </c>
      <c r="F460" s="2" t="s">
        <v>50</v>
      </c>
      <c r="G460" s="2" t="s">
        <v>61</v>
      </c>
      <c r="H460" s="2" t="s">
        <v>62</v>
      </c>
      <c r="I460" s="2" t="s">
        <v>43</v>
      </c>
      <c r="J460" s="112">
        <v>2402723.2787999995</v>
      </c>
    </row>
    <row r="461" spans="1:10" hidden="1" x14ac:dyDescent="0.2">
      <c r="A461" s="2" t="s">
        <v>37</v>
      </c>
      <c r="B461" s="2" t="s">
        <v>49</v>
      </c>
      <c r="C461" s="2" t="s">
        <v>48</v>
      </c>
      <c r="D461" s="108">
        <v>41518</v>
      </c>
      <c r="E461" s="2">
        <v>9</v>
      </c>
      <c r="F461" s="2" t="s">
        <v>50</v>
      </c>
      <c r="G461" s="2" t="s">
        <v>61</v>
      </c>
      <c r="H461" s="2" t="s">
        <v>62</v>
      </c>
      <c r="I461" s="2" t="s">
        <v>43</v>
      </c>
      <c r="J461" s="112">
        <v>3247912.5821999996</v>
      </c>
    </row>
    <row r="462" spans="1:10" hidden="1" x14ac:dyDescent="0.2">
      <c r="A462" s="2" t="s">
        <v>37</v>
      </c>
      <c r="B462" s="2" t="s">
        <v>49</v>
      </c>
      <c r="C462" s="2" t="s">
        <v>48</v>
      </c>
      <c r="D462" s="108">
        <v>41548</v>
      </c>
      <c r="E462" s="2">
        <v>10</v>
      </c>
      <c r="F462" s="2" t="s">
        <v>50</v>
      </c>
      <c r="G462" s="2" t="s">
        <v>61</v>
      </c>
      <c r="H462" s="2" t="s">
        <v>62</v>
      </c>
      <c r="I462" s="2" t="s">
        <v>43</v>
      </c>
      <c r="J462" s="112">
        <v>2731965.4673999995</v>
      </c>
    </row>
    <row r="463" spans="1:10" hidden="1" x14ac:dyDescent="0.2">
      <c r="A463" s="2" t="s">
        <v>37</v>
      </c>
      <c r="B463" s="2" t="s">
        <v>49</v>
      </c>
      <c r="C463" s="2" t="s">
        <v>48</v>
      </c>
      <c r="D463" s="108">
        <v>41579</v>
      </c>
      <c r="E463" s="2">
        <v>11</v>
      </c>
      <c r="F463" s="2" t="s">
        <v>50</v>
      </c>
      <c r="G463" s="2" t="s">
        <v>61</v>
      </c>
      <c r="H463" s="2" t="s">
        <v>62</v>
      </c>
      <c r="I463" s="2" t="s">
        <v>43</v>
      </c>
      <c r="J463" s="112">
        <v>2323192.0081500001</v>
      </c>
    </row>
    <row r="464" spans="1:10" hidden="1" x14ac:dyDescent="0.2">
      <c r="A464" s="2" t="s">
        <v>37</v>
      </c>
      <c r="B464" s="2" t="s">
        <v>49</v>
      </c>
      <c r="C464" s="2" t="s">
        <v>48</v>
      </c>
      <c r="D464" s="108">
        <v>41609</v>
      </c>
      <c r="E464" s="2">
        <v>12</v>
      </c>
      <c r="F464" s="2" t="s">
        <v>50</v>
      </c>
      <c r="G464" s="2" t="s">
        <v>61</v>
      </c>
      <c r="H464" s="2" t="s">
        <v>62</v>
      </c>
      <c r="I464" s="2" t="s">
        <v>43</v>
      </c>
      <c r="J464" s="112">
        <v>1722591.0292499999</v>
      </c>
    </row>
    <row r="465" spans="1:11" hidden="1" x14ac:dyDescent="0.2">
      <c r="A465" s="2" t="s">
        <v>37</v>
      </c>
      <c r="B465" s="2" t="s">
        <v>49</v>
      </c>
      <c r="C465" s="2" t="s">
        <v>48</v>
      </c>
      <c r="D465" s="108">
        <v>41640</v>
      </c>
      <c r="E465" s="2">
        <v>1</v>
      </c>
      <c r="F465" s="2" t="s">
        <v>50</v>
      </c>
      <c r="G465" s="2" t="s">
        <v>61</v>
      </c>
      <c r="H465" s="2" t="s">
        <v>62</v>
      </c>
      <c r="I465" s="2" t="s">
        <v>43</v>
      </c>
      <c r="J465" s="112">
        <v>1839134.2085999998</v>
      </c>
    </row>
    <row r="466" spans="1:11" hidden="1" x14ac:dyDescent="0.2">
      <c r="A466" s="2" t="s">
        <v>37</v>
      </c>
      <c r="B466" s="2" t="s">
        <v>49</v>
      </c>
      <c r="C466" s="2" t="s">
        <v>48</v>
      </c>
      <c r="D466" s="108">
        <v>41671</v>
      </c>
      <c r="E466" s="2">
        <v>2</v>
      </c>
      <c r="F466" s="2" t="s">
        <v>50</v>
      </c>
      <c r="G466" s="2" t="s">
        <v>61</v>
      </c>
      <c r="H466" s="2" t="s">
        <v>62</v>
      </c>
      <c r="I466" s="2" t="s">
        <v>43</v>
      </c>
      <c r="J466" s="112">
        <v>2579316.7429</v>
      </c>
    </row>
    <row r="467" spans="1:11" hidden="1" x14ac:dyDescent="0.2">
      <c r="A467" s="2" t="s">
        <v>37</v>
      </c>
      <c r="B467" s="2" t="s">
        <v>49</v>
      </c>
      <c r="C467" s="2" t="s">
        <v>48</v>
      </c>
      <c r="D467" s="108">
        <v>41699</v>
      </c>
      <c r="E467" s="2">
        <v>3</v>
      </c>
      <c r="F467" s="2" t="s">
        <v>50</v>
      </c>
      <c r="G467" s="2" t="s">
        <v>61</v>
      </c>
      <c r="H467" s="2" t="s">
        <v>62</v>
      </c>
      <c r="I467" s="2" t="s">
        <v>43</v>
      </c>
      <c r="J467" s="112">
        <v>2220367.5409499998</v>
      </c>
    </row>
    <row r="468" spans="1:11" hidden="1" x14ac:dyDescent="0.2">
      <c r="A468" s="2" t="s">
        <v>37</v>
      </c>
      <c r="B468" s="2" t="s">
        <v>49</v>
      </c>
      <c r="C468" s="2" t="s">
        <v>48</v>
      </c>
      <c r="D468" s="108">
        <v>41730</v>
      </c>
      <c r="E468" s="2">
        <v>4</v>
      </c>
      <c r="F468" s="2" t="s">
        <v>50</v>
      </c>
      <c r="G468" s="2" t="s">
        <v>61</v>
      </c>
      <c r="H468" s="2" t="s">
        <v>62</v>
      </c>
      <c r="I468" s="2" t="s">
        <v>43</v>
      </c>
      <c r="J468" s="112">
        <v>2209012.8075999999</v>
      </c>
    </row>
    <row r="469" spans="1:11" hidden="1" x14ac:dyDescent="0.2">
      <c r="A469" s="2" t="s">
        <v>37</v>
      </c>
      <c r="B469" s="2" t="s">
        <v>49</v>
      </c>
      <c r="C469" s="2" t="s">
        <v>48</v>
      </c>
      <c r="D469" s="108">
        <v>41760</v>
      </c>
      <c r="E469" s="2">
        <v>5</v>
      </c>
      <c r="F469" s="2" t="s">
        <v>50</v>
      </c>
      <c r="G469" s="2" t="s">
        <v>61</v>
      </c>
      <c r="H469" s="2" t="s">
        <v>62</v>
      </c>
      <c r="I469" s="2" t="s">
        <v>43</v>
      </c>
      <c r="J469" s="112">
        <v>2561190.8338000001</v>
      </c>
    </row>
    <row r="470" spans="1:11" hidden="1" x14ac:dyDescent="0.2">
      <c r="A470" s="2" t="s">
        <v>37</v>
      </c>
      <c r="B470" s="2" t="s">
        <v>49</v>
      </c>
      <c r="C470" s="2" t="s">
        <v>48</v>
      </c>
      <c r="D470" s="108">
        <v>41791</v>
      </c>
      <c r="E470" s="2">
        <v>6</v>
      </c>
      <c r="F470" s="2" t="s">
        <v>50</v>
      </c>
      <c r="G470" s="2" t="s">
        <v>61</v>
      </c>
      <c r="H470" s="2" t="s">
        <v>62</v>
      </c>
      <c r="I470" s="2" t="s">
        <v>43</v>
      </c>
      <c r="J470" s="112">
        <v>2785478.9215500001</v>
      </c>
    </row>
    <row r="471" spans="1:11" hidden="1" x14ac:dyDescent="0.2">
      <c r="A471" s="2" t="s">
        <v>63</v>
      </c>
      <c r="B471" s="2" t="s">
        <v>38</v>
      </c>
      <c r="C471" s="2" t="s">
        <v>39</v>
      </c>
      <c r="D471" s="108">
        <v>41456</v>
      </c>
      <c r="E471" s="109">
        <f>MONTH(D471)</f>
        <v>7</v>
      </c>
      <c r="F471" s="109" t="s">
        <v>40</v>
      </c>
      <c r="G471" s="2" t="s">
        <v>41</v>
      </c>
      <c r="H471" s="2" t="s">
        <v>42</v>
      </c>
      <c r="I471" s="2" t="s">
        <v>43</v>
      </c>
      <c r="J471" s="112">
        <v>1393573.1617478998</v>
      </c>
      <c r="K471" s="110"/>
    </row>
    <row r="472" spans="1:11" hidden="1" x14ac:dyDescent="0.2">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hidden="1" x14ac:dyDescent="0.2">
      <c r="A473" s="2" t="s">
        <v>63</v>
      </c>
      <c r="B473" s="2" t="s">
        <v>38</v>
      </c>
      <c r="C473" s="2" t="s">
        <v>39</v>
      </c>
      <c r="D473" s="108">
        <v>41518</v>
      </c>
      <c r="E473" s="109">
        <f t="shared" si="10"/>
        <v>9</v>
      </c>
      <c r="F473" s="109" t="s">
        <v>40</v>
      </c>
      <c r="G473" s="2" t="s">
        <v>41</v>
      </c>
      <c r="H473" s="2" t="s">
        <v>42</v>
      </c>
      <c r="I473" s="2" t="s">
        <v>43</v>
      </c>
      <c r="J473" s="112">
        <v>1365590.417499</v>
      </c>
      <c r="K473" s="110"/>
    </row>
    <row r="474" spans="1:11" hidden="1" x14ac:dyDescent="0.2">
      <c r="A474" s="2" t="s">
        <v>63</v>
      </c>
      <c r="B474" s="2" t="s">
        <v>38</v>
      </c>
      <c r="C474" s="2" t="s">
        <v>39</v>
      </c>
      <c r="D474" s="108">
        <v>41548</v>
      </c>
      <c r="E474" s="109">
        <f t="shared" si="10"/>
        <v>10</v>
      </c>
      <c r="F474" s="109" t="s">
        <v>40</v>
      </c>
      <c r="G474" s="2" t="s">
        <v>41</v>
      </c>
      <c r="H474" s="2" t="s">
        <v>42</v>
      </c>
      <c r="I474" s="2" t="s">
        <v>43</v>
      </c>
      <c r="J474" s="112">
        <v>1190958.0396727999</v>
      </c>
      <c r="K474" s="110"/>
    </row>
    <row r="475" spans="1:11" hidden="1" x14ac:dyDescent="0.2">
      <c r="A475" s="2" t="s">
        <v>63</v>
      </c>
      <c r="B475" s="2" t="s">
        <v>38</v>
      </c>
      <c r="C475" s="2" t="s">
        <v>39</v>
      </c>
      <c r="D475" s="108">
        <v>41579</v>
      </c>
      <c r="E475" s="109">
        <f t="shared" si="10"/>
        <v>11</v>
      </c>
      <c r="F475" s="109" t="s">
        <v>40</v>
      </c>
      <c r="G475" s="2" t="s">
        <v>41</v>
      </c>
      <c r="H475" s="2" t="s">
        <v>42</v>
      </c>
      <c r="I475" s="2" t="s">
        <v>43</v>
      </c>
      <c r="J475" s="112">
        <v>1446085.9455937999</v>
      </c>
      <c r="K475" s="110"/>
    </row>
    <row r="476" spans="1:11" hidden="1" x14ac:dyDescent="0.2">
      <c r="A476" s="2" t="s">
        <v>63</v>
      </c>
      <c r="B476" s="2" t="s">
        <v>38</v>
      </c>
      <c r="C476" s="2" t="s">
        <v>39</v>
      </c>
      <c r="D476" s="108">
        <v>41609</v>
      </c>
      <c r="E476" s="109">
        <f t="shared" si="10"/>
        <v>12</v>
      </c>
      <c r="F476" s="109" t="s">
        <v>40</v>
      </c>
      <c r="G476" s="2" t="s">
        <v>41</v>
      </c>
      <c r="H476" s="2" t="s">
        <v>42</v>
      </c>
      <c r="I476" s="2" t="s">
        <v>43</v>
      </c>
      <c r="J476" s="112">
        <v>1339684.6011239251</v>
      </c>
      <c r="K476" s="110"/>
    </row>
    <row r="477" spans="1:11" hidden="1" x14ac:dyDescent="0.2">
      <c r="A477" s="2" t="s">
        <v>63</v>
      </c>
      <c r="B477" s="2" t="s">
        <v>38</v>
      </c>
      <c r="C477" s="2" t="s">
        <v>39</v>
      </c>
      <c r="D477" s="108">
        <v>41640</v>
      </c>
      <c r="E477" s="109">
        <f t="shared" si="10"/>
        <v>1</v>
      </c>
      <c r="F477" s="109" t="s">
        <v>40</v>
      </c>
      <c r="G477" s="2" t="s">
        <v>41</v>
      </c>
      <c r="H477" s="2" t="s">
        <v>42</v>
      </c>
      <c r="I477" s="2" t="s">
        <v>43</v>
      </c>
      <c r="J477" s="112">
        <v>1936684.0881708246</v>
      </c>
      <c r="K477" s="110"/>
    </row>
    <row r="478" spans="1:11" hidden="1" x14ac:dyDescent="0.2">
      <c r="A478" s="2" t="s">
        <v>63</v>
      </c>
      <c r="B478" s="2" t="s">
        <v>38</v>
      </c>
      <c r="C478" s="2" t="s">
        <v>39</v>
      </c>
      <c r="D478" s="108">
        <v>41671</v>
      </c>
      <c r="E478" s="109">
        <f t="shared" si="10"/>
        <v>2</v>
      </c>
      <c r="F478" s="109" t="s">
        <v>40</v>
      </c>
      <c r="G478" s="2" t="s">
        <v>41</v>
      </c>
      <c r="H478" s="2" t="s">
        <v>42</v>
      </c>
      <c r="I478" s="2" t="s">
        <v>43</v>
      </c>
      <c r="J478" s="112">
        <v>1649599.6146714</v>
      </c>
      <c r="K478" s="110"/>
    </row>
    <row r="479" spans="1:11" hidden="1" x14ac:dyDescent="0.2">
      <c r="A479" s="2" t="s">
        <v>63</v>
      </c>
      <c r="B479" s="2" t="s">
        <v>38</v>
      </c>
      <c r="C479" s="2" t="s">
        <v>39</v>
      </c>
      <c r="D479" s="108">
        <v>41699</v>
      </c>
      <c r="E479" s="109">
        <f t="shared" si="10"/>
        <v>3</v>
      </c>
      <c r="F479" s="109" t="s">
        <v>40</v>
      </c>
      <c r="G479" s="2" t="s">
        <v>41</v>
      </c>
      <c r="H479" s="2" t="s">
        <v>42</v>
      </c>
      <c r="I479" s="2" t="s">
        <v>43</v>
      </c>
      <c r="J479" s="112">
        <v>1849481.8077553997</v>
      </c>
      <c r="K479" s="110"/>
    </row>
    <row r="480" spans="1:11" hidden="1" x14ac:dyDescent="0.2">
      <c r="A480" s="2" t="s">
        <v>63</v>
      </c>
      <c r="B480" s="2" t="s">
        <v>38</v>
      </c>
      <c r="C480" s="2" t="s">
        <v>39</v>
      </c>
      <c r="D480" s="108">
        <v>41730</v>
      </c>
      <c r="E480" s="109">
        <f t="shared" si="10"/>
        <v>4</v>
      </c>
      <c r="F480" s="109" t="s">
        <v>40</v>
      </c>
      <c r="G480" s="2" t="s">
        <v>41</v>
      </c>
      <c r="H480" s="2" t="s">
        <v>42</v>
      </c>
      <c r="I480" s="2" t="s">
        <v>43</v>
      </c>
      <c r="J480" s="112">
        <v>1283332.6260195</v>
      </c>
      <c r="K480" s="110"/>
    </row>
    <row r="481" spans="1:11" hidden="1" x14ac:dyDescent="0.2">
      <c r="A481" s="2" t="s">
        <v>63</v>
      </c>
      <c r="B481" s="2" t="s">
        <v>38</v>
      </c>
      <c r="C481" s="2" t="s">
        <v>39</v>
      </c>
      <c r="D481" s="108">
        <v>41760</v>
      </c>
      <c r="E481" s="109">
        <f t="shared" si="10"/>
        <v>5</v>
      </c>
      <c r="F481" s="109" t="s">
        <v>40</v>
      </c>
      <c r="G481" s="2" t="s">
        <v>41</v>
      </c>
      <c r="H481" s="2" t="s">
        <v>42</v>
      </c>
      <c r="I481" s="2" t="s">
        <v>43</v>
      </c>
      <c r="J481" s="112">
        <v>1392102.2684495498</v>
      </c>
      <c r="K481" s="110"/>
    </row>
    <row r="482" spans="1:11" hidden="1" x14ac:dyDescent="0.2">
      <c r="A482" s="2" t="s">
        <v>63</v>
      </c>
      <c r="B482" s="2" t="s">
        <v>38</v>
      </c>
      <c r="C482" s="2" t="s">
        <v>39</v>
      </c>
      <c r="D482" s="108">
        <v>41791</v>
      </c>
      <c r="E482" s="109">
        <f t="shared" si="10"/>
        <v>6</v>
      </c>
      <c r="F482" s="109" t="s">
        <v>40</v>
      </c>
      <c r="G482" s="2" t="s">
        <v>41</v>
      </c>
      <c r="H482" s="2" t="s">
        <v>42</v>
      </c>
      <c r="I482" s="2" t="s">
        <v>43</v>
      </c>
      <c r="J482" s="112">
        <v>1411857.9438288501</v>
      </c>
      <c r="K482" s="110"/>
    </row>
    <row r="483" spans="1:11" hidden="1" x14ac:dyDescent="0.2">
      <c r="A483" s="2" t="s">
        <v>63</v>
      </c>
      <c r="B483" s="2" t="s">
        <v>38</v>
      </c>
      <c r="C483" s="2" t="s">
        <v>39</v>
      </c>
      <c r="D483" s="108">
        <v>41456</v>
      </c>
      <c r="E483" s="109">
        <f t="shared" si="10"/>
        <v>7</v>
      </c>
      <c r="F483" s="109" t="s">
        <v>40</v>
      </c>
      <c r="G483" s="2" t="s">
        <v>41</v>
      </c>
      <c r="H483" s="2" t="s">
        <v>44</v>
      </c>
      <c r="I483" s="2" t="s">
        <v>43</v>
      </c>
      <c r="J483" s="112">
        <v>1625486.6059647598</v>
      </c>
      <c r="K483" s="110"/>
    </row>
    <row r="484" spans="1:11" hidden="1" x14ac:dyDescent="0.2">
      <c r="A484" s="2" t="s">
        <v>63</v>
      </c>
      <c r="B484" s="2" t="s">
        <v>38</v>
      </c>
      <c r="C484" s="2" t="s">
        <v>39</v>
      </c>
      <c r="D484" s="108">
        <v>41487</v>
      </c>
      <c r="E484" s="109">
        <f t="shared" si="10"/>
        <v>8</v>
      </c>
      <c r="F484" s="109" t="s">
        <v>40</v>
      </c>
      <c r="G484" s="2" t="s">
        <v>41</v>
      </c>
      <c r="H484" s="2" t="s">
        <v>44</v>
      </c>
      <c r="I484" s="2" t="s">
        <v>43</v>
      </c>
      <c r="J484" s="112">
        <v>1659895.1751643799</v>
      </c>
      <c r="K484" s="110"/>
    </row>
    <row r="485" spans="1:11" hidden="1" x14ac:dyDescent="0.2">
      <c r="A485" s="2" t="s">
        <v>63</v>
      </c>
      <c r="B485" s="2" t="s">
        <v>38</v>
      </c>
      <c r="C485" s="2" t="s">
        <v>39</v>
      </c>
      <c r="D485" s="108">
        <v>41518</v>
      </c>
      <c r="E485" s="109">
        <f t="shared" si="10"/>
        <v>9</v>
      </c>
      <c r="F485" s="109" t="s">
        <v>40</v>
      </c>
      <c r="G485" s="2" t="s">
        <v>41</v>
      </c>
      <c r="H485" s="2" t="s">
        <v>44</v>
      </c>
      <c r="I485" s="2" t="s">
        <v>43</v>
      </c>
      <c r="J485" s="112">
        <v>1444191.4899026998</v>
      </c>
      <c r="K485" s="110"/>
    </row>
    <row r="486" spans="1:11" hidden="1" x14ac:dyDescent="0.2">
      <c r="A486" s="2" t="s">
        <v>63</v>
      </c>
      <c r="B486" s="2" t="s">
        <v>38</v>
      </c>
      <c r="C486" s="2" t="s">
        <v>39</v>
      </c>
      <c r="D486" s="108">
        <v>41548</v>
      </c>
      <c r="E486" s="109">
        <f t="shared" si="10"/>
        <v>10</v>
      </c>
      <c r="F486" s="109" t="s">
        <v>40</v>
      </c>
      <c r="G486" s="2" t="s">
        <v>41</v>
      </c>
      <c r="H486" s="2" t="s">
        <v>44</v>
      </c>
      <c r="I486" s="2" t="s">
        <v>43</v>
      </c>
      <c r="J486" s="112">
        <v>1446297.1535751198</v>
      </c>
      <c r="K486" s="110"/>
    </row>
    <row r="487" spans="1:11" hidden="1" x14ac:dyDescent="0.2">
      <c r="A487" s="2" t="s">
        <v>63</v>
      </c>
      <c r="B487" s="2" t="s">
        <v>38</v>
      </c>
      <c r="C487" s="2" t="s">
        <v>39</v>
      </c>
      <c r="D487" s="108">
        <v>41579</v>
      </c>
      <c r="E487" s="109">
        <f t="shared" si="10"/>
        <v>11</v>
      </c>
      <c r="F487" s="109" t="s">
        <v>40</v>
      </c>
      <c r="G487" s="2" t="s">
        <v>41</v>
      </c>
      <c r="H487" s="2" t="s">
        <v>44</v>
      </c>
      <c r="I487" s="2" t="s">
        <v>43</v>
      </c>
      <c r="J487" s="112">
        <v>1514832.0416583198</v>
      </c>
      <c r="K487" s="110"/>
    </row>
    <row r="488" spans="1:11" hidden="1" x14ac:dyDescent="0.2">
      <c r="A488" s="2" t="s">
        <v>63</v>
      </c>
      <c r="B488" s="2" t="s">
        <v>38</v>
      </c>
      <c r="C488" s="2" t="s">
        <v>39</v>
      </c>
      <c r="D488" s="108">
        <v>41609</v>
      </c>
      <c r="E488" s="109">
        <f t="shared" si="10"/>
        <v>12</v>
      </c>
      <c r="F488" s="109" t="s">
        <v>40</v>
      </c>
      <c r="G488" s="2" t="s">
        <v>41</v>
      </c>
      <c r="H488" s="2" t="s">
        <v>44</v>
      </c>
      <c r="I488" s="2" t="s">
        <v>43</v>
      </c>
      <c r="J488" s="112">
        <v>1583222.1820707603</v>
      </c>
      <c r="K488" s="110"/>
    </row>
    <row r="489" spans="1:11" hidden="1" x14ac:dyDescent="0.2">
      <c r="A489" s="2" t="s">
        <v>63</v>
      </c>
      <c r="B489" s="2" t="s">
        <v>38</v>
      </c>
      <c r="C489" s="2" t="s">
        <v>39</v>
      </c>
      <c r="D489" s="108">
        <v>41640</v>
      </c>
      <c r="E489" s="109">
        <f t="shared" si="10"/>
        <v>1</v>
      </c>
      <c r="F489" s="109" t="s">
        <v>40</v>
      </c>
      <c r="G489" s="2" t="s">
        <v>41</v>
      </c>
      <c r="H489" s="2" t="s">
        <v>44</v>
      </c>
      <c r="I489" s="2" t="s">
        <v>43</v>
      </c>
      <c r="J489" s="112">
        <v>2185449.6683400148</v>
      </c>
      <c r="K489" s="110"/>
    </row>
    <row r="490" spans="1:11" hidden="1" x14ac:dyDescent="0.2">
      <c r="A490" s="2" t="s">
        <v>63</v>
      </c>
      <c r="B490" s="2" t="s">
        <v>38</v>
      </c>
      <c r="C490" s="2" t="s">
        <v>39</v>
      </c>
      <c r="D490" s="108">
        <v>41671</v>
      </c>
      <c r="E490" s="109">
        <f t="shared" si="10"/>
        <v>2</v>
      </c>
      <c r="F490" s="109" t="s">
        <v>40</v>
      </c>
      <c r="G490" s="2" t="s">
        <v>41</v>
      </c>
      <c r="H490" s="2" t="s">
        <v>44</v>
      </c>
      <c r="I490" s="2" t="s">
        <v>43</v>
      </c>
      <c r="J490" s="112">
        <v>1908874.1661135301</v>
      </c>
      <c r="K490" s="110"/>
    </row>
    <row r="491" spans="1:11" hidden="1" x14ac:dyDescent="0.2">
      <c r="A491" s="2" t="s">
        <v>63</v>
      </c>
      <c r="B491" s="2" t="s">
        <v>38</v>
      </c>
      <c r="C491" s="2" t="s">
        <v>39</v>
      </c>
      <c r="D491" s="108">
        <v>41699</v>
      </c>
      <c r="E491" s="109">
        <f t="shared" si="10"/>
        <v>3</v>
      </c>
      <c r="F491" s="109" t="s">
        <v>40</v>
      </c>
      <c r="G491" s="2" t="s">
        <v>41</v>
      </c>
      <c r="H491" s="2" t="s">
        <v>44</v>
      </c>
      <c r="I491" s="2" t="s">
        <v>43</v>
      </c>
      <c r="J491" s="112">
        <v>2172232.0198028446</v>
      </c>
      <c r="K491" s="110"/>
    </row>
    <row r="492" spans="1:11" hidden="1" x14ac:dyDescent="0.2">
      <c r="A492" s="2" t="s">
        <v>63</v>
      </c>
      <c r="B492" s="2" t="s">
        <v>38</v>
      </c>
      <c r="C492" s="2" t="s">
        <v>39</v>
      </c>
      <c r="D492" s="108">
        <v>41730</v>
      </c>
      <c r="E492" s="109">
        <f t="shared" si="10"/>
        <v>4</v>
      </c>
      <c r="F492" s="109" t="s">
        <v>40</v>
      </c>
      <c r="G492" s="2" t="s">
        <v>41</v>
      </c>
      <c r="H492" s="2" t="s">
        <v>44</v>
      </c>
      <c r="I492" s="2" t="s">
        <v>43</v>
      </c>
      <c r="J492" s="112">
        <v>1578698.4052564728</v>
      </c>
      <c r="K492" s="110"/>
    </row>
    <row r="493" spans="1:11" hidden="1" x14ac:dyDescent="0.2">
      <c r="A493" s="2" t="s">
        <v>63</v>
      </c>
      <c r="B493" s="2" t="s">
        <v>38</v>
      </c>
      <c r="C493" s="2" t="s">
        <v>39</v>
      </c>
      <c r="D493" s="108">
        <v>41760</v>
      </c>
      <c r="E493" s="109">
        <f t="shared" si="10"/>
        <v>5</v>
      </c>
      <c r="F493" s="109" t="s">
        <v>40</v>
      </c>
      <c r="G493" s="2" t="s">
        <v>41</v>
      </c>
      <c r="H493" s="2" t="s">
        <v>44</v>
      </c>
      <c r="I493" s="2" t="s">
        <v>43</v>
      </c>
      <c r="J493" s="112">
        <v>1427519.7588170748</v>
      </c>
      <c r="K493" s="110"/>
    </row>
    <row r="494" spans="1:11" hidden="1" x14ac:dyDescent="0.2">
      <c r="A494" s="2" t="s">
        <v>63</v>
      </c>
      <c r="B494" s="2" t="s">
        <v>38</v>
      </c>
      <c r="C494" s="2" t="s">
        <v>39</v>
      </c>
      <c r="D494" s="108">
        <v>41791</v>
      </c>
      <c r="E494" s="109">
        <f t="shared" si="10"/>
        <v>6</v>
      </c>
      <c r="F494" s="109" t="s">
        <v>40</v>
      </c>
      <c r="G494" s="2" t="s">
        <v>41</v>
      </c>
      <c r="H494" s="2" t="s">
        <v>44</v>
      </c>
      <c r="I494" s="2" t="s">
        <v>43</v>
      </c>
      <c r="J494" s="112">
        <v>1514114.6389280451</v>
      </c>
      <c r="K494" s="110"/>
    </row>
    <row r="495" spans="1:11" hidden="1" x14ac:dyDescent="0.2">
      <c r="A495" s="2" t="s">
        <v>63</v>
      </c>
      <c r="B495" s="2" t="s">
        <v>38</v>
      </c>
      <c r="C495" s="2" t="s">
        <v>39</v>
      </c>
      <c r="D495" s="108">
        <v>41456</v>
      </c>
      <c r="E495" s="109">
        <f t="shared" si="10"/>
        <v>7</v>
      </c>
      <c r="F495" s="109" t="s">
        <v>40</v>
      </c>
      <c r="G495" s="2" t="s">
        <v>45</v>
      </c>
      <c r="H495" s="2" t="s">
        <v>42</v>
      </c>
      <c r="I495" s="2" t="s">
        <v>43</v>
      </c>
      <c r="J495" s="112">
        <v>572721.43503440253</v>
      </c>
      <c r="K495" s="110"/>
    </row>
    <row r="496" spans="1:11" hidden="1" x14ac:dyDescent="0.2">
      <c r="A496" s="2" t="s">
        <v>63</v>
      </c>
      <c r="B496" s="2" t="s">
        <v>38</v>
      </c>
      <c r="C496" s="2" t="s">
        <v>39</v>
      </c>
      <c r="D496" s="108">
        <v>41487</v>
      </c>
      <c r="E496" s="109">
        <f t="shared" si="10"/>
        <v>8</v>
      </c>
      <c r="F496" s="109" t="s">
        <v>40</v>
      </c>
      <c r="G496" s="2" t="s">
        <v>45</v>
      </c>
      <c r="H496" s="2" t="s">
        <v>42</v>
      </c>
      <c r="I496" s="2" t="s">
        <v>43</v>
      </c>
      <c r="J496" s="112">
        <v>553259.36107870308</v>
      </c>
      <c r="K496" s="110"/>
    </row>
    <row r="497" spans="1:11" hidden="1" x14ac:dyDescent="0.2">
      <c r="A497" s="2" t="s">
        <v>63</v>
      </c>
      <c r="B497" s="2" t="s">
        <v>38</v>
      </c>
      <c r="C497" s="2" t="s">
        <v>39</v>
      </c>
      <c r="D497" s="108">
        <v>41518</v>
      </c>
      <c r="E497" s="109">
        <f t="shared" si="10"/>
        <v>9</v>
      </c>
      <c r="F497" s="109" t="s">
        <v>40</v>
      </c>
      <c r="G497" s="2" t="s">
        <v>45</v>
      </c>
      <c r="H497" s="2" t="s">
        <v>42</v>
      </c>
      <c r="I497" s="2" t="s">
        <v>43</v>
      </c>
      <c r="J497" s="112">
        <v>488663.53557713993</v>
      </c>
      <c r="K497" s="110"/>
    </row>
    <row r="498" spans="1:11" hidden="1" x14ac:dyDescent="0.2">
      <c r="A498" s="2" t="s">
        <v>63</v>
      </c>
      <c r="B498" s="2" t="s">
        <v>38</v>
      </c>
      <c r="C498" s="2" t="s">
        <v>39</v>
      </c>
      <c r="D498" s="108">
        <v>41548</v>
      </c>
      <c r="E498" s="109">
        <f t="shared" si="10"/>
        <v>10</v>
      </c>
      <c r="F498" s="109" t="s">
        <v>40</v>
      </c>
      <c r="G498" s="2" t="s">
        <v>45</v>
      </c>
      <c r="H498" s="2" t="s">
        <v>42</v>
      </c>
      <c r="I498" s="2" t="s">
        <v>43</v>
      </c>
      <c r="J498" s="112">
        <v>489975.02124432393</v>
      </c>
      <c r="K498" s="110"/>
    </row>
    <row r="499" spans="1:11" hidden="1" x14ac:dyDescent="0.2">
      <c r="A499" s="2" t="s">
        <v>63</v>
      </c>
      <c r="B499" s="2" t="s">
        <v>38</v>
      </c>
      <c r="C499" s="2" t="s">
        <v>39</v>
      </c>
      <c r="D499" s="108">
        <v>41579</v>
      </c>
      <c r="E499" s="109">
        <f t="shared" si="10"/>
        <v>11</v>
      </c>
      <c r="F499" s="109" t="s">
        <v>40</v>
      </c>
      <c r="G499" s="2" t="s">
        <v>45</v>
      </c>
      <c r="H499" s="2" t="s">
        <v>42</v>
      </c>
      <c r="I499" s="2" t="s">
        <v>43</v>
      </c>
      <c r="J499" s="112">
        <v>529133.37097590195</v>
      </c>
      <c r="K499" s="110"/>
    </row>
    <row r="500" spans="1:11" hidden="1" x14ac:dyDescent="0.2">
      <c r="A500" s="2" t="s">
        <v>63</v>
      </c>
      <c r="B500" s="2" t="s">
        <v>38</v>
      </c>
      <c r="C500" s="2" t="s">
        <v>39</v>
      </c>
      <c r="D500" s="108">
        <v>41609</v>
      </c>
      <c r="E500" s="109">
        <f t="shared" si="10"/>
        <v>12</v>
      </c>
      <c r="F500" s="109" t="s">
        <v>40</v>
      </c>
      <c r="G500" s="2" t="s">
        <v>45</v>
      </c>
      <c r="H500" s="2" t="s">
        <v>42</v>
      </c>
      <c r="I500" s="2" t="s">
        <v>43</v>
      </c>
      <c r="J500" s="112">
        <v>548346.99718814401</v>
      </c>
      <c r="K500" s="110"/>
    </row>
    <row r="501" spans="1:11" hidden="1" x14ac:dyDescent="0.2">
      <c r="A501" s="2" t="s">
        <v>63</v>
      </c>
      <c r="B501" s="2" t="s">
        <v>38</v>
      </c>
      <c r="C501" s="2" t="s">
        <v>39</v>
      </c>
      <c r="D501" s="108">
        <v>41640</v>
      </c>
      <c r="E501" s="109">
        <f t="shared" si="10"/>
        <v>1</v>
      </c>
      <c r="F501" s="109" t="s">
        <v>40</v>
      </c>
      <c r="G501" s="2" t="s">
        <v>45</v>
      </c>
      <c r="H501" s="2" t="s">
        <v>42</v>
      </c>
      <c r="I501" s="2" t="s">
        <v>43</v>
      </c>
      <c r="J501" s="112">
        <v>708180.8798732165</v>
      </c>
      <c r="K501" s="110"/>
    </row>
    <row r="502" spans="1:11" hidden="1" x14ac:dyDescent="0.2">
      <c r="A502" s="2" t="s">
        <v>63</v>
      </c>
      <c r="B502" s="2" t="s">
        <v>38</v>
      </c>
      <c r="C502" s="2" t="s">
        <v>39</v>
      </c>
      <c r="D502" s="108">
        <v>41671</v>
      </c>
      <c r="E502" s="109">
        <f t="shared" si="10"/>
        <v>2</v>
      </c>
      <c r="F502" s="109" t="s">
        <v>40</v>
      </c>
      <c r="G502" s="2" t="s">
        <v>45</v>
      </c>
      <c r="H502" s="2" t="s">
        <v>42</v>
      </c>
      <c r="I502" s="2" t="s">
        <v>43</v>
      </c>
      <c r="J502" s="112">
        <v>640010.83732324198</v>
      </c>
      <c r="K502" s="110"/>
    </row>
    <row r="503" spans="1:11" hidden="1" x14ac:dyDescent="0.2">
      <c r="A503" s="2" t="s">
        <v>63</v>
      </c>
      <c r="B503" s="2" t="s">
        <v>38</v>
      </c>
      <c r="C503" s="2" t="s">
        <v>39</v>
      </c>
      <c r="D503" s="108">
        <v>41699</v>
      </c>
      <c r="E503" s="109">
        <f t="shared" si="10"/>
        <v>3</v>
      </c>
      <c r="F503" s="109" t="s">
        <v>40</v>
      </c>
      <c r="G503" s="2" t="s">
        <v>45</v>
      </c>
      <c r="H503" s="2" t="s">
        <v>42</v>
      </c>
      <c r="I503" s="2" t="s">
        <v>43</v>
      </c>
      <c r="J503" s="112">
        <v>667459.8386969011</v>
      </c>
      <c r="K503" s="110"/>
    </row>
    <row r="504" spans="1:11" hidden="1" x14ac:dyDescent="0.2">
      <c r="A504" s="2" t="s">
        <v>63</v>
      </c>
      <c r="B504" s="2" t="s">
        <v>38</v>
      </c>
      <c r="C504" s="2" t="s">
        <v>39</v>
      </c>
      <c r="D504" s="108">
        <v>41730</v>
      </c>
      <c r="E504" s="109">
        <f t="shared" si="10"/>
        <v>4</v>
      </c>
      <c r="F504" s="109" t="s">
        <v>40</v>
      </c>
      <c r="G504" s="2" t="s">
        <v>45</v>
      </c>
      <c r="H504" s="2" t="s">
        <v>42</v>
      </c>
      <c r="I504" s="2" t="s">
        <v>43</v>
      </c>
      <c r="J504" s="112">
        <v>522776.70462318265</v>
      </c>
      <c r="K504" s="110"/>
    </row>
    <row r="505" spans="1:11" hidden="1" x14ac:dyDescent="0.2">
      <c r="A505" s="2" t="s">
        <v>63</v>
      </c>
      <c r="B505" s="2" t="s">
        <v>38</v>
      </c>
      <c r="C505" s="2" t="s">
        <v>39</v>
      </c>
      <c r="D505" s="108">
        <v>41760</v>
      </c>
      <c r="E505" s="109">
        <f t="shared" si="10"/>
        <v>5</v>
      </c>
      <c r="F505" s="109" t="s">
        <v>40</v>
      </c>
      <c r="G505" s="2" t="s">
        <v>45</v>
      </c>
      <c r="H505" s="2" t="s">
        <v>42</v>
      </c>
      <c r="I505" s="2" t="s">
        <v>43</v>
      </c>
      <c r="J505" s="112">
        <v>512724.28996642696</v>
      </c>
      <c r="K505" s="110"/>
    </row>
    <row r="506" spans="1:11" hidden="1" x14ac:dyDescent="0.2">
      <c r="A506" s="2" t="s">
        <v>63</v>
      </c>
      <c r="B506" s="2" t="s">
        <v>38</v>
      </c>
      <c r="C506" s="2" t="s">
        <v>39</v>
      </c>
      <c r="D506" s="108">
        <v>41791</v>
      </c>
      <c r="E506" s="109">
        <f t="shared" si="10"/>
        <v>6</v>
      </c>
      <c r="F506" s="109" t="s">
        <v>40</v>
      </c>
      <c r="G506" s="2" t="s">
        <v>45</v>
      </c>
      <c r="H506" s="2" t="s">
        <v>42</v>
      </c>
      <c r="I506" s="2" t="s">
        <v>43</v>
      </c>
      <c r="J506" s="112">
        <v>505076.6478049407</v>
      </c>
      <c r="K506" s="110"/>
    </row>
    <row r="507" spans="1:11" hidden="1" x14ac:dyDescent="0.2">
      <c r="A507" s="2" t="s">
        <v>63</v>
      </c>
      <c r="B507" s="2" t="s">
        <v>38</v>
      </c>
      <c r="C507" s="2" t="s">
        <v>39</v>
      </c>
      <c r="D507" s="108">
        <v>41456</v>
      </c>
      <c r="E507" s="109">
        <f t="shared" si="10"/>
        <v>7</v>
      </c>
      <c r="F507" s="109" t="s">
        <v>40</v>
      </c>
      <c r="G507" s="2" t="s">
        <v>45</v>
      </c>
      <c r="H507" s="2" t="s">
        <v>44</v>
      </c>
      <c r="I507" s="2" t="s">
        <v>43</v>
      </c>
      <c r="J507" s="112">
        <v>951843.45208066003</v>
      </c>
      <c r="K507" s="110"/>
    </row>
    <row r="508" spans="1:11" hidden="1" x14ac:dyDescent="0.2">
      <c r="A508" s="2" t="s">
        <v>63</v>
      </c>
      <c r="B508" s="2" t="s">
        <v>38</v>
      </c>
      <c r="C508" s="2" t="s">
        <v>39</v>
      </c>
      <c r="D508" s="108">
        <v>41487</v>
      </c>
      <c r="E508" s="109">
        <f t="shared" si="10"/>
        <v>8</v>
      </c>
      <c r="F508" s="109" t="s">
        <v>40</v>
      </c>
      <c r="G508" s="2" t="s">
        <v>45</v>
      </c>
      <c r="H508" s="2" t="s">
        <v>44</v>
      </c>
      <c r="I508" s="2" t="s">
        <v>43</v>
      </c>
      <c r="J508" s="112">
        <v>948078.62865493121</v>
      </c>
      <c r="K508" s="110"/>
    </row>
    <row r="509" spans="1:11" hidden="1" x14ac:dyDescent="0.2">
      <c r="A509" s="2" t="s">
        <v>63</v>
      </c>
      <c r="B509" s="2" t="s">
        <v>38</v>
      </c>
      <c r="C509" s="2" t="s">
        <v>39</v>
      </c>
      <c r="D509" s="108">
        <v>41518</v>
      </c>
      <c r="E509" s="109">
        <f t="shared" si="10"/>
        <v>9</v>
      </c>
      <c r="F509" s="109" t="s">
        <v>40</v>
      </c>
      <c r="G509" s="2" t="s">
        <v>45</v>
      </c>
      <c r="H509" s="2" t="s">
        <v>44</v>
      </c>
      <c r="I509" s="2" t="s">
        <v>43</v>
      </c>
      <c r="J509" s="112">
        <v>839638.14718028437</v>
      </c>
      <c r="K509" s="110"/>
    </row>
    <row r="510" spans="1:11" hidden="1" x14ac:dyDescent="0.2">
      <c r="A510" s="2" t="s">
        <v>63</v>
      </c>
      <c r="B510" s="2" t="s">
        <v>38</v>
      </c>
      <c r="C510" s="2" t="s">
        <v>39</v>
      </c>
      <c r="D510" s="108">
        <v>41548</v>
      </c>
      <c r="E510" s="109">
        <f t="shared" si="10"/>
        <v>10</v>
      </c>
      <c r="F510" s="109" t="s">
        <v>40</v>
      </c>
      <c r="G510" s="2" t="s">
        <v>45</v>
      </c>
      <c r="H510" s="2" t="s">
        <v>44</v>
      </c>
      <c r="I510" s="2" t="s">
        <v>43</v>
      </c>
      <c r="J510" s="112">
        <v>837761.61547412642</v>
      </c>
      <c r="K510" s="110"/>
    </row>
    <row r="511" spans="1:11" hidden="1" x14ac:dyDescent="0.2">
      <c r="A511" s="2" t="s">
        <v>63</v>
      </c>
      <c r="B511" s="2" t="s">
        <v>38</v>
      </c>
      <c r="C511" s="2" t="s">
        <v>39</v>
      </c>
      <c r="D511" s="108">
        <v>41579</v>
      </c>
      <c r="E511" s="109">
        <f t="shared" si="10"/>
        <v>11</v>
      </c>
      <c r="F511" s="109" t="s">
        <v>40</v>
      </c>
      <c r="G511" s="2" t="s">
        <v>45</v>
      </c>
      <c r="H511" s="2" t="s">
        <v>44</v>
      </c>
      <c r="I511" s="2" t="s">
        <v>43</v>
      </c>
      <c r="J511" s="112">
        <v>825905.84054225881</v>
      </c>
      <c r="K511" s="110"/>
    </row>
    <row r="512" spans="1:11" hidden="1" x14ac:dyDescent="0.2">
      <c r="A512" s="2" t="s">
        <v>63</v>
      </c>
      <c r="B512" s="2" t="s">
        <v>38</v>
      </c>
      <c r="C512" s="2" t="s">
        <v>39</v>
      </c>
      <c r="D512" s="108">
        <v>41609</v>
      </c>
      <c r="E512" s="109">
        <f t="shared" si="10"/>
        <v>12</v>
      </c>
      <c r="F512" s="109" t="s">
        <v>40</v>
      </c>
      <c r="G512" s="2" t="s">
        <v>45</v>
      </c>
      <c r="H512" s="2" t="s">
        <v>44</v>
      </c>
      <c r="I512" s="2" t="s">
        <v>43</v>
      </c>
      <c r="J512" s="112">
        <v>862303.26656136638</v>
      </c>
      <c r="K512" s="110"/>
    </row>
    <row r="513" spans="1:11" hidden="1" x14ac:dyDescent="0.2">
      <c r="A513" s="2" t="s">
        <v>63</v>
      </c>
      <c r="B513" s="2" t="s">
        <v>38</v>
      </c>
      <c r="C513" s="2" t="s">
        <v>39</v>
      </c>
      <c r="D513" s="108">
        <v>41640</v>
      </c>
      <c r="E513" s="109">
        <f t="shared" si="10"/>
        <v>1</v>
      </c>
      <c r="F513" s="109" t="s">
        <v>40</v>
      </c>
      <c r="G513" s="2" t="s">
        <v>45</v>
      </c>
      <c r="H513" s="2" t="s">
        <v>44</v>
      </c>
      <c r="I513" s="2" t="s">
        <v>43</v>
      </c>
      <c r="J513" s="112">
        <v>1253846.7036352013</v>
      </c>
      <c r="K513" s="110"/>
    </row>
    <row r="514" spans="1:11" hidden="1" x14ac:dyDescent="0.2">
      <c r="A514" s="2" t="s">
        <v>63</v>
      </c>
      <c r="B514" s="2" t="s">
        <v>38</v>
      </c>
      <c r="C514" s="2" t="s">
        <v>39</v>
      </c>
      <c r="D514" s="108">
        <v>41671</v>
      </c>
      <c r="E514" s="109">
        <f t="shared" si="10"/>
        <v>2</v>
      </c>
      <c r="F514" s="109" t="s">
        <v>40</v>
      </c>
      <c r="G514" s="2" t="s">
        <v>45</v>
      </c>
      <c r="H514" s="2" t="s">
        <v>44</v>
      </c>
      <c r="I514" s="2" t="s">
        <v>43</v>
      </c>
      <c r="J514" s="112">
        <v>1118819.7752297593</v>
      </c>
      <c r="K514" s="110"/>
    </row>
    <row r="515" spans="1:11" hidden="1" x14ac:dyDescent="0.2">
      <c r="A515" s="2" t="s">
        <v>63</v>
      </c>
      <c r="B515" s="2" t="s">
        <v>38</v>
      </c>
      <c r="C515" s="2" t="s">
        <v>39</v>
      </c>
      <c r="D515" s="108">
        <v>41699</v>
      </c>
      <c r="E515" s="109">
        <f t="shared" si="10"/>
        <v>3</v>
      </c>
      <c r="F515" s="109" t="s">
        <v>40</v>
      </c>
      <c r="G515" s="2" t="s">
        <v>45</v>
      </c>
      <c r="H515" s="2" t="s">
        <v>44</v>
      </c>
      <c r="I515" s="2" t="s">
        <v>43</v>
      </c>
      <c r="J515" s="112">
        <v>1243211.3255661349</v>
      </c>
      <c r="K515" s="110"/>
    </row>
    <row r="516" spans="1:11" hidden="1" x14ac:dyDescent="0.2">
      <c r="A516" s="2" t="s">
        <v>63</v>
      </c>
      <c r="B516" s="2" t="s">
        <v>38</v>
      </c>
      <c r="C516" s="2" t="s">
        <v>39</v>
      </c>
      <c r="D516" s="108">
        <v>41730</v>
      </c>
      <c r="E516" s="109">
        <f t="shared" si="10"/>
        <v>4</v>
      </c>
      <c r="F516" s="109" t="s">
        <v>40</v>
      </c>
      <c r="G516" s="2" t="s">
        <v>45</v>
      </c>
      <c r="H516" s="2" t="s">
        <v>44</v>
      </c>
      <c r="I516" s="2" t="s">
        <v>43</v>
      </c>
      <c r="J516" s="112">
        <v>873553.17312709882</v>
      </c>
      <c r="K516" s="110"/>
    </row>
    <row r="517" spans="1:11" hidden="1" x14ac:dyDescent="0.2">
      <c r="A517" s="2" t="s">
        <v>63</v>
      </c>
      <c r="B517" s="2" t="s">
        <v>38</v>
      </c>
      <c r="C517" s="2" t="s">
        <v>39</v>
      </c>
      <c r="D517" s="108">
        <v>41760</v>
      </c>
      <c r="E517" s="109">
        <f t="shared" si="10"/>
        <v>5</v>
      </c>
      <c r="F517" s="109" t="s">
        <v>40</v>
      </c>
      <c r="G517" s="2" t="s">
        <v>45</v>
      </c>
      <c r="H517" s="2" t="s">
        <v>44</v>
      </c>
      <c r="I517" s="2" t="s">
        <v>43</v>
      </c>
      <c r="J517" s="112">
        <v>904225.09532840759</v>
      </c>
      <c r="K517" s="110"/>
    </row>
    <row r="518" spans="1:11" hidden="1" x14ac:dyDescent="0.2">
      <c r="A518" s="2" t="s">
        <v>63</v>
      </c>
      <c r="B518" s="2" t="s">
        <v>38</v>
      </c>
      <c r="C518" s="2" t="s">
        <v>39</v>
      </c>
      <c r="D518" s="108">
        <v>41791</v>
      </c>
      <c r="E518" s="109">
        <f t="shared" si="10"/>
        <v>6</v>
      </c>
      <c r="F518" s="109" t="s">
        <v>40</v>
      </c>
      <c r="G518" s="2" t="s">
        <v>45</v>
      </c>
      <c r="H518" s="2" t="s">
        <v>44</v>
      </c>
      <c r="I518" s="2" t="s">
        <v>43</v>
      </c>
      <c r="J518" s="112">
        <v>871415.10053497902</v>
      </c>
      <c r="K518" s="110"/>
    </row>
    <row r="519" spans="1:11" hidden="1" x14ac:dyDescent="0.2">
      <c r="A519" s="2" t="s">
        <v>63</v>
      </c>
      <c r="B519" s="2" t="s">
        <v>38</v>
      </c>
      <c r="C519" s="2" t="s">
        <v>39</v>
      </c>
      <c r="D519" s="108">
        <v>41456</v>
      </c>
      <c r="E519" s="109">
        <f t="shared" si="10"/>
        <v>7</v>
      </c>
      <c r="F519" s="109" t="s">
        <v>40</v>
      </c>
      <c r="G519" s="2" t="s">
        <v>46</v>
      </c>
      <c r="H519" s="2" t="s">
        <v>42</v>
      </c>
      <c r="I519" s="2" t="s">
        <v>43</v>
      </c>
      <c r="J519" s="112">
        <v>1297406.74054068</v>
      </c>
      <c r="K519" s="110"/>
    </row>
    <row r="520" spans="1:11" hidden="1" x14ac:dyDescent="0.2">
      <c r="A520" s="2" t="s">
        <v>63</v>
      </c>
      <c r="B520" s="2" t="s">
        <v>38</v>
      </c>
      <c r="C520" s="2" t="s">
        <v>39</v>
      </c>
      <c r="D520" s="108">
        <v>41487</v>
      </c>
      <c r="E520" s="109">
        <f t="shared" si="10"/>
        <v>8</v>
      </c>
      <c r="F520" s="109" t="s">
        <v>40</v>
      </c>
      <c r="G520" s="2" t="s">
        <v>46</v>
      </c>
      <c r="H520" s="2" t="s">
        <v>42</v>
      </c>
      <c r="I520" s="2" t="s">
        <v>43</v>
      </c>
      <c r="J520" s="112">
        <v>1246732.403197204</v>
      </c>
      <c r="K520" s="110"/>
    </row>
    <row r="521" spans="1:11" hidden="1" x14ac:dyDescent="0.2">
      <c r="A521" s="2" t="s">
        <v>63</v>
      </c>
      <c r="B521" s="2" t="s">
        <v>38</v>
      </c>
      <c r="C521" s="2" t="s">
        <v>39</v>
      </c>
      <c r="D521" s="108">
        <v>41518</v>
      </c>
      <c r="E521" s="109">
        <f t="shared" si="10"/>
        <v>9</v>
      </c>
      <c r="F521" s="109" t="s">
        <v>40</v>
      </c>
      <c r="G521" s="2" t="s">
        <v>46</v>
      </c>
      <c r="H521" s="2" t="s">
        <v>42</v>
      </c>
      <c r="I521" s="2" t="s">
        <v>43</v>
      </c>
      <c r="J521" s="112">
        <v>1261003.9380338399</v>
      </c>
      <c r="K521" s="110"/>
    </row>
    <row r="522" spans="1:11" hidden="1" x14ac:dyDescent="0.2">
      <c r="A522" s="2" t="s">
        <v>63</v>
      </c>
      <c r="B522" s="2" t="s">
        <v>38</v>
      </c>
      <c r="C522" s="2" t="s">
        <v>39</v>
      </c>
      <c r="D522" s="108">
        <v>41548</v>
      </c>
      <c r="E522" s="109">
        <f t="shared" si="10"/>
        <v>10</v>
      </c>
      <c r="F522" s="109" t="s">
        <v>40</v>
      </c>
      <c r="G522" s="2" t="s">
        <v>46</v>
      </c>
      <c r="H522" s="2" t="s">
        <v>42</v>
      </c>
      <c r="I522" s="2" t="s">
        <v>43</v>
      </c>
      <c r="J522" s="112">
        <v>1179821.26796688</v>
      </c>
      <c r="K522" s="110"/>
    </row>
    <row r="523" spans="1:11" hidden="1" x14ac:dyDescent="0.2">
      <c r="A523" s="2" t="s">
        <v>63</v>
      </c>
      <c r="B523" s="2" t="s">
        <v>38</v>
      </c>
      <c r="C523" s="2" t="s">
        <v>39</v>
      </c>
      <c r="D523" s="108">
        <v>41579</v>
      </c>
      <c r="E523" s="109">
        <f t="shared" si="10"/>
        <v>11</v>
      </c>
      <c r="F523" s="109" t="s">
        <v>40</v>
      </c>
      <c r="G523" s="2" t="s">
        <v>46</v>
      </c>
      <c r="H523" s="2" t="s">
        <v>42</v>
      </c>
      <c r="I523" s="2" t="s">
        <v>43</v>
      </c>
      <c r="J523" s="112">
        <v>1225043.3422285519</v>
      </c>
      <c r="K523" s="110"/>
    </row>
    <row r="524" spans="1:11" hidden="1" x14ac:dyDescent="0.2">
      <c r="A524" s="2" t="s">
        <v>63</v>
      </c>
      <c r="B524" s="2" t="s">
        <v>38</v>
      </c>
      <c r="C524" s="2" t="s">
        <v>39</v>
      </c>
      <c r="D524" s="108">
        <v>41609</v>
      </c>
      <c r="E524" s="109">
        <f t="shared" si="10"/>
        <v>12</v>
      </c>
      <c r="F524" s="109" t="s">
        <v>40</v>
      </c>
      <c r="G524" s="2" t="s">
        <v>46</v>
      </c>
      <c r="H524" s="2" t="s">
        <v>42</v>
      </c>
      <c r="I524" s="2" t="s">
        <v>43</v>
      </c>
      <c r="J524" s="112">
        <v>1129962.8956686843</v>
      </c>
      <c r="K524" s="110"/>
    </row>
    <row r="525" spans="1:11" hidden="1" x14ac:dyDescent="0.2">
      <c r="A525" s="2" t="s">
        <v>63</v>
      </c>
      <c r="B525" s="2" t="s">
        <v>38</v>
      </c>
      <c r="C525" s="2" t="s">
        <v>39</v>
      </c>
      <c r="D525" s="108">
        <v>41640</v>
      </c>
      <c r="E525" s="109">
        <f t="shared" si="10"/>
        <v>1</v>
      </c>
      <c r="F525" s="109" t="s">
        <v>40</v>
      </c>
      <c r="G525" s="2" t="s">
        <v>46</v>
      </c>
      <c r="H525" s="2" t="s">
        <v>42</v>
      </c>
      <c r="I525" s="2" t="s">
        <v>43</v>
      </c>
      <c r="J525" s="112">
        <v>1834971.6304940018</v>
      </c>
      <c r="K525" s="110"/>
    </row>
    <row r="526" spans="1:11" hidden="1" x14ac:dyDescent="0.2">
      <c r="A526" s="2" t="s">
        <v>63</v>
      </c>
      <c r="B526" s="2" t="s">
        <v>38</v>
      </c>
      <c r="C526" s="2" t="s">
        <v>39</v>
      </c>
      <c r="D526" s="108">
        <v>41671</v>
      </c>
      <c r="E526" s="109">
        <f t="shared" si="10"/>
        <v>2</v>
      </c>
      <c r="F526" s="109" t="s">
        <v>40</v>
      </c>
      <c r="G526" s="2" t="s">
        <v>46</v>
      </c>
      <c r="H526" s="2" t="s">
        <v>42</v>
      </c>
      <c r="I526" s="2" t="s">
        <v>43</v>
      </c>
      <c r="J526" s="112">
        <v>1482921.3921540482</v>
      </c>
      <c r="K526" s="110"/>
    </row>
    <row r="527" spans="1:11" hidden="1" x14ac:dyDescent="0.2">
      <c r="A527" s="2" t="s">
        <v>63</v>
      </c>
      <c r="B527" s="2" t="s">
        <v>38</v>
      </c>
      <c r="C527" s="2" t="s">
        <v>39</v>
      </c>
      <c r="D527" s="108">
        <v>41699</v>
      </c>
      <c r="E527" s="109">
        <f t="shared" si="10"/>
        <v>3</v>
      </c>
      <c r="F527" s="109" t="s">
        <v>40</v>
      </c>
      <c r="G527" s="2" t="s">
        <v>46</v>
      </c>
      <c r="H527" s="2" t="s">
        <v>42</v>
      </c>
      <c r="I527" s="2" t="s">
        <v>43</v>
      </c>
      <c r="J527" s="112">
        <v>1660344.4743205321</v>
      </c>
      <c r="K527" s="110"/>
    </row>
    <row r="528" spans="1:11" hidden="1" x14ac:dyDescent="0.2">
      <c r="A528" s="2" t="s">
        <v>63</v>
      </c>
      <c r="B528" s="2" t="s">
        <v>38</v>
      </c>
      <c r="C528" s="2" t="s">
        <v>39</v>
      </c>
      <c r="D528" s="108">
        <v>41730</v>
      </c>
      <c r="E528" s="109">
        <f t="shared" si="10"/>
        <v>4</v>
      </c>
      <c r="F528" s="109" t="s">
        <v>40</v>
      </c>
      <c r="G528" s="2" t="s">
        <v>46</v>
      </c>
      <c r="H528" s="2" t="s">
        <v>42</v>
      </c>
      <c r="I528" s="2" t="s">
        <v>43</v>
      </c>
      <c r="J528" s="112">
        <v>1113082.4783076462</v>
      </c>
      <c r="K528" s="110"/>
    </row>
    <row r="529" spans="1:11" hidden="1" x14ac:dyDescent="0.2">
      <c r="A529" s="2" t="s">
        <v>63</v>
      </c>
      <c r="B529" s="2" t="s">
        <v>38</v>
      </c>
      <c r="C529" s="2" t="s">
        <v>39</v>
      </c>
      <c r="D529" s="108">
        <v>41760</v>
      </c>
      <c r="E529" s="109">
        <f t="shared" si="10"/>
        <v>5</v>
      </c>
      <c r="F529" s="109" t="s">
        <v>40</v>
      </c>
      <c r="G529" s="2" t="s">
        <v>46</v>
      </c>
      <c r="H529" s="2" t="s">
        <v>42</v>
      </c>
      <c r="I529" s="2" t="s">
        <v>43</v>
      </c>
      <c r="J529" s="112">
        <v>1161768.9546225839</v>
      </c>
      <c r="K529" s="110"/>
    </row>
    <row r="530" spans="1:11" hidden="1" x14ac:dyDescent="0.2">
      <c r="A530" s="2" t="s">
        <v>63</v>
      </c>
      <c r="B530" s="2" t="s">
        <v>38</v>
      </c>
      <c r="C530" s="2" t="s">
        <v>39</v>
      </c>
      <c r="D530" s="108">
        <v>41791</v>
      </c>
      <c r="E530" s="109">
        <f t="shared" si="10"/>
        <v>6</v>
      </c>
      <c r="F530" s="109" t="s">
        <v>40</v>
      </c>
      <c r="G530" s="2" t="s">
        <v>46</v>
      </c>
      <c r="H530" s="2" t="s">
        <v>42</v>
      </c>
      <c r="I530" s="2" t="s">
        <v>43</v>
      </c>
      <c r="J530" s="112">
        <v>1224249.1339697081</v>
      </c>
      <c r="K530" s="110"/>
    </row>
    <row r="531" spans="1:11" hidden="1" x14ac:dyDescent="0.2">
      <c r="A531" s="2" t="s">
        <v>63</v>
      </c>
      <c r="B531" s="2" t="s">
        <v>38</v>
      </c>
      <c r="C531" s="2" t="s">
        <v>47</v>
      </c>
      <c r="D531" s="108">
        <v>41456</v>
      </c>
      <c r="E531" s="109">
        <f>MONTH(D531)</f>
        <v>7</v>
      </c>
      <c r="F531" s="109" t="s">
        <v>40</v>
      </c>
      <c r="G531" s="2" t="s">
        <v>41</v>
      </c>
      <c r="H531" s="2" t="s">
        <v>42</v>
      </c>
      <c r="I531" s="2" t="s">
        <v>43</v>
      </c>
      <c r="J531" s="112">
        <v>2439885.8439482502</v>
      </c>
      <c r="K531" s="110"/>
    </row>
    <row r="532" spans="1:11" hidden="1" x14ac:dyDescent="0.2">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hidden="1" x14ac:dyDescent="0.2">
      <c r="A533" s="2" t="s">
        <v>63</v>
      </c>
      <c r="B533" s="2" t="s">
        <v>38</v>
      </c>
      <c r="C533" s="2" t="s">
        <v>47</v>
      </c>
      <c r="D533" s="108">
        <v>41518</v>
      </c>
      <c r="E533" s="109">
        <f t="shared" si="11"/>
        <v>9</v>
      </c>
      <c r="F533" s="109" t="s">
        <v>40</v>
      </c>
      <c r="G533" s="2" t="s">
        <v>41</v>
      </c>
      <c r="H533" s="2" t="s">
        <v>42</v>
      </c>
      <c r="I533" s="2" t="s">
        <v>43</v>
      </c>
      <c r="J533" s="112">
        <v>2209497.7676836252</v>
      </c>
      <c r="K533" s="110"/>
    </row>
    <row r="534" spans="1:11" hidden="1" x14ac:dyDescent="0.2">
      <c r="A534" s="2" t="s">
        <v>63</v>
      </c>
      <c r="B534" s="2" t="s">
        <v>38</v>
      </c>
      <c r="C534" s="2" t="s">
        <v>47</v>
      </c>
      <c r="D534" s="108">
        <v>41548</v>
      </c>
      <c r="E534" s="109">
        <f t="shared" si="11"/>
        <v>10</v>
      </c>
      <c r="F534" s="109" t="s">
        <v>40</v>
      </c>
      <c r="G534" s="2" t="s">
        <v>41</v>
      </c>
      <c r="H534" s="2" t="s">
        <v>42</v>
      </c>
      <c r="I534" s="2" t="s">
        <v>43</v>
      </c>
      <c r="J534" s="112">
        <v>2131961.0649809996</v>
      </c>
      <c r="K534" s="110"/>
    </row>
    <row r="535" spans="1:11" hidden="1" x14ac:dyDescent="0.2">
      <c r="A535" s="2" t="s">
        <v>63</v>
      </c>
      <c r="B535" s="2" t="s">
        <v>38</v>
      </c>
      <c r="C535" s="2" t="s">
        <v>47</v>
      </c>
      <c r="D535" s="108">
        <v>41579</v>
      </c>
      <c r="E535" s="109">
        <f t="shared" si="11"/>
        <v>11</v>
      </c>
      <c r="F535" s="109" t="s">
        <v>40</v>
      </c>
      <c r="G535" s="2" t="s">
        <v>41</v>
      </c>
      <c r="H535" s="2" t="s">
        <v>42</v>
      </c>
      <c r="I535" s="2" t="s">
        <v>43</v>
      </c>
      <c r="J535" s="112">
        <v>1933724.25794625</v>
      </c>
      <c r="K535" s="110"/>
    </row>
    <row r="536" spans="1:11" hidden="1" x14ac:dyDescent="0.2">
      <c r="A536" s="2" t="s">
        <v>63</v>
      </c>
      <c r="B536" s="2" t="s">
        <v>38</v>
      </c>
      <c r="C536" s="2" t="s">
        <v>47</v>
      </c>
      <c r="D536" s="108">
        <v>41609</v>
      </c>
      <c r="E536" s="109">
        <f t="shared" si="11"/>
        <v>12</v>
      </c>
      <c r="F536" s="109" t="s">
        <v>40</v>
      </c>
      <c r="G536" s="2" t="s">
        <v>41</v>
      </c>
      <c r="H536" s="2" t="s">
        <v>42</v>
      </c>
      <c r="I536" s="2" t="s">
        <v>43</v>
      </c>
      <c r="J536" s="112">
        <v>2147472.275895</v>
      </c>
      <c r="K536" s="110"/>
    </row>
    <row r="537" spans="1:11" hidden="1" x14ac:dyDescent="0.2">
      <c r="A537" s="2" t="s">
        <v>63</v>
      </c>
      <c r="B537" s="2" t="s">
        <v>38</v>
      </c>
      <c r="C537" s="2" t="s">
        <v>47</v>
      </c>
      <c r="D537" s="108">
        <v>41640</v>
      </c>
      <c r="E537" s="109">
        <f t="shared" si="11"/>
        <v>1</v>
      </c>
      <c r="F537" s="109" t="s">
        <v>40</v>
      </c>
      <c r="G537" s="2" t="s">
        <v>41</v>
      </c>
      <c r="H537" s="2" t="s">
        <v>42</v>
      </c>
      <c r="I537" s="2" t="s">
        <v>43</v>
      </c>
      <c r="J537" s="112">
        <v>2981782.90809</v>
      </c>
      <c r="K537" s="110"/>
    </row>
    <row r="538" spans="1:11" hidden="1" x14ac:dyDescent="0.2">
      <c r="A538" s="2" t="s">
        <v>63</v>
      </c>
      <c r="B538" s="2" t="s">
        <v>38</v>
      </c>
      <c r="C538" s="2" t="s">
        <v>47</v>
      </c>
      <c r="D538" s="108">
        <v>41671</v>
      </c>
      <c r="E538" s="109">
        <f t="shared" si="11"/>
        <v>2</v>
      </c>
      <c r="F538" s="109" t="s">
        <v>40</v>
      </c>
      <c r="G538" s="2" t="s">
        <v>41</v>
      </c>
      <c r="H538" s="2" t="s">
        <v>42</v>
      </c>
      <c r="I538" s="2" t="s">
        <v>43</v>
      </c>
      <c r="J538" s="112">
        <v>2090550.4084649999</v>
      </c>
      <c r="K538" s="110"/>
    </row>
    <row r="539" spans="1:11" hidden="1" x14ac:dyDescent="0.2">
      <c r="A539" s="2" t="s">
        <v>63</v>
      </c>
      <c r="B539" s="2" t="s">
        <v>38</v>
      </c>
      <c r="C539" s="2" t="s">
        <v>47</v>
      </c>
      <c r="D539" s="108">
        <v>41699</v>
      </c>
      <c r="E539" s="109">
        <f t="shared" si="11"/>
        <v>3</v>
      </c>
      <c r="F539" s="109" t="s">
        <v>40</v>
      </c>
      <c r="G539" s="2" t="s">
        <v>41</v>
      </c>
      <c r="H539" s="2" t="s">
        <v>42</v>
      </c>
      <c r="I539" s="2" t="s">
        <v>43</v>
      </c>
      <c r="J539" s="112">
        <v>2633205.7530198749</v>
      </c>
      <c r="K539" s="110"/>
    </row>
    <row r="540" spans="1:11" hidden="1" x14ac:dyDescent="0.2">
      <c r="A540" s="2" t="s">
        <v>63</v>
      </c>
      <c r="B540" s="2" t="s">
        <v>38</v>
      </c>
      <c r="C540" s="2" t="s">
        <v>47</v>
      </c>
      <c r="D540" s="108">
        <v>41730</v>
      </c>
      <c r="E540" s="109">
        <f t="shared" si="11"/>
        <v>4</v>
      </c>
      <c r="F540" s="109" t="s">
        <v>40</v>
      </c>
      <c r="G540" s="2" t="s">
        <v>41</v>
      </c>
      <c r="H540" s="2" t="s">
        <v>42</v>
      </c>
      <c r="I540" s="2" t="s">
        <v>43</v>
      </c>
      <c r="J540" s="112">
        <v>2356889.5272892499</v>
      </c>
      <c r="K540" s="110"/>
    </row>
    <row r="541" spans="1:11" hidden="1" x14ac:dyDescent="0.2">
      <c r="A541" s="2" t="s">
        <v>63</v>
      </c>
      <c r="B541" s="2" t="s">
        <v>38</v>
      </c>
      <c r="C541" s="2" t="s">
        <v>47</v>
      </c>
      <c r="D541" s="108">
        <v>41760</v>
      </c>
      <c r="E541" s="109">
        <f t="shared" si="11"/>
        <v>5</v>
      </c>
      <c r="F541" s="109" t="s">
        <v>40</v>
      </c>
      <c r="G541" s="2" t="s">
        <v>41</v>
      </c>
      <c r="H541" s="2" t="s">
        <v>42</v>
      </c>
      <c r="I541" s="2" t="s">
        <v>43</v>
      </c>
      <c r="J541" s="112">
        <v>2084390.0351099998</v>
      </c>
      <c r="K541" s="110"/>
    </row>
    <row r="542" spans="1:11" hidden="1" x14ac:dyDescent="0.2">
      <c r="A542" s="2" t="s">
        <v>63</v>
      </c>
      <c r="B542" s="2" t="s">
        <v>38</v>
      </c>
      <c r="C542" s="2" t="s">
        <v>47</v>
      </c>
      <c r="D542" s="108">
        <v>41791</v>
      </c>
      <c r="E542" s="109">
        <f t="shared" si="11"/>
        <v>6</v>
      </c>
      <c r="F542" s="109" t="s">
        <v>40</v>
      </c>
      <c r="G542" s="2" t="s">
        <v>41</v>
      </c>
      <c r="H542" s="2" t="s">
        <v>42</v>
      </c>
      <c r="I542" s="2" t="s">
        <v>43</v>
      </c>
      <c r="J542" s="112">
        <v>2138384.6289562499</v>
      </c>
      <c r="K542" s="110"/>
    </row>
    <row r="543" spans="1:11" hidden="1" x14ac:dyDescent="0.2">
      <c r="A543" s="2" t="s">
        <v>63</v>
      </c>
      <c r="B543" s="2" t="s">
        <v>38</v>
      </c>
      <c r="C543" s="2" t="s">
        <v>47</v>
      </c>
      <c r="D543" s="108">
        <v>41456</v>
      </c>
      <c r="E543" s="109">
        <f t="shared" si="11"/>
        <v>7</v>
      </c>
      <c r="F543" s="109" t="s">
        <v>40</v>
      </c>
      <c r="G543" s="2" t="s">
        <v>41</v>
      </c>
      <c r="H543" s="2" t="s">
        <v>44</v>
      </c>
      <c r="I543" s="2" t="s">
        <v>43</v>
      </c>
      <c r="J543" s="112">
        <v>5139211.1177422497</v>
      </c>
      <c r="K543" s="110"/>
    </row>
    <row r="544" spans="1:11" hidden="1" x14ac:dyDescent="0.2">
      <c r="A544" s="2" t="s">
        <v>63</v>
      </c>
      <c r="B544" s="2" t="s">
        <v>38</v>
      </c>
      <c r="C544" s="2" t="s">
        <v>47</v>
      </c>
      <c r="D544" s="108">
        <v>41487</v>
      </c>
      <c r="E544" s="109">
        <f t="shared" si="11"/>
        <v>8</v>
      </c>
      <c r="F544" s="109" t="s">
        <v>40</v>
      </c>
      <c r="G544" s="2" t="s">
        <v>41</v>
      </c>
      <c r="H544" s="2" t="s">
        <v>44</v>
      </c>
      <c r="I544" s="2" t="s">
        <v>43</v>
      </c>
      <c r="J544" s="112">
        <v>3946004.6255270001</v>
      </c>
      <c r="K544" s="110"/>
    </row>
    <row r="545" spans="1:11" hidden="1" x14ac:dyDescent="0.2">
      <c r="A545" s="2" t="s">
        <v>63</v>
      </c>
      <c r="B545" s="2" t="s">
        <v>38</v>
      </c>
      <c r="C545" s="2" t="s">
        <v>47</v>
      </c>
      <c r="D545" s="108">
        <v>41518</v>
      </c>
      <c r="E545" s="109">
        <f t="shared" si="11"/>
        <v>9</v>
      </c>
      <c r="F545" s="109" t="s">
        <v>40</v>
      </c>
      <c r="G545" s="2" t="s">
        <v>41</v>
      </c>
      <c r="H545" s="2" t="s">
        <v>44</v>
      </c>
      <c r="I545" s="2" t="s">
        <v>43</v>
      </c>
      <c r="J545" s="112">
        <v>4346383.9848317504</v>
      </c>
      <c r="K545" s="110"/>
    </row>
    <row r="546" spans="1:11" hidden="1" x14ac:dyDescent="0.2">
      <c r="A546" s="2" t="s">
        <v>63</v>
      </c>
      <c r="B546" s="2" t="s">
        <v>38</v>
      </c>
      <c r="C546" s="2" t="s">
        <v>47</v>
      </c>
      <c r="D546" s="108">
        <v>41548</v>
      </c>
      <c r="E546" s="109">
        <f t="shared" si="11"/>
        <v>10</v>
      </c>
      <c r="F546" s="109" t="s">
        <v>40</v>
      </c>
      <c r="G546" s="2" t="s">
        <v>41</v>
      </c>
      <c r="H546" s="2" t="s">
        <v>44</v>
      </c>
      <c r="I546" s="2" t="s">
        <v>43</v>
      </c>
      <c r="J546" s="112">
        <v>4282440.7928499999</v>
      </c>
      <c r="K546" s="110"/>
    </row>
    <row r="547" spans="1:11" hidden="1" x14ac:dyDescent="0.2">
      <c r="A547" s="2" t="s">
        <v>63</v>
      </c>
      <c r="B547" s="2" t="s">
        <v>38</v>
      </c>
      <c r="C547" s="2" t="s">
        <v>47</v>
      </c>
      <c r="D547" s="108">
        <v>41579</v>
      </c>
      <c r="E547" s="109">
        <f t="shared" si="11"/>
        <v>11</v>
      </c>
      <c r="F547" s="109" t="s">
        <v>40</v>
      </c>
      <c r="G547" s="2" t="s">
        <v>41</v>
      </c>
      <c r="H547" s="2" t="s">
        <v>44</v>
      </c>
      <c r="I547" s="2" t="s">
        <v>43</v>
      </c>
      <c r="J547" s="112">
        <v>4041128.2704065</v>
      </c>
      <c r="K547" s="110"/>
    </row>
    <row r="548" spans="1:11" hidden="1" x14ac:dyDescent="0.2">
      <c r="A548" s="2" t="s">
        <v>63</v>
      </c>
      <c r="B548" s="2" t="s">
        <v>38</v>
      </c>
      <c r="C548" s="2" t="s">
        <v>47</v>
      </c>
      <c r="D548" s="108">
        <v>41609</v>
      </c>
      <c r="E548" s="109">
        <f t="shared" si="11"/>
        <v>12</v>
      </c>
      <c r="F548" s="109" t="s">
        <v>40</v>
      </c>
      <c r="G548" s="2" t="s">
        <v>41</v>
      </c>
      <c r="H548" s="2" t="s">
        <v>44</v>
      </c>
      <c r="I548" s="2" t="s">
        <v>43</v>
      </c>
      <c r="J548" s="112">
        <v>4489049.242656</v>
      </c>
      <c r="K548" s="110"/>
    </row>
    <row r="549" spans="1:11" hidden="1" x14ac:dyDescent="0.2">
      <c r="A549" s="2" t="s">
        <v>63</v>
      </c>
      <c r="B549" s="2" t="s">
        <v>38</v>
      </c>
      <c r="C549" s="2" t="s">
        <v>47</v>
      </c>
      <c r="D549" s="108">
        <v>41640</v>
      </c>
      <c r="E549" s="109">
        <f t="shared" si="11"/>
        <v>1</v>
      </c>
      <c r="F549" s="109" t="s">
        <v>40</v>
      </c>
      <c r="G549" s="2" t="s">
        <v>41</v>
      </c>
      <c r="H549" s="2" t="s">
        <v>44</v>
      </c>
      <c r="I549" s="2" t="s">
        <v>43</v>
      </c>
      <c r="J549" s="112">
        <v>6198904.3672349993</v>
      </c>
      <c r="K549" s="110"/>
    </row>
    <row r="550" spans="1:11" hidden="1" x14ac:dyDescent="0.2">
      <c r="A550" s="2" t="s">
        <v>63</v>
      </c>
      <c r="B550" s="2" t="s">
        <v>38</v>
      </c>
      <c r="C550" s="2" t="s">
        <v>47</v>
      </c>
      <c r="D550" s="108">
        <v>41671</v>
      </c>
      <c r="E550" s="109">
        <f t="shared" si="11"/>
        <v>2</v>
      </c>
      <c r="F550" s="109" t="s">
        <v>40</v>
      </c>
      <c r="G550" s="2" t="s">
        <v>41</v>
      </c>
      <c r="H550" s="2" t="s">
        <v>44</v>
      </c>
      <c r="I550" s="2" t="s">
        <v>43</v>
      </c>
      <c r="J550" s="112">
        <v>4648888.2965024998</v>
      </c>
      <c r="K550" s="110"/>
    </row>
    <row r="551" spans="1:11" hidden="1" x14ac:dyDescent="0.2">
      <c r="A551" s="2" t="s">
        <v>63</v>
      </c>
      <c r="B551" s="2" t="s">
        <v>38</v>
      </c>
      <c r="C551" s="2" t="s">
        <v>47</v>
      </c>
      <c r="D551" s="108">
        <v>41699</v>
      </c>
      <c r="E551" s="109">
        <f t="shared" si="11"/>
        <v>3</v>
      </c>
      <c r="F551" s="109" t="s">
        <v>40</v>
      </c>
      <c r="G551" s="2" t="s">
        <v>41</v>
      </c>
      <c r="H551" s="2" t="s">
        <v>44</v>
      </c>
      <c r="I551" s="2" t="s">
        <v>43</v>
      </c>
      <c r="J551" s="112">
        <v>5898315.4044952495</v>
      </c>
      <c r="K551" s="110"/>
    </row>
    <row r="552" spans="1:11" hidden="1" x14ac:dyDescent="0.2">
      <c r="A552" s="2" t="s">
        <v>63</v>
      </c>
      <c r="B552" s="2" t="s">
        <v>38</v>
      </c>
      <c r="C552" s="2" t="s">
        <v>47</v>
      </c>
      <c r="D552" s="108">
        <v>41730</v>
      </c>
      <c r="E552" s="109">
        <f t="shared" si="11"/>
        <v>4</v>
      </c>
      <c r="F552" s="109" t="s">
        <v>40</v>
      </c>
      <c r="G552" s="2" t="s">
        <v>41</v>
      </c>
      <c r="H552" s="2" t="s">
        <v>44</v>
      </c>
      <c r="I552" s="2" t="s">
        <v>43</v>
      </c>
      <c r="J552" s="112">
        <v>4664521.8484669998</v>
      </c>
      <c r="K552" s="110"/>
    </row>
    <row r="553" spans="1:11" hidden="1" x14ac:dyDescent="0.2">
      <c r="A553" s="2" t="s">
        <v>63</v>
      </c>
      <c r="B553" s="2" t="s">
        <v>38</v>
      </c>
      <c r="C553" s="2" t="s">
        <v>47</v>
      </c>
      <c r="D553" s="108">
        <v>41760</v>
      </c>
      <c r="E553" s="109">
        <f t="shared" si="11"/>
        <v>5</v>
      </c>
      <c r="F553" s="109" t="s">
        <v>40</v>
      </c>
      <c r="G553" s="2" t="s">
        <v>41</v>
      </c>
      <c r="H553" s="2" t="s">
        <v>44</v>
      </c>
      <c r="I553" s="2" t="s">
        <v>43</v>
      </c>
      <c r="J553" s="112">
        <v>4250449.1534670005</v>
      </c>
      <c r="K553" s="110"/>
    </row>
    <row r="554" spans="1:11" hidden="1" x14ac:dyDescent="0.2">
      <c r="A554" s="2" t="s">
        <v>63</v>
      </c>
      <c r="B554" s="2" t="s">
        <v>38</v>
      </c>
      <c r="C554" s="2" t="s">
        <v>47</v>
      </c>
      <c r="D554" s="108">
        <v>41791</v>
      </c>
      <c r="E554" s="109">
        <f t="shared" si="11"/>
        <v>6</v>
      </c>
      <c r="F554" s="109" t="s">
        <v>40</v>
      </c>
      <c r="G554" s="2" t="s">
        <v>41</v>
      </c>
      <c r="H554" s="2" t="s">
        <v>44</v>
      </c>
      <c r="I554" s="2" t="s">
        <v>43</v>
      </c>
      <c r="J554" s="112">
        <v>4197744.4401284996</v>
      </c>
      <c r="K554" s="110"/>
    </row>
    <row r="555" spans="1:11" hidden="1" x14ac:dyDescent="0.2">
      <c r="A555" s="2" t="s">
        <v>63</v>
      </c>
      <c r="B555" s="2" t="s">
        <v>38</v>
      </c>
      <c r="C555" s="2" t="s">
        <v>47</v>
      </c>
      <c r="D555" s="108">
        <v>41456</v>
      </c>
      <c r="E555" s="109">
        <f t="shared" si="11"/>
        <v>7</v>
      </c>
      <c r="F555" s="109" t="s">
        <v>40</v>
      </c>
      <c r="G555" s="2" t="s">
        <v>45</v>
      </c>
      <c r="H555" s="2" t="s">
        <v>42</v>
      </c>
      <c r="I555" s="2" t="s">
        <v>43</v>
      </c>
      <c r="J555" s="112">
        <v>2126344.3882868001</v>
      </c>
      <c r="K555" s="110"/>
    </row>
    <row r="556" spans="1:11" hidden="1" x14ac:dyDescent="0.2">
      <c r="A556" s="2" t="s">
        <v>63</v>
      </c>
      <c r="B556" s="2" t="s">
        <v>38</v>
      </c>
      <c r="C556" s="2" t="s">
        <v>47</v>
      </c>
      <c r="D556" s="108">
        <v>41487</v>
      </c>
      <c r="E556" s="109">
        <f t="shared" si="11"/>
        <v>8</v>
      </c>
      <c r="F556" s="109" t="s">
        <v>40</v>
      </c>
      <c r="G556" s="2" t="s">
        <v>45</v>
      </c>
      <c r="H556" s="2" t="s">
        <v>42</v>
      </c>
      <c r="I556" s="2" t="s">
        <v>43</v>
      </c>
      <c r="J556" s="112">
        <v>1830310.04721576</v>
      </c>
      <c r="K556" s="110"/>
    </row>
    <row r="557" spans="1:11" hidden="1" x14ac:dyDescent="0.2">
      <c r="A557" s="2" t="s">
        <v>63</v>
      </c>
      <c r="B557" s="2" t="s">
        <v>38</v>
      </c>
      <c r="C557" s="2" t="s">
        <v>47</v>
      </c>
      <c r="D557" s="108">
        <v>41518</v>
      </c>
      <c r="E557" s="109">
        <f t="shared" si="11"/>
        <v>9</v>
      </c>
      <c r="F557" s="109" t="s">
        <v>40</v>
      </c>
      <c r="G557" s="2" t="s">
        <v>45</v>
      </c>
      <c r="H557" s="2" t="s">
        <v>42</v>
      </c>
      <c r="I557" s="2" t="s">
        <v>43</v>
      </c>
      <c r="J557" s="112">
        <v>1932722.2586980001</v>
      </c>
      <c r="K557" s="110"/>
    </row>
    <row r="558" spans="1:11" hidden="1" x14ac:dyDescent="0.2">
      <c r="A558" s="2" t="s">
        <v>63</v>
      </c>
      <c r="B558" s="2" t="s">
        <v>38</v>
      </c>
      <c r="C558" s="2" t="s">
        <v>47</v>
      </c>
      <c r="D558" s="108">
        <v>41548</v>
      </c>
      <c r="E558" s="109">
        <f t="shared" si="11"/>
        <v>10</v>
      </c>
      <c r="F558" s="109" t="s">
        <v>40</v>
      </c>
      <c r="G558" s="2" t="s">
        <v>45</v>
      </c>
      <c r="H558" s="2" t="s">
        <v>42</v>
      </c>
      <c r="I558" s="2" t="s">
        <v>43</v>
      </c>
      <c r="J558" s="112">
        <v>1863347.8597905599</v>
      </c>
      <c r="K558" s="110"/>
    </row>
    <row r="559" spans="1:11" hidden="1" x14ac:dyDescent="0.2">
      <c r="A559" s="2" t="s">
        <v>63</v>
      </c>
      <c r="B559" s="2" t="s">
        <v>38</v>
      </c>
      <c r="C559" s="2" t="s">
        <v>47</v>
      </c>
      <c r="D559" s="108">
        <v>41579</v>
      </c>
      <c r="E559" s="109">
        <f t="shared" si="11"/>
        <v>11</v>
      </c>
      <c r="F559" s="109" t="s">
        <v>40</v>
      </c>
      <c r="G559" s="2" t="s">
        <v>45</v>
      </c>
      <c r="H559" s="2" t="s">
        <v>42</v>
      </c>
      <c r="I559" s="2" t="s">
        <v>43</v>
      </c>
      <c r="J559" s="112">
        <v>1772855.3065638801</v>
      </c>
      <c r="K559" s="110"/>
    </row>
    <row r="560" spans="1:11" hidden="1" x14ac:dyDescent="0.2">
      <c r="A560" s="2" t="s">
        <v>63</v>
      </c>
      <c r="B560" s="2" t="s">
        <v>38</v>
      </c>
      <c r="C560" s="2" t="s">
        <v>47</v>
      </c>
      <c r="D560" s="108">
        <v>41609</v>
      </c>
      <c r="E560" s="109">
        <f t="shared" si="11"/>
        <v>12</v>
      </c>
      <c r="F560" s="109" t="s">
        <v>40</v>
      </c>
      <c r="G560" s="2" t="s">
        <v>45</v>
      </c>
      <c r="H560" s="2" t="s">
        <v>42</v>
      </c>
      <c r="I560" s="2" t="s">
        <v>43</v>
      </c>
      <c r="J560" s="112">
        <v>1900808.01194328</v>
      </c>
      <c r="K560" s="110"/>
    </row>
    <row r="561" spans="1:11" hidden="1" x14ac:dyDescent="0.2">
      <c r="A561" s="2" t="s">
        <v>63</v>
      </c>
      <c r="B561" s="2" t="s">
        <v>38</v>
      </c>
      <c r="C561" s="2" t="s">
        <v>47</v>
      </c>
      <c r="D561" s="108">
        <v>41640</v>
      </c>
      <c r="E561" s="109">
        <f t="shared" si="11"/>
        <v>1</v>
      </c>
      <c r="F561" s="109" t="s">
        <v>40</v>
      </c>
      <c r="G561" s="2" t="s">
        <v>45</v>
      </c>
      <c r="H561" s="2" t="s">
        <v>42</v>
      </c>
      <c r="I561" s="2" t="s">
        <v>43</v>
      </c>
      <c r="J561" s="112">
        <v>2656208.4777756003</v>
      </c>
      <c r="K561" s="110"/>
    </row>
    <row r="562" spans="1:11" hidden="1" x14ac:dyDescent="0.2">
      <c r="A562" s="2" t="s">
        <v>63</v>
      </c>
      <c r="B562" s="2" t="s">
        <v>38</v>
      </c>
      <c r="C562" s="2" t="s">
        <v>47</v>
      </c>
      <c r="D562" s="108">
        <v>41671</v>
      </c>
      <c r="E562" s="109">
        <f t="shared" si="11"/>
        <v>2</v>
      </c>
      <c r="F562" s="109" t="s">
        <v>40</v>
      </c>
      <c r="G562" s="2" t="s">
        <v>45</v>
      </c>
      <c r="H562" s="2" t="s">
        <v>42</v>
      </c>
      <c r="I562" s="2" t="s">
        <v>43</v>
      </c>
      <c r="J562" s="112">
        <v>2616107.4378318004</v>
      </c>
      <c r="K562" s="110"/>
    </row>
    <row r="563" spans="1:11" hidden="1" x14ac:dyDescent="0.2">
      <c r="A563" s="2" t="s">
        <v>63</v>
      </c>
      <c r="B563" s="2" t="s">
        <v>38</v>
      </c>
      <c r="C563" s="2" t="s">
        <v>47</v>
      </c>
      <c r="D563" s="108">
        <v>41699</v>
      </c>
      <c r="E563" s="109">
        <f t="shared" si="11"/>
        <v>3</v>
      </c>
      <c r="F563" s="109" t="s">
        <v>40</v>
      </c>
      <c r="G563" s="2" t="s">
        <v>45</v>
      </c>
      <c r="H563" s="2" t="s">
        <v>42</v>
      </c>
      <c r="I563" s="2" t="s">
        <v>43</v>
      </c>
      <c r="J563" s="112">
        <v>2497537.4048039801</v>
      </c>
      <c r="K563" s="110"/>
    </row>
    <row r="564" spans="1:11" hidden="1" x14ac:dyDescent="0.2">
      <c r="A564" s="2" t="s">
        <v>63</v>
      </c>
      <c r="B564" s="2" t="s">
        <v>38</v>
      </c>
      <c r="C564" s="2" t="s">
        <v>47</v>
      </c>
      <c r="D564" s="108">
        <v>41730</v>
      </c>
      <c r="E564" s="109">
        <f t="shared" si="11"/>
        <v>4</v>
      </c>
      <c r="F564" s="109" t="s">
        <v>40</v>
      </c>
      <c r="G564" s="2" t="s">
        <v>45</v>
      </c>
      <c r="H564" s="2" t="s">
        <v>42</v>
      </c>
      <c r="I564" s="2" t="s">
        <v>43</v>
      </c>
      <c r="J564" s="112">
        <v>1880594.9392397199</v>
      </c>
      <c r="K564" s="110"/>
    </row>
    <row r="565" spans="1:11" hidden="1" x14ac:dyDescent="0.2">
      <c r="A565" s="2" t="s">
        <v>63</v>
      </c>
      <c r="B565" s="2" t="s">
        <v>38</v>
      </c>
      <c r="C565" s="2" t="s">
        <v>47</v>
      </c>
      <c r="D565" s="108">
        <v>41760</v>
      </c>
      <c r="E565" s="109">
        <f t="shared" si="11"/>
        <v>5</v>
      </c>
      <c r="F565" s="109" t="s">
        <v>40</v>
      </c>
      <c r="G565" s="2" t="s">
        <v>45</v>
      </c>
      <c r="H565" s="2" t="s">
        <v>42</v>
      </c>
      <c r="I565" s="2" t="s">
        <v>43</v>
      </c>
      <c r="J565" s="112">
        <v>1799580.2809168801</v>
      </c>
      <c r="K565" s="110"/>
    </row>
    <row r="566" spans="1:11" hidden="1" x14ac:dyDescent="0.2">
      <c r="A566" s="2" t="s">
        <v>63</v>
      </c>
      <c r="B566" s="2" t="s">
        <v>38</v>
      </c>
      <c r="C566" s="2" t="s">
        <v>47</v>
      </c>
      <c r="D566" s="108">
        <v>41791</v>
      </c>
      <c r="E566" s="109">
        <f t="shared" si="11"/>
        <v>6</v>
      </c>
      <c r="F566" s="109" t="s">
        <v>40</v>
      </c>
      <c r="G566" s="2" t="s">
        <v>45</v>
      </c>
      <c r="H566" s="2" t="s">
        <v>42</v>
      </c>
      <c r="I566" s="2" t="s">
        <v>43</v>
      </c>
      <c r="J566" s="112">
        <v>1962186.22557672</v>
      </c>
      <c r="K566" s="110"/>
    </row>
    <row r="567" spans="1:11" hidden="1" x14ac:dyDescent="0.2">
      <c r="A567" s="2" t="s">
        <v>63</v>
      </c>
      <c r="B567" s="2" t="s">
        <v>38</v>
      </c>
      <c r="C567" s="2" t="s">
        <v>47</v>
      </c>
      <c r="D567" s="108">
        <v>41456</v>
      </c>
      <c r="E567" s="109">
        <f t="shared" si="11"/>
        <v>7</v>
      </c>
      <c r="F567" s="109" t="s">
        <v>40</v>
      </c>
      <c r="G567" s="2" t="s">
        <v>45</v>
      </c>
      <c r="H567" s="2" t="s">
        <v>44</v>
      </c>
      <c r="I567" s="2" t="s">
        <v>43</v>
      </c>
      <c r="J567" s="112">
        <v>3873782.0619640001</v>
      </c>
      <c r="K567" s="110"/>
    </row>
    <row r="568" spans="1:11" hidden="1" x14ac:dyDescent="0.2">
      <c r="A568" s="2" t="s">
        <v>63</v>
      </c>
      <c r="B568" s="2" t="s">
        <v>38</v>
      </c>
      <c r="C568" s="2" t="s">
        <v>47</v>
      </c>
      <c r="D568" s="108">
        <v>41487</v>
      </c>
      <c r="E568" s="109">
        <f t="shared" si="11"/>
        <v>8</v>
      </c>
      <c r="F568" s="109" t="s">
        <v>40</v>
      </c>
      <c r="G568" s="2" t="s">
        <v>45</v>
      </c>
      <c r="H568" s="2" t="s">
        <v>44</v>
      </c>
      <c r="I568" s="2" t="s">
        <v>43</v>
      </c>
      <c r="J568" s="112">
        <v>3236640.6193384002</v>
      </c>
      <c r="K568" s="110"/>
    </row>
    <row r="569" spans="1:11" hidden="1" x14ac:dyDescent="0.2">
      <c r="A569" s="2" t="s">
        <v>63</v>
      </c>
      <c r="B569" s="2" t="s">
        <v>38</v>
      </c>
      <c r="C569" s="2" t="s">
        <v>47</v>
      </c>
      <c r="D569" s="108">
        <v>41518</v>
      </c>
      <c r="E569" s="109">
        <f t="shared" si="11"/>
        <v>9</v>
      </c>
      <c r="F569" s="109" t="s">
        <v>40</v>
      </c>
      <c r="G569" s="2" t="s">
        <v>45</v>
      </c>
      <c r="H569" s="2" t="s">
        <v>44</v>
      </c>
      <c r="I569" s="2" t="s">
        <v>43</v>
      </c>
      <c r="J569" s="112">
        <v>3452365.4743496003</v>
      </c>
      <c r="K569" s="110"/>
    </row>
    <row r="570" spans="1:11" hidden="1" x14ac:dyDescent="0.2">
      <c r="A570" s="2" t="s">
        <v>63</v>
      </c>
      <c r="B570" s="2" t="s">
        <v>38</v>
      </c>
      <c r="C570" s="2" t="s">
        <v>47</v>
      </c>
      <c r="D570" s="108">
        <v>41548</v>
      </c>
      <c r="E570" s="109">
        <f t="shared" si="11"/>
        <v>10</v>
      </c>
      <c r="F570" s="109" t="s">
        <v>40</v>
      </c>
      <c r="G570" s="2" t="s">
        <v>45</v>
      </c>
      <c r="H570" s="2" t="s">
        <v>44</v>
      </c>
      <c r="I570" s="2" t="s">
        <v>43</v>
      </c>
      <c r="J570" s="112">
        <v>3356591.8241904001</v>
      </c>
      <c r="K570" s="110"/>
    </row>
    <row r="571" spans="1:11" hidden="1" x14ac:dyDescent="0.2">
      <c r="A571" s="2" t="s">
        <v>63</v>
      </c>
      <c r="B571" s="2" t="s">
        <v>38</v>
      </c>
      <c r="C571" s="2" t="s">
        <v>47</v>
      </c>
      <c r="D571" s="108">
        <v>41579</v>
      </c>
      <c r="E571" s="109">
        <f t="shared" si="11"/>
        <v>11</v>
      </c>
      <c r="F571" s="109" t="s">
        <v>40</v>
      </c>
      <c r="G571" s="2" t="s">
        <v>45</v>
      </c>
      <c r="H571" s="2" t="s">
        <v>44</v>
      </c>
      <c r="I571" s="2" t="s">
        <v>43</v>
      </c>
      <c r="J571" s="112">
        <v>3011576.2034932002</v>
      </c>
      <c r="K571" s="110"/>
    </row>
    <row r="572" spans="1:11" hidden="1" x14ac:dyDescent="0.2">
      <c r="A572" s="2" t="s">
        <v>63</v>
      </c>
      <c r="B572" s="2" t="s">
        <v>38</v>
      </c>
      <c r="C572" s="2" t="s">
        <v>47</v>
      </c>
      <c r="D572" s="108">
        <v>41609</v>
      </c>
      <c r="E572" s="109">
        <f t="shared" si="11"/>
        <v>12</v>
      </c>
      <c r="F572" s="109" t="s">
        <v>40</v>
      </c>
      <c r="G572" s="2" t="s">
        <v>45</v>
      </c>
      <c r="H572" s="2" t="s">
        <v>44</v>
      </c>
      <c r="I572" s="2" t="s">
        <v>43</v>
      </c>
      <c r="J572" s="112">
        <v>3605073.1360128</v>
      </c>
      <c r="K572" s="110"/>
    </row>
    <row r="573" spans="1:11" hidden="1" x14ac:dyDescent="0.2">
      <c r="A573" s="2" t="s">
        <v>63</v>
      </c>
      <c r="B573" s="2" t="s">
        <v>38</v>
      </c>
      <c r="C573" s="2" t="s">
        <v>47</v>
      </c>
      <c r="D573" s="108">
        <v>41640</v>
      </c>
      <c r="E573" s="109">
        <f t="shared" si="11"/>
        <v>1</v>
      </c>
      <c r="F573" s="109" t="s">
        <v>40</v>
      </c>
      <c r="G573" s="2" t="s">
        <v>45</v>
      </c>
      <c r="H573" s="2" t="s">
        <v>44</v>
      </c>
      <c r="I573" s="2" t="s">
        <v>43</v>
      </c>
      <c r="J573" s="112">
        <v>5213462.9938199995</v>
      </c>
      <c r="K573" s="110"/>
    </row>
    <row r="574" spans="1:11" hidden="1" x14ac:dyDescent="0.2">
      <c r="A574" s="2" t="s">
        <v>63</v>
      </c>
      <c r="B574" s="2" t="s">
        <v>38</v>
      </c>
      <c r="C574" s="2" t="s">
        <v>47</v>
      </c>
      <c r="D574" s="108">
        <v>41671</v>
      </c>
      <c r="E574" s="109">
        <f t="shared" si="11"/>
        <v>2</v>
      </c>
      <c r="F574" s="109" t="s">
        <v>40</v>
      </c>
      <c r="G574" s="2" t="s">
        <v>45</v>
      </c>
      <c r="H574" s="2" t="s">
        <v>44</v>
      </c>
      <c r="I574" s="2" t="s">
        <v>43</v>
      </c>
      <c r="J574" s="112">
        <v>4601973.0645340011</v>
      </c>
      <c r="K574" s="110"/>
    </row>
    <row r="575" spans="1:11" hidden="1" x14ac:dyDescent="0.2">
      <c r="A575" s="2" t="s">
        <v>63</v>
      </c>
      <c r="B575" s="2" t="s">
        <v>38</v>
      </c>
      <c r="C575" s="2" t="s">
        <v>47</v>
      </c>
      <c r="D575" s="108">
        <v>41699</v>
      </c>
      <c r="E575" s="109">
        <f t="shared" si="11"/>
        <v>3</v>
      </c>
      <c r="F575" s="109" t="s">
        <v>40</v>
      </c>
      <c r="G575" s="2" t="s">
        <v>45</v>
      </c>
      <c r="H575" s="2" t="s">
        <v>44</v>
      </c>
      <c r="I575" s="2" t="s">
        <v>43</v>
      </c>
      <c r="J575" s="112">
        <v>4341474.4526009997</v>
      </c>
      <c r="K575" s="110"/>
    </row>
    <row r="576" spans="1:11" hidden="1" x14ac:dyDescent="0.2">
      <c r="A576" s="2" t="s">
        <v>63</v>
      </c>
      <c r="B576" s="2" t="s">
        <v>38</v>
      </c>
      <c r="C576" s="2" t="s">
        <v>47</v>
      </c>
      <c r="D576" s="108">
        <v>41730</v>
      </c>
      <c r="E576" s="109">
        <f t="shared" si="11"/>
        <v>4</v>
      </c>
      <c r="F576" s="109" t="s">
        <v>40</v>
      </c>
      <c r="G576" s="2" t="s">
        <v>45</v>
      </c>
      <c r="H576" s="2" t="s">
        <v>44</v>
      </c>
      <c r="I576" s="2" t="s">
        <v>43</v>
      </c>
      <c r="J576" s="112">
        <v>4348448.7778535997</v>
      </c>
      <c r="K576" s="110"/>
    </row>
    <row r="577" spans="1:11" hidden="1" x14ac:dyDescent="0.2">
      <c r="A577" s="2" t="s">
        <v>63</v>
      </c>
      <c r="B577" s="2" t="s">
        <v>38</v>
      </c>
      <c r="C577" s="2" t="s">
        <v>47</v>
      </c>
      <c r="D577" s="108">
        <v>41760</v>
      </c>
      <c r="E577" s="109">
        <f t="shared" si="11"/>
        <v>5</v>
      </c>
      <c r="F577" s="109" t="s">
        <v>40</v>
      </c>
      <c r="G577" s="2" t="s">
        <v>45</v>
      </c>
      <c r="H577" s="2" t="s">
        <v>44</v>
      </c>
      <c r="I577" s="2" t="s">
        <v>43</v>
      </c>
      <c r="J577" s="112">
        <v>3249860.6738448003</v>
      </c>
      <c r="K577" s="110"/>
    </row>
    <row r="578" spans="1:11" hidden="1" x14ac:dyDescent="0.2">
      <c r="A578" s="2" t="s">
        <v>63</v>
      </c>
      <c r="B578" s="2" t="s">
        <v>38</v>
      </c>
      <c r="C578" s="2" t="s">
        <v>47</v>
      </c>
      <c r="D578" s="108">
        <v>41791</v>
      </c>
      <c r="E578" s="109">
        <f t="shared" si="11"/>
        <v>6</v>
      </c>
      <c r="F578" s="109" t="s">
        <v>40</v>
      </c>
      <c r="G578" s="2" t="s">
        <v>45</v>
      </c>
      <c r="H578" s="2" t="s">
        <v>44</v>
      </c>
      <c r="I578" s="2" t="s">
        <v>43</v>
      </c>
      <c r="J578" s="112">
        <v>3447637.2776856003</v>
      </c>
      <c r="K578" s="110"/>
    </row>
    <row r="579" spans="1:11" hidden="1" x14ac:dyDescent="0.2">
      <c r="A579" s="2" t="s">
        <v>63</v>
      </c>
      <c r="B579" s="2" t="s">
        <v>38</v>
      </c>
      <c r="C579" s="2" t="s">
        <v>47</v>
      </c>
      <c r="D579" s="108">
        <v>41456</v>
      </c>
      <c r="E579" s="109">
        <f t="shared" si="11"/>
        <v>7</v>
      </c>
      <c r="F579" s="109" t="s">
        <v>40</v>
      </c>
      <c r="G579" s="2" t="s">
        <v>46</v>
      </c>
      <c r="H579" s="2" t="s">
        <v>42</v>
      </c>
      <c r="I579" s="2" t="s">
        <v>43</v>
      </c>
      <c r="J579" s="112">
        <v>4205710.5050467979</v>
      </c>
      <c r="K579" s="110"/>
    </row>
    <row r="580" spans="1:11" hidden="1" x14ac:dyDescent="0.2">
      <c r="A580" s="2" t="s">
        <v>63</v>
      </c>
      <c r="B580" s="2" t="s">
        <v>38</v>
      </c>
      <c r="C580" s="2" t="s">
        <v>47</v>
      </c>
      <c r="D580" s="108">
        <v>41487</v>
      </c>
      <c r="E580" s="109">
        <f t="shared" si="11"/>
        <v>8</v>
      </c>
      <c r="F580" s="109" t="s">
        <v>40</v>
      </c>
      <c r="G580" s="2" t="s">
        <v>46</v>
      </c>
      <c r="H580" s="2" t="s">
        <v>42</v>
      </c>
      <c r="I580" s="2" t="s">
        <v>43</v>
      </c>
      <c r="J580" s="112">
        <v>3388330.7652803189</v>
      </c>
      <c r="K580" s="110"/>
    </row>
    <row r="581" spans="1:11" hidden="1" x14ac:dyDescent="0.2">
      <c r="A581" s="2" t="s">
        <v>63</v>
      </c>
      <c r="B581" s="2" t="s">
        <v>38</v>
      </c>
      <c r="C581" s="2" t="s">
        <v>47</v>
      </c>
      <c r="D581" s="108">
        <v>41518</v>
      </c>
      <c r="E581" s="109">
        <f t="shared" si="11"/>
        <v>9</v>
      </c>
      <c r="F581" s="109" t="s">
        <v>40</v>
      </c>
      <c r="G581" s="2" t="s">
        <v>46</v>
      </c>
      <c r="H581" s="2" t="s">
        <v>42</v>
      </c>
      <c r="I581" s="2" t="s">
        <v>43</v>
      </c>
      <c r="J581" s="112">
        <v>4067080.518160814</v>
      </c>
      <c r="K581" s="110"/>
    </row>
    <row r="582" spans="1:11" hidden="1" x14ac:dyDescent="0.2">
      <c r="A582" s="2" t="s">
        <v>63</v>
      </c>
      <c r="B582" s="2" t="s">
        <v>38</v>
      </c>
      <c r="C582" s="2" t="s">
        <v>47</v>
      </c>
      <c r="D582" s="108">
        <v>41548</v>
      </c>
      <c r="E582" s="109">
        <f t="shared" si="11"/>
        <v>10</v>
      </c>
      <c r="F582" s="109" t="s">
        <v>40</v>
      </c>
      <c r="G582" s="2" t="s">
        <v>46</v>
      </c>
      <c r="H582" s="2" t="s">
        <v>42</v>
      </c>
      <c r="I582" s="2" t="s">
        <v>43</v>
      </c>
      <c r="J582" s="112">
        <v>3744069.5923996787</v>
      </c>
      <c r="K582" s="110"/>
    </row>
    <row r="583" spans="1:11" hidden="1" x14ac:dyDescent="0.2">
      <c r="A583" s="2" t="s">
        <v>63</v>
      </c>
      <c r="B583" s="2" t="s">
        <v>38</v>
      </c>
      <c r="C583" s="2" t="s">
        <v>47</v>
      </c>
      <c r="D583" s="108">
        <v>41579</v>
      </c>
      <c r="E583" s="109">
        <f t="shared" si="11"/>
        <v>11</v>
      </c>
      <c r="F583" s="109" t="s">
        <v>40</v>
      </c>
      <c r="G583" s="2" t="s">
        <v>46</v>
      </c>
      <c r="H583" s="2" t="s">
        <v>42</v>
      </c>
      <c r="I583" s="2" t="s">
        <v>43</v>
      </c>
      <c r="J583" s="112">
        <v>3462813.1125993291</v>
      </c>
      <c r="K583" s="110"/>
    </row>
    <row r="584" spans="1:11" hidden="1" x14ac:dyDescent="0.2">
      <c r="A584" s="2" t="s">
        <v>63</v>
      </c>
      <c r="B584" s="2" t="s">
        <v>38</v>
      </c>
      <c r="C584" s="2" t="s">
        <v>47</v>
      </c>
      <c r="D584" s="108">
        <v>41609</v>
      </c>
      <c r="E584" s="109">
        <f t="shared" si="11"/>
        <v>12</v>
      </c>
      <c r="F584" s="109" t="s">
        <v>40</v>
      </c>
      <c r="G584" s="2" t="s">
        <v>46</v>
      </c>
      <c r="H584" s="2" t="s">
        <v>42</v>
      </c>
      <c r="I584" s="2" t="s">
        <v>43</v>
      </c>
      <c r="J584" s="112">
        <v>3568361.8434775192</v>
      </c>
      <c r="K584" s="110"/>
    </row>
    <row r="585" spans="1:11" hidden="1" x14ac:dyDescent="0.2">
      <c r="A585" s="2" t="s">
        <v>63</v>
      </c>
      <c r="B585" s="2" t="s">
        <v>38</v>
      </c>
      <c r="C585" s="2" t="s">
        <v>47</v>
      </c>
      <c r="D585" s="108">
        <v>41640</v>
      </c>
      <c r="E585" s="109">
        <f t="shared" si="11"/>
        <v>1</v>
      </c>
      <c r="F585" s="109" t="s">
        <v>40</v>
      </c>
      <c r="G585" s="2" t="s">
        <v>46</v>
      </c>
      <c r="H585" s="2" t="s">
        <v>42</v>
      </c>
      <c r="I585" s="2" t="s">
        <v>43</v>
      </c>
      <c r="J585" s="112">
        <v>5471503.3322801981</v>
      </c>
      <c r="K585" s="110"/>
    </row>
    <row r="586" spans="1:11" hidden="1" x14ac:dyDescent="0.2">
      <c r="A586" s="2" t="s">
        <v>63</v>
      </c>
      <c r="B586" s="2" t="s">
        <v>38</v>
      </c>
      <c r="C586" s="2" t="s">
        <v>47</v>
      </c>
      <c r="D586" s="108">
        <v>41671</v>
      </c>
      <c r="E586" s="109">
        <f t="shared" si="11"/>
        <v>2</v>
      </c>
      <c r="F586" s="109" t="s">
        <v>40</v>
      </c>
      <c r="G586" s="2" t="s">
        <v>46</v>
      </c>
      <c r="H586" s="2" t="s">
        <v>42</v>
      </c>
      <c r="I586" s="2" t="s">
        <v>43</v>
      </c>
      <c r="J586" s="112">
        <v>5059522.5801976481</v>
      </c>
      <c r="K586" s="110"/>
    </row>
    <row r="587" spans="1:11" hidden="1" x14ac:dyDescent="0.2">
      <c r="A587" s="2" t="s">
        <v>63</v>
      </c>
      <c r="B587" s="2" t="s">
        <v>38</v>
      </c>
      <c r="C587" s="2" t="s">
        <v>47</v>
      </c>
      <c r="D587" s="108">
        <v>41699</v>
      </c>
      <c r="E587" s="109">
        <f t="shared" si="11"/>
        <v>3</v>
      </c>
      <c r="F587" s="109" t="s">
        <v>40</v>
      </c>
      <c r="G587" s="2" t="s">
        <v>46</v>
      </c>
      <c r="H587" s="2" t="s">
        <v>42</v>
      </c>
      <c r="I587" s="2" t="s">
        <v>43</v>
      </c>
      <c r="J587" s="112">
        <v>4550701.2166301943</v>
      </c>
      <c r="K587" s="110"/>
    </row>
    <row r="588" spans="1:11" hidden="1" x14ac:dyDescent="0.2">
      <c r="A588" s="2" t="s">
        <v>63</v>
      </c>
      <c r="B588" s="2" t="s">
        <v>38</v>
      </c>
      <c r="C588" s="2" t="s">
        <v>47</v>
      </c>
      <c r="D588" s="108">
        <v>41730</v>
      </c>
      <c r="E588" s="109">
        <f t="shared" si="11"/>
        <v>4</v>
      </c>
      <c r="F588" s="109" t="s">
        <v>40</v>
      </c>
      <c r="G588" s="2" t="s">
        <v>46</v>
      </c>
      <c r="H588" s="2" t="s">
        <v>42</v>
      </c>
      <c r="I588" s="2" t="s">
        <v>43</v>
      </c>
      <c r="J588" s="112">
        <v>4783246.4214486899</v>
      </c>
      <c r="K588" s="110"/>
    </row>
    <row r="589" spans="1:11" hidden="1" x14ac:dyDescent="0.2">
      <c r="A589" s="2" t="s">
        <v>63</v>
      </c>
      <c r="B589" s="2" t="s">
        <v>38</v>
      </c>
      <c r="C589" s="2" t="s">
        <v>47</v>
      </c>
      <c r="D589" s="108">
        <v>41760</v>
      </c>
      <c r="E589" s="109">
        <f t="shared" si="11"/>
        <v>5</v>
      </c>
      <c r="F589" s="109" t="s">
        <v>40</v>
      </c>
      <c r="G589" s="2" t="s">
        <v>46</v>
      </c>
      <c r="H589" s="2" t="s">
        <v>42</v>
      </c>
      <c r="I589" s="2" t="s">
        <v>43</v>
      </c>
      <c r="J589" s="112">
        <v>3615900.6923301592</v>
      </c>
      <c r="K589" s="110"/>
    </row>
    <row r="590" spans="1:11" hidden="1" x14ac:dyDescent="0.2">
      <c r="A590" s="2" t="s">
        <v>63</v>
      </c>
      <c r="B590" s="2" t="s">
        <v>38</v>
      </c>
      <c r="C590" s="2" t="s">
        <v>47</v>
      </c>
      <c r="D590" s="108">
        <v>41791</v>
      </c>
      <c r="E590" s="109">
        <f t="shared" si="11"/>
        <v>6</v>
      </c>
      <c r="F590" s="109" t="s">
        <v>40</v>
      </c>
      <c r="G590" s="2" t="s">
        <v>46</v>
      </c>
      <c r="H590" s="2" t="s">
        <v>42</v>
      </c>
      <c r="I590" s="2" t="s">
        <v>43</v>
      </c>
      <c r="J590" s="112">
        <v>3879202.5837155385</v>
      </c>
      <c r="K590" s="110"/>
    </row>
    <row r="591" spans="1:11" hidden="1" x14ac:dyDescent="0.2">
      <c r="A591" s="2" t="s">
        <v>63</v>
      </c>
      <c r="B591" s="2" t="s">
        <v>38</v>
      </c>
      <c r="C591" s="2" t="s">
        <v>48</v>
      </c>
      <c r="D591" s="108">
        <v>41456</v>
      </c>
      <c r="E591" s="109">
        <f>MONTH(D591)</f>
        <v>7</v>
      </c>
      <c r="F591" s="109" t="s">
        <v>40</v>
      </c>
      <c r="G591" s="2" t="s">
        <v>41</v>
      </c>
      <c r="H591" s="2" t="s">
        <v>42</v>
      </c>
      <c r="I591" s="2" t="s">
        <v>43</v>
      </c>
      <c r="J591" s="112">
        <v>1689221.1490034999</v>
      </c>
      <c r="K591" s="110"/>
    </row>
    <row r="592" spans="1:11" hidden="1" x14ac:dyDescent="0.2">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hidden="1" x14ac:dyDescent="0.2">
      <c r="A593" s="2" t="s">
        <v>63</v>
      </c>
      <c r="B593" s="2" t="s">
        <v>38</v>
      </c>
      <c r="C593" s="2" t="s">
        <v>48</v>
      </c>
      <c r="D593" s="108">
        <v>41518</v>
      </c>
      <c r="E593" s="109">
        <f t="shared" si="12"/>
        <v>9</v>
      </c>
      <c r="F593" s="109" t="s">
        <v>40</v>
      </c>
      <c r="G593" s="2" t="s">
        <v>41</v>
      </c>
      <c r="H593" s="2" t="s">
        <v>42</v>
      </c>
      <c r="I593" s="2" t="s">
        <v>43</v>
      </c>
      <c r="J593" s="112">
        <v>1793176.531129</v>
      </c>
      <c r="K593" s="110"/>
    </row>
    <row r="594" spans="1:11" hidden="1" x14ac:dyDescent="0.2">
      <c r="A594" s="2" t="s">
        <v>63</v>
      </c>
      <c r="B594" s="2" t="s">
        <v>38</v>
      </c>
      <c r="C594" s="2" t="s">
        <v>48</v>
      </c>
      <c r="D594" s="108">
        <v>41548</v>
      </c>
      <c r="E594" s="109">
        <f t="shared" si="12"/>
        <v>10</v>
      </c>
      <c r="F594" s="109" t="s">
        <v>40</v>
      </c>
      <c r="G594" s="2" t="s">
        <v>41</v>
      </c>
      <c r="H594" s="2" t="s">
        <v>42</v>
      </c>
      <c r="I594" s="2" t="s">
        <v>43</v>
      </c>
      <c r="J594" s="112">
        <v>1547855.7555440001</v>
      </c>
      <c r="K594" s="110"/>
    </row>
    <row r="595" spans="1:11" hidden="1" x14ac:dyDescent="0.2">
      <c r="A595" s="2" t="s">
        <v>63</v>
      </c>
      <c r="B595" s="2" t="s">
        <v>38</v>
      </c>
      <c r="C595" s="2" t="s">
        <v>48</v>
      </c>
      <c r="D595" s="108">
        <v>41579</v>
      </c>
      <c r="E595" s="109">
        <f t="shared" si="12"/>
        <v>11</v>
      </c>
      <c r="F595" s="109" t="s">
        <v>40</v>
      </c>
      <c r="G595" s="2" t="s">
        <v>41</v>
      </c>
      <c r="H595" s="2" t="s">
        <v>42</v>
      </c>
      <c r="I595" s="2" t="s">
        <v>43</v>
      </c>
      <c r="J595" s="112">
        <v>1621360.3148906252</v>
      </c>
      <c r="K595" s="110"/>
    </row>
    <row r="596" spans="1:11" hidden="1" x14ac:dyDescent="0.2">
      <c r="A596" s="2" t="s">
        <v>63</v>
      </c>
      <c r="B596" s="2" t="s">
        <v>38</v>
      </c>
      <c r="C596" s="2" t="s">
        <v>48</v>
      </c>
      <c r="D596" s="108">
        <v>41609</v>
      </c>
      <c r="E596" s="109">
        <f t="shared" si="12"/>
        <v>12</v>
      </c>
      <c r="F596" s="109" t="s">
        <v>40</v>
      </c>
      <c r="G596" s="2" t="s">
        <v>41</v>
      </c>
      <c r="H596" s="2" t="s">
        <v>42</v>
      </c>
      <c r="I596" s="2" t="s">
        <v>43</v>
      </c>
      <c r="J596" s="112">
        <v>1330451.9418015</v>
      </c>
      <c r="K596" s="110"/>
    </row>
    <row r="597" spans="1:11" hidden="1" x14ac:dyDescent="0.2">
      <c r="A597" s="2" t="s">
        <v>63</v>
      </c>
      <c r="B597" s="2" t="s">
        <v>38</v>
      </c>
      <c r="C597" s="2" t="s">
        <v>48</v>
      </c>
      <c r="D597" s="108">
        <v>41640</v>
      </c>
      <c r="E597" s="109">
        <f t="shared" si="12"/>
        <v>1</v>
      </c>
      <c r="F597" s="109" t="s">
        <v>40</v>
      </c>
      <c r="G597" s="2" t="s">
        <v>41</v>
      </c>
      <c r="H597" s="2" t="s">
        <v>42</v>
      </c>
      <c r="I597" s="2" t="s">
        <v>43</v>
      </c>
      <c r="J597" s="112">
        <v>2228780.4880005</v>
      </c>
      <c r="K597" s="110"/>
    </row>
    <row r="598" spans="1:11" hidden="1" x14ac:dyDescent="0.2">
      <c r="A598" s="2" t="s">
        <v>63</v>
      </c>
      <c r="B598" s="2" t="s">
        <v>38</v>
      </c>
      <c r="C598" s="2" t="s">
        <v>48</v>
      </c>
      <c r="D598" s="108">
        <v>41671</v>
      </c>
      <c r="E598" s="109">
        <f t="shared" si="12"/>
        <v>2</v>
      </c>
      <c r="F598" s="109" t="s">
        <v>40</v>
      </c>
      <c r="G598" s="2" t="s">
        <v>41</v>
      </c>
      <c r="H598" s="2" t="s">
        <v>42</v>
      </c>
      <c r="I598" s="2" t="s">
        <v>43</v>
      </c>
      <c r="J598" s="112">
        <v>2185969.2785069998</v>
      </c>
      <c r="K598" s="110"/>
    </row>
    <row r="599" spans="1:11" hidden="1" x14ac:dyDescent="0.2">
      <c r="A599" s="2" t="s">
        <v>63</v>
      </c>
      <c r="B599" s="2" t="s">
        <v>38</v>
      </c>
      <c r="C599" s="2" t="s">
        <v>48</v>
      </c>
      <c r="D599" s="108">
        <v>41699</v>
      </c>
      <c r="E599" s="109">
        <f t="shared" si="12"/>
        <v>3</v>
      </c>
      <c r="F599" s="109" t="s">
        <v>40</v>
      </c>
      <c r="G599" s="2" t="s">
        <v>41</v>
      </c>
      <c r="H599" s="2" t="s">
        <v>42</v>
      </c>
      <c r="I599" s="2" t="s">
        <v>43</v>
      </c>
      <c r="J599" s="112">
        <v>1950392.0613048752</v>
      </c>
      <c r="K599" s="110"/>
    </row>
    <row r="600" spans="1:11" hidden="1" x14ac:dyDescent="0.2">
      <c r="A600" s="2" t="s">
        <v>63</v>
      </c>
      <c r="B600" s="2" t="s">
        <v>38</v>
      </c>
      <c r="C600" s="2" t="s">
        <v>48</v>
      </c>
      <c r="D600" s="108">
        <v>41730</v>
      </c>
      <c r="E600" s="109">
        <f t="shared" si="12"/>
        <v>4</v>
      </c>
      <c r="F600" s="109" t="s">
        <v>40</v>
      </c>
      <c r="G600" s="2" t="s">
        <v>41</v>
      </c>
      <c r="H600" s="2" t="s">
        <v>42</v>
      </c>
      <c r="I600" s="2" t="s">
        <v>43</v>
      </c>
      <c r="J600" s="112">
        <v>1986295.0526719999</v>
      </c>
      <c r="K600" s="110"/>
    </row>
    <row r="601" spans="1:11" hidden="1" x14ac:dyDescent="0.2">
      <c r="A601" s="2" t="s">
        <v>63</v>
      </c>
      <c r="B601" s="2" t="s">
        <v>38</v>
      </c>
      <c r="C601" s="2" t="s">
        <v>48</v>
      </c>
      <c r="D601" s="108">
        <v>41760</v>
      </c>
      <c r="E601" s="109">
        <f t="shared" si="12"/>
        <v>5</v>
      </c>
      <c r="F601" s="109" t="s">
        <v>40</v>
      </c>
      <c r="G601" s="2" t="s">
        <v>41</v>
      </c>
      <c r="H601" s="2" t="s">
        <v>42</v>
      </c>
      <c r="I601" s="2" t="s">
        <v>43</v>
      </c>
      <c r="J601" s="112">
        <v>2071155.7982568748</v>
      </c>
      <c r="K601" s="110"/>
    </row>
    <row r="602" spans="1:11" hidden="1" x14ac:dyDescent="0.2">
      <c r="A602" s="2" t="s">
        <v>63</v>
      </c>
      <c r="B602" s="2" t="s">
        <v>38</v>
      </c>
      <c r="C602" s="2" t="s">
        <v>48</v>
      </c>
      <c r="D602" s="108">
        <v>41791</v>
      </c>
      <c r="E602" s="109">
        <f t="shared" si="12"/>
        <v>6</v>
      </c>
      <c r="F602" s="109" t="s">
        <v>40</v>
      </c>
      <c r="G602" s="2" t="s">
        <v>41</v>
      </c>
      <c r="H602" s="2" t="s">
        <v>42</v>
      </c>
      <c r="I602" s="2" t="s">
        <v>43</v>
      </c>
      <c r="J602" s="112">
        <v>2273512.0860041254</v>
      </c>
      <c r="K602" s="110"/>
    </row>
    <row r="603" spans="1:11" hidden="1" x14ac:dyDescent="0.2">
      <c r="A603" s="2" t="s">
        <v>63</v>
      </c>
      <c r="B603" s="2" t="s">
        <v>38</v>
      </c>
      <c r="C603" s="2" t="s">
        <v>48</v>
      </c>
      <c r="D603" s="108">
        <v>41456</v>
      </c>
      <c r="E603" s="109">
        <f t="shared" si="12"/>
        <v>7</v>
      </c>
      <c r="F603" s="109" t="s">
        <v>40</v>
      </c>
      <c r="G603" s="2" t="s">
        <v>41</v>
      </c>
      <c r="H603" s="2" t="s">
        <v>44</v>
      </c>
      <c r="I603" s="2" t="s">
        <v>43</v>
      </c>
      <c r="J603" s="112">
        <v>3229019.3481892501</v>
      </c>
      <c r="K603" s="110"/>
    </row>
    <row r="604" spans="1:11" hidden="1" x14ac:dyDescent="0.2">
      <c r="A604" s="2" t="s">
        <v>63</v>
      </c>
      <c r="B604" s="2" t="s">
        <v>38</v>
      </c>
      <c r="C604" s="2" t="s">
        <v>48</v>
      </c>
      <c r="D604" s="108">
        <v>41487</v>
      </c>
      <c r="E604" s="109">
        <f t="shared" si="12"/>
        <v>8</v>
      </c>
      <c r="F604" s="109" t="s">
        <v>40</v>
      </c>
      <c r="G604" s="2" t="s">
        <v>41</v>
      </c>
      <c r="H604" s="2" t="s">
        <v>44</v>
      </c>
      <c r="I604" s="2" t="s">
        <v>43</v>
      </c>
      <c r="J604" s="112">
        <v>3998074.953249</v>
      </c>
      <c r="K604" s="110"/>
    </row>
    <row r="605" spans="1:11" hidden="1" x14ac:dyDescent="0.2">
      <c r="A605" s="2" t="s">
        <v>63</v>
      </c>
      <c r="B605" s="2" t="s">
        <v>38</v>
      </c>
      <c r="C605" s="2" t="s">
        <v>48</v>
      </c>
      <c r="D605" s="108">
        <v>41518</v>
      </c>
      <c r="E605" s="109">
        <f t="shared" si="12"/>
        <v>9</v>
      </c>
      <c r="F605" s="109" t="s">
        <v>40</v>
      </c>
      <c r="G605" s="2" t="s">
        <v>41</v>
      </c>
      <c r="H605" s="2" t="s">
        <v>44</v>
      </c>
      <c r="I605" s="2" t="s">
        <v>43</v>
      </c>
      <c r="J605" s="112">
        <v>3458560.3451040001</v>
      </c>
      <c r="K605" s="110"/>
    </row>
    <row r="606" spans="1:11" hidden="1" x14ac:dyDescent="0.2">
      <c r="A606" s="2" t="s">
        <v>63</v>
      </c>
      <c r="B606" s="2" t="s">
        <v>38</v>
      </c>
      <c r="C606" s="2" t="s">
        <v>48</v>
      </c>
      <c r="D606" s="108">
        <v>41548</v>
      </c>
      <c r="E606" s="109">
        <f t="shared" si="12"/>
        <v>10</v>
      </c>
      <c r="F606" s="109" t="s">
        <v>40</v>
      </c>
      <c r="G606" s="2" t="s">
        <v>41</v>
      </c>
      <c r="H606" s="2" t="s">
        <v>44</v>
      </c>
      <c r="I606" s="2" t="s">
        <v>43</v>
      </c>
      <c r="J606" s="112">
        <v>2863773.4980290001</v>
      </c>
      <c r="K606" s="110"/>
    </row>
    <row r="607" spans="1:11" hidden="1" x14ac:dyDescent="0.2">
      <c r="A607" s="2" t="s">
        <v>63</v>
      </c>
      <c r="B607" s="2" t="s">
        <v>38</v>
      </c>
      <c r="C607" s="2" t="s">
        <v>48</v>
      </c>
      <c r="D607" s="108">
        <v>41579</v>
      </c>
      <c r="E607" s="109">
        <f t="shared" si="12"/>
        <v>11</v>
      </c>
      <c r="F607" s="109" t="s">
        <v>40</v>
      </c>
      <c r="G607" s="2" t="s">
        <v>41</v>
      </c>
      <c r="H607" s="2" t="s">
        <v>44</v>
      </c>
      <c r="I607" s="2" t="s">
        <v>43</v>
      </c>
      <c r="J607" s="112">
        <v>3126213.72064</v>
      </c>
      <c r="K607" s="110"/>
    </row>
    <row r="608" spans="1:11" hidden="1" x14ac:dyDescent="0.2">
      <c r="A608" s="2" t="s">
        <v>63</v>
      </c>
      <c r="B608" s="2" t="s">
        <v>38</v>
      </c>
      <c r="C608" s="2" t="s">
        <v>48</v>
      </c>
      <c r="D608" s="108">
        <v>41609</v>
      </c>
      <c r="E608" s="109">
        <f t="shared" si="12"/>
        <v>12</v>
      </c>
      <c r="F608" s="109" t="s">
        <v>40</v>
      </c>
      <c r="G608" s="2" t="s">
        <v>41</v>
      </c>
      <c r="H608" s="2" t="s">
        <v>44</v>
      </c>
      <c r="I608" s="2" t="s">
        <v>43</v>
      </c>
      <c r="J608" s="112">
        <v>2691566.5882560001</v>
      </c>
      <c r="K608" s="110"/>
    </row>
    <row r="609" spans="1:11" hidden="1" x14ac:dyDescent="0.2">
      <c r="A609" s="2" t="s">
        <v>63</v>
      </c>
      <c r="B609" s="2" t="s">
        <v>38</v>
      </c>
      <c r="C609" s="2" t="s">
        <v>48</v>
      </c>
      <c r="D609" s="108">
        <v>41640</v>
      </c>
      <c r="E609" s="109">
        <f t="shared" si="12"/>
        <v>1</v>
      </c>
      <c r="F609" s="109" t="s">
        <v>40</v>
      </c>
      <c r="G609" s="2" t="s">
        <v>41</v>
      </c>
      <c r="H609" s="2" t="s">
        <v>44</v>
      </c>
      <c r="I609" s="2" t="s">
        <v>43</v>
      </c>
      <c r="J609" s="112">
        <v>4009179.999363</v>
      </c>
      <c r="K609" s="110"/>
    </row>
    <row r="610" spans="1:11" hidden="1" x14ac:dyDescent="0.2">
      <c r="A610" s="2" t="s">
        <v>63</v>
      </c>
      <c r="B610" s="2" t="s">
        <v>38</v>
      </c>
      <c r="C610" s="2" t="s">
        <v>48</v>
      </c>
      <c r="D610" s="108">
        <v>41671</v>
      </c>
      <c r="E610" s="109">
        <f t="shared" si="12"/>
        <v>2</v>
      </c>
      <c r="F610" s="109" t="s">
        <v>40</v>
      </c>
      <c r="G610" s="2" t="s">
        <v>41</v>
      </c>
      <c r="H610" s="2" t="s">
        <v>44</v>
      </c>
      <c r="I610" s="2" t="s">
        <v>43</v>
      </c>
      <c r="J610" s="112">
        <v>4249229.7763439994</v>
      </c>
      <c r="K610" s="110"/>
    </row>
    <row r="611" spans="1:11" hidden="1" x14ac:dyDescent="0.2">
      <c r="A611" s="2" t="s">
        <v>63</v>
      </c>
      <c r="B611" s="2" t="s">
        <v>38</v>
      </c>
      <c r="C611" s="2" t="s">
        <v>48</v>
      </c>
      <c r="D611" s="108">
        <v>41699</v>
      </c>
      <c r="E611" s="109">
        <f t="shared" si="12"/>
        <v>3</v>
      </c>
      <c r="F611" s="109" t="s">
        <v>40</v>
      </c>
      <c r="G611" s="2" t="s">
        <v>41</v>
      </c>
      <c r="H611" s="2" t="s">
        <v>44</v>
      </c>
      <c r="I611" s="2" t="s">
        <v>43</v>
      </c>
      <c r="J611" s="112">
        <v>3887025.4362960001</v>
      </c>
      <c r="K611" s="110"/>
    </row>
    <row r="612" spans="1:11" hidden="1" x14ac:dyDescent="0.2">
      <c r="A612" s="2" t="s">
        <v>63</v>
      </c>
      <c r="B612" s="2" t="s">
        <v>38</v>
      </c>
      <c r="C612" s="2" t="s">
        <v>48</v>
      </c>
      <c r="D612" s="108">
        <v>41730</v>
      </c>
      <c r="E612" s="109">
        <f t="shared" si="12"/>
        <v>4</v>
      </c>
      <c r="F612" s="109" t="s">
        <v>40</v>
      </c>
      <c r="G612" s="2" t="s">
        <v>41</v>
      </c>
      <c r="H612" s="2" t="s">
        <v>44</v>
      </c>
      <c r="I612" s="2" t="s">
        <v>43</v>
      </c>
      <c r="J612" s="112">
        <v>4377062.9091839995</v>
      </c>
      <c r="K612" s="110"/>
    </row>
    <row r="613" spans="1:11" hidden="1" x14ac:dyDescent="0.2">
      <c r="A613" s="2" t="s">
        <v>63</v>
      </c>
      <c r="B613" s="2" t="s">
        <v>38</v>
      </c>
      <c r="C613" s="2" t="s">
        <v>48</v>
      </c>
      <c r="D613" s="108">
        <v>41760</v>
      </c>
      <c r="E613" s="109">
        <f t="shared" si="12"/>
        <v>5</v>
      </c>
      <c r="F613" s="109" t="s">
        <v>40</v>
      </c>
      <c r="G613" s="2" t="s">
        <v>41</v>
      </c>
      <c r="H613" s="2" t="s">
        <v>44</v>
      </c>
      <c r="I613" s="2" t="s">
        <v>43</v>
      </c>
      <c r="J613" s="112">
        <v>4388344.7790930001</v>
      </c>
      <c r="K613" s="110"/>
    </row>
    <row r="614" spans="1:11" hidden="1" x14ac:dyDescent="0.2">
      <c r="A614" s="2" t="s">
        <v>63</v>
      </c>
      <c r="B614" s="2" t="s">
        <v>38</v>
      </c>
      <c r="C614" s="2" t="s">
        <v>48</v>
      </c>
      <c r="D614" s="108">
        <v>41791</v>
      </c>
      <c r="E614" s="109">
        <f t="shared" si="12"/>
        <v>6</v>
      </c>
      <c r="F614" s="109" t="s">
        <v>40</v>
      </c>
      <c r="G614" s="2" t="s">
        <v>41</v>
      </c>
      <c r="H614" s="2" t="s">
        <v>44</v>
      </c>
      <c r="I614" s="2" t="s">
        <v>43</v>
      </c>
      <c r="J614" s="112">
        <v>4431008.4784342507</v>
      </c>
      <c r="K614" s="110"/>
    </row>
    <row r="615" spans="1:11" hidden="1" x14ac:dyDescent="0.2">
      <c r="A615" s="2" t="s">
        <v>63</v>
      </c>
      <c r="B615" s="2" t="s">
        <v>38</v>
      </c>
      <c r="C615" s="2" t="s">
        <v>48</v>
      </c>
      <c r="D615" s="108">
        <v>41456</v>
      </c>
      <c r="E615" s="109">
        <f t="shared" si="12"/>
        <v>7</v>
      </c>
      <c r="F615" s="109" t="s">
        <v>40</v>
      </c>
      <c r="G615" s="2" t="s">
        <v>45</v>
      </c>
      <c r="H615" s="2" t="s">
        <v>42</v>
      </c>
      <c r="I615" s="2" t="s">
        <v>43</v>
      </c>
      <c r="J615" s="112">
        <v>1665101.5295861098</v>
      </c>
      <c r="K615" s="110"/>
    </row>
    <row r="616" spans="1:11" hidden="1" x14ac:dyDescent="0.2">
      <c r="A616" s="2" t="s">
        <v>63</v>
      </c>
      <c r="B616" s="2" t="s">
        <v>38</v>
      </c>
      <c r="C616" s="2" t="s">
        <v>48</v>
      </c>
      <c r="D616" s="108">
        <v>41487</v>
      </c>
      <c r="E616" s="109">
        <f t="shared" si="12"/>
        <v>8</v>
      </c>
      <c r="F616" s="109" t="s">
        <v>40</v>
      </c>
      <c r="G616" s="2" t="s">
        <v>45</v>
      </c>
      <c r="H616" s="2" t="s">
        <v>42</v>
      </c>
      <c r="I616" s="2" t="s">
        <v>43</v>
      </c>
      <c r="J616" s="112">
        <v>1847076.2833604398</v>
      </c>
      <c r="K616" s="110"/>
    </row>
    <row r="617" spans="1:11" hidden="1" x14ac:dyDescent="0.2">
      <c r="A617" s="2" t="s">
        <v>63</v>
      </c>
      <c r="B617" s="2" t="s">
        <v>38</v>
      </c>
      <c r="C617" s="2" t="s">
        <v>48</v>
      </c>
      <c r="D617" s="108">
        <v>41518</v>
      </c>
      <c r="E617" s="109">
        <f t="shared" si="12"/>
        <v>9</v>
      </c>
      <c r="F617" s="109" t="s">
        <v>40</v>
      </c>
      <c r="G617" s="2" t="s">
        <v>45</v>
      </c>
      <c r="H617" s="2" t="s">
        <v>42</v>
      </c>
      <c r="I617" s="2" t="s">
        <v>43</v>
      </c>
      <c r="J617" s="112">
        <v>1443255.6006155098</v>
      </c>
      <c r="K617" s="110"/>
    </row>
    <row r="618" spans="1:11" hidden="1" x14ac:dyDescent="0.2">
      <c r="A618" s="2" t="s">
        <v>63</v>
      </c>
      <c r="B618" s="2" t="s">
        <v>38</v>
      </c>
      <c r="C618" s="2" t="s">
        <v>48</v>
      </c>
      <c r="D618" s="108">
        <v>41548</v>
      </c>
      <c r="E618" s="109">
        <f t="shared" si="12"/>
        <v>10</v>
      </c>
      <c r="F618" s="109" t="s">
        <v>40</v>
      </c>
      <c r="G618" s="2" t="s">
        <v>45</v>
      </c>
      <c r="H618" s="2" t="s">
        <v>42</v>
      </c>
      <c r="I618" s="2" t="s">
        <v>43</v>
      </c>
      <c r="J618" s="112">
        <v>1340433.4702902001</v>
      </c>
      <c r="K618" s="110"/>
    </row>
    <row r="619" spans="1:11" hidden="1" x14ac:dyDescent="0.2">
      <c r="A619" s="2" t="s">
        <v>63</v>
      </c>
      <c r="B619" s="2" t="s">
        <v>38</v>
      </c>
      <c r="C619" s="2" t="s">
        <v>48</v>
      </c>
      <c r="D619" s="108">
        <v>41579</v>
      </c>
      <c r="E619" s="109">
        <f t="shared" si="12"/>
        <v>11</v>
      </c>
      <c r="F619" s="109" t="s">
        <v>40</v>
      </c>
      <c r="G619" s="2" t="s">
        <v>45</v>
      </c>
      <c r="H619" s="2" t="s">
        <v>42</v>
      </c>
      <c r="I619" s="2" t="s">
        <v>43</v>
      </c>
      <c r="J619" s="112">
        <v>1484304.6234175498</v>
      </c>
      <c r="K619" s="110"/>
    </row>
    <row r="620" spans="1:11" hidden="1" x14ac:dyDescent="0.2">
      <c r="A620" s="2" t="s">
        <v>63</v>
      </c>
      <c r="B620" s="2" t="s">
        <v>38</v>
      </c>
      <c r="C620" s="2" t="s">
        <v>48</v>
      </c>
      <c r="D620" s="108">
        <v>41609</v>
      </c>
      <c r="E620" s="109">
        <f t="shared" si="12"/>
        <v>12</v>
      </c>
      <c r="F620" s="109" t="s">
        <v>40</v>
      </c>
      <c r="G620" s="2" t="s">
        <v>45</v>
      </c>
      <c r="H620" s="2" t="s">
        <v>42</v>
      </c>
      <c r="I620" s="2" t="s">
        <v>43</v>
      </c>
      <c r="J620" s="112">
        <v>1288013.6333248802</v>
      </c>
      <c r="K620" s="110"/>
    </row>
    <row r="621" spans="1:11" hidden="1" x14ac:dyDescent="0.2">
      <c r="A621" s="2" t="s">
        <v>63</v>
      </c>
      <c r="B621" s="2" t="s">
        <v>38</v>
      </c>
      <c r="C621" s="2" t="s">
        <v>48</v>
      </c>
      <c r="D621" s="108">
        <v>41640</v>
      </c>
      <c r="E621" s="109">
        <f t="shared" si="12"/>
        <v>1</v>
      </c>
      <c r="F621" s="109" t="s">
        <v>40</v>
      </c>
      <c r="G621" s="2" t="s">
        <v>45</v>
      </c>
      <c r="H621" s="2" t="s">
        <v>42</v>
      </c>
      <c r="I621" s="2" t="s">
        <v>43</v>
      </c>
      <c r="J621" s="112">
        <v>1934441.18316372</v>
      </c>
      <c r="K621" s="110"/>
    </row>
    <row r="622" spans="1:11" hidden="1" x14ac:dyDescent="0.2">
      <c r="A622" s="2" t="s">
        <v>63</v>
      </c>
      <c r="B622" s="2" t="s">
        <v>38</v>
      </c>
      <c r="C622" s="2" t="s">
        <v>48</v>
      </c>
      <c r="D622" s="108">
        <v>41671</v>
      </c>
      <c r="E622" s="109">
        <f t="shared" si="12"/>
        <v>2</v>
      </c>
      <c r="F622" s="109" t="s">
        <v>40</v>
      </c>
      <c r="G622" s="2" t="s">
        <v>45</v>
      </c>
      <c r="H622" s="2" t="s">
        <v>42</v>
      </c>
      <c r="I622" s="2" t="s">
        <v>43</v>
      </c>
      <c r="J622" s="112">
        <v>1867732.8207522598</v>
      </c>
      <c r="K622" s="110"/>
    </row>
    <row r="623" spans="1:11" hidden="1" x14ac:dyDescent="0.2">
      <c r="A623" s="2" t="s">
        <v>63</v>
      </c>
      <c r="B623" s="2" t="s">
        <v>38</v>
      </c>
      <c r="C623" s="2" t="s">
        <v>48</v>
      </c>
      <c r="D623" s="108">
        <v>41699</v>
      </c>
      <c r="E623" s="109">
        <f t="shared" si="12"/>
        <v>3</v>
      </c>
      <c r="F623" s="109" t="s">
        <v>40</v>
      </c>
      <c r="G623" s="2" t="s">
        <v>45</v>
      </c>
      <c r="H623" s="2" t="s">
        <v>42</v>
      </c>
      <c r="I623" s="2" t="s">
        <v>43</v>
      </c>
      <c r="J623" s="112">
        <v>1632975.2369934299</v>
      </c>
      <c r="K623" s="110"/>
    </row>
    <row r="624" spans="1:11" hidden="1" x14ac:dyDescent="0.2">
      <c r="A624" s="2" t="s">
        <v>63</v>
      </c>
      <c r="B624" s="2" t="s">
        <v>38</v>
      </c>
      <c r="C624" s="2" t="s">
        <v>48</v>
      </c>
      <c r="D624" s="108">
        <v>41730</v>
      </c>
      <c r="E624" s="109">
        <f t="shared" si="12"/>
        <v>4</v>
      </c>
      <c r="F624" s="109" t="s">
        <v>40</v>
      </c>
      <c r="G624" s="2" t="s">
        <v>45</v>
      </c>
      <c r="H624" s="2" t="s">
        <v>42</v>
      </c>
      <c r="I624" s="2" t="s">
        <v>43</v>
      </c>
      <c r="J624" s="112">
        <v>1699686.4578355199</v>
      </c>
      <c r="K624" s="110"/>
    </row>
    <row r="625" spans="1:11" hidden="1" x14ac:dyDescent="0.2">
      <c r="A625" s="2" t="s">
        <v>63</v>
      </c>
      <c r="B625" s="2" t="s">
        <v>38</v>
      </c>
      <c r="C625" s="2" t="s">
        <v>48</v>
      </c>
      <c r="D625" s="108">
        <v>41760</v>
      </c>
      <c r="E625" s="109">
        <f t="shared" si="12"/>
        <v>5</v>
      </c>
      <c r="F625" s="109" t="s">
        <v>40</v>
      </c>
      <c r="G625" s="2" t="s">
        <v>45</v>
      </c>
      <c r="H625" s="2" t="s">
        <v>42</v>
      </c>
      <c r="I625" s="2" t="s">
        <v>43</v>
      </c>
      <c r="J625" s="112">
        <v>1838520.95026149</v>
      </c>
      <c r="K625" s="110"/>
    </row>
    <row r="626" spans="1:11" hidden="1" x14ac:dyDescent="0.2">
      <c r="A626" s="2" t="s">
        <v>63</v>
      </c>
      <c r="B626" s="2" t="s">
        <v>38</v>
      </c>
      <c r="C626" s="2" t="s">
        <v>48</v>
      </c>
      <c r="D626" s="108">
        <v>41791</v>
      </c>
      <c r="E626" s="109">
        <f t="shared" si="12"/>
        <v>6</v>
      </c>
      <c r="F626" s="109" t="s">
        <v>40</v>
      </c>
      <c r="G626" s="2" t="s">
        <v>45</v>
      </c>
      <c r="H626" s="2" t="s">
        <v>42</v>
      </c>
      <c r="I626" s="2" t="s">
        <v>43</v>
      </c>
      <c r="J626" s="112">
        <v>1919092.9312032503</v>
      </c>
      <c r="K626" s="110"/>
    </row>
    <row r="627" spans="1:11" hidden="1" x14ac:dyDescent="0.2">
      <c r="A627" s="2" t="s">
        <v>63</v>
      </c>
      <c r="B627" s="2" t="s">
        <v>38</v>
      </c>
      <c r="C627" s="2" t="s">
        <v>48</v>
      </c>
      <c r="D627" s="108">
        <v>41456</v>
      </c>
      <c r="E627" s="109">
        <f t="shared" si="12"/>
        <v>7</v>
      </c>
      <c r="F627" s="109" t="s">
        <v>40</v>
      </c>
      <c r="G627" s="2" t="s">
        <v>45</v>
      </c>
      <c r="H627" s="2" t="s">
        <v>44</v>
      </c>
      <c r="I627" s="2" t="s">
        <v>43</v>
      </c>
      <c r="J627" s="112">
        <v>2886159.0288201999</v>
      </c>
      <c r="K627" s="110"/>
    </row>
    <row r="628" spans="1:11" hidden="1" x14ac:dyDescent="0.2">
      <c r="A628" s="2" t="s">
        <v>63</v>
      </c>
      <c r="B628" s="2" t="s">
        <v>38</v>
      </c>
      <c r="C628" s="2" t="s">
        <v>48</v>
      </c>
      <c r="D628" s="108">
        <v>41487</v>
      </c>
      <c r="E628" s="109">
        <f t="shared" si="12"/>
        <v>8</v>
      </c>
      <c r="F628" s="109" t="s">
        <v>40</v>
      </c>
      <c r="G628" s="2" t="s">
        <v>45</v>
      </c>
      <c r="H628" s="2" t="s">
        <v>44</v>
      </c>
      <c r="I628" s="2" t="s">
        <v>43</v>
      </c>
      <c r="J628" s="112">
        <v>2138617.9464186002</v>
      </c>
      <c r="K628" s="110"/>
    </row>
    <row r="629" spans="1:11" hidden="1" x14ac:dyDescent="0.2">
      <c r="A629" s="2" t="s">
        <v>63</v>
      </c>
      <c r="B629" s="2" t="s">
        <v>38</v>
      </c>
      <c r="C629" s="2" t="s">
        <v>48</v>
      </c>
      <c r="D629" s="108">
        <v>41518</v>
      </c>
      <c r="E629" s="109">
        <f t="shared" si="12"/>
        <v>9</v>
      </c>
      <c r="F629" s="109" t="s">
        <v>40</v>
      </c>
      <c r="G629" s="2" t="s">
        <v>45</v>
      </c>
      <c r="H629" s="2" t="s">
        <v>44</v>
      </c>
      <c r="I629" s="2" t="s">
        <v>43</v>
      </c>
      <c r="J629" s="112">
        <v>3947712.1118929996</v>
      </c>
      <c r="K629" s="110"/>
    </row>
    <row r="630" spans="1:11" hidden="1" x14ac:dyDescent="0.2">
      <c r="A630" s="2" t="s">
        <v>63</v>
      </c>
      <c r="B630" s="2" t="s">
        <v>38</v>
      </c>
      <c r="C630" s="2" t="s">
        <v>48</v>
      </c>
      <c r="D630" s="108">
        <v>41548</v>
      </c>
      <c r="E630" s="109">
        <f t="shared" si="12"/>
        <v>10</v>
      </c>
      <c r="F630" s="109" t="s">
        <v>40</v>
      </c>
      <c r="G630" s="2" t="s">
        <v>45</v>
      </c>
      <c r="H630" s="2" t="s">
        <v>44</v>
      </c>
      <c r="I630" s="2" t="s">
        <v>43</v>
      </c>
      <c r="J630" s="112">
        <v>3336453.7222977998</v>
      </c>
      <c r="K630" s="110"/>
    </row>
    <row r="631" spans="1:11" hidden="1" x14ac:dyDescent="0.2">
      <c r="A631" s="2" t="s">
        <v>63</v>
      </c>
      <c r="B631" s="2" t="s">
        <v>38</v>
      </c>
      <c r="C631" s="2" t="s">
        <v>48</v>
      </c>
      <c r="D631" s="108">
        <v>41579</v>
      </c>
      <c r="E631" s="109">
        <f t="shared" si="12"/>
        <v>11</v>
      </c>
      <c r="F631" s="109" t="s">
        <v>40</v>
      </c>
      <c r="G631" s="2" t="s">
        <v>45</v>
      </c>
      <c r="H631" s="2" t="s">
        <v>44</v>
      </c>
      <c r="I631" s="2" t="s">
        <v>43</v>
      </c>
      <c r="J631" s="112">
        <v>2581238.6260960004</v>
      </c>
      <c r="K631" s="110"/>
    </row>
    <row r="632" spans="1:11" hidden="1" x14ac:dyDescent="0.2">
      <c r="A632" s="2" t="s">
        <v>63</v>
      </c>
      <c r="B632" s="2" t="s">
        <v>38</v>
      </c>
      <c r="C632" s="2" t="s">
        <v>48</v>
      </c>
      <c r="D632" s="108">
        <v>41609</v>
      </c>
      <c r="E632" s="109">
        <f t="shared" si="12"/>
        <v>12</v>
      </c>
      <c r="F632" s="109" t="s">
        <v>40</v>
      </c>
      <c r="G632" s="2" t="s">
        <v>45</v>
      </c>
      <c r="H632" s="2" t="s">
        <v>44</v>
      </c>
      <c r="I632" s="2" t="s">
        <v>43</v>
      </c>
      <c r="J632" s="112">
        <v>3389594.0119008003</v>
      </c>
      <c r="K632" s="110"/>
    </row>
    <row r="633" spans="1:11" hidden="1" x14ac:dyDescent="0.2">
      <c r="A633" s="2" t="s">
        <v>63</v>
      </c>
      <c r="B633" s="2" t="s">
        <v>38</v>
      </c>
      <c r="C633" s="2" t="s">
        <v>48</v>
      </c>
      <c r="D633" s="108">
        <v>41640</v>
      </c>
      <c r="E633" s="109">
        <f t="shared" si="12"/>
        <v>1</v>
      </c>
      <c r="F633" s="109" t="s">
        <v>40</v>
      </c>
      <c r="G633" s="2" t="s">
        <v>45</v>
      </c>
      <c r="H633" s="2" t="s">
        <v>44</v>
      </c>
      <c r="I633" s="2" t="s">
        <v>43</v>
      </c>
      <c r="J633" s="112">
        <v>3641782.9956648001</v>
      </c>
      <c r="K633" s="110"/>
    </row>
    <row r="634" spans="1:11" hidden="1" x14ac:dyDescent="0.2">
      <c r="A634" s="2" t="s">
        <v>63</v>
      </c>
      <c r="B634" s="2" t="s">
        <v>38</v>
      </c>
      <c r="C634" s="2" t="s">
        <v>48</v>
      </c>
      <c r="D634" s="108">
        <v>41671</v>
      </c>
      <c r="E634" s="109">
        <f t="shared" si="12"/>
        <v>2</v>
      </c>
      <c r="F634" s="109" t="s">
        <v>40</v>
      </c>
      <c r="G634" s="2" t="s">
        <v>45</v>
      </c>
      <c r="H634" s="2" t="s">
        <v>44</v>
      </c>
      <c r="I634" s="2" t="s">
        <v>43</v>
      </c>
      <c r="J634" s="112">
        <v>3637088.2590588001</v>
      </c>
      <c r="K634" s="110"/>
    </row>
    <row r="635" spans="1:11" hidden="1" x14ac:dyDescent="0.2">
      <c r="A635" s="2" t="s">
        <v>63</v>
      </c>
      <c r="B635" s="2" t="s">
        <v>38</v>
      </c>
      <c r="C635" s="2" t="s">
        <v>48</v>
      </c>
      <c r="D635" s="108">
        <v>41699</v>
      </c>
      <c r="E635" s="109">
        <f t="shared" si="12"/>
        <v>3</v>
      </c>
      <c r="F635" s="109" t="s">
        <v>40</v>
      </c>
      <c r="G635" s="2" t="s">
        <v>45</v>
      </c>
      <c r="H635" s="2" t="s">
        <v>44</v>
      </c>
      <c r="I635" s="2" t="s">
        <v>43</v>
      </c>
      <c r="J635" s="112">
        <v>2891368.2735684002</v>
      </c>
      <c r="K635" s="110"/>
    </row>
    <row r="636" spans="1:11" hidden="1" x14ac:dyDescent="0.2">
      <c r="A636" s="2" t="s">
        <v>63</v>
      </c>
      <c r="B636" s="2" t="s">
        <v>38</v>
      </c>
      <c r="C636" s="2" t="s">
        <v>48</v>
      </c>
      <c r="D636" s="108">
        <v>41730</v>
      </c>
      <c r="E636" s="109">
        <f t="shared" si="12"/>
        <v>4</v>
      </c>
      <c r="F636" s="109" t="s">
        <v>40</v>
      </c>
      <c r="G636" s="2" t="s">
        <v>45</v>
      </c>
      <c r="H636" s="2" t="s">
        <v>44</v>
      </c>
      <c r="I636" s="2" t="s">
        <v>43</v>
      </c>
      <c r="J636" s="112">
        <v>3090339.0142464004</v>
      </c>
      <c r="K636" s="110"/>
    </row>
    <row r="637" spans="1:11" hidden="1" x14ac:dyDescent="0.2">
      <c r="A637" s="2" t="s">
        <v>63</v>
      </c>
      <c r="B637" s="2" t="s">
        <v>38</v>
      </c>
      <c r="C637" s="2" t="s">
        <v>48</v>
      </c>
      <c r="D637" s="108">
        <v>41760</v>
      </c>
      <c r="E637" s="109">
        <f t="shared" si="12"/>
        <v>5</v>
      </c>
      <c r="F637" s="109" t="s">
        <v>40</v>
      </c>
      <c r="G637" s="2" t="s">
        <v>45</v>
      </c>
      <c r="H637" s="2" t="s">
        <v>44</v>
      </c>
      <c r="I637" s="2" t="s">
        <v>43</v>
      </c>
      <c r="J637" s="112">
        <v>3395668.6594643998</v>
      </c>
      <c r="K637" s="110"/>
    </row>
    <row r="638" spans="1:11" hidden="1" x14ac:dyDescent="0.2">
      <c r="A638" s="2" t="s">
        <v>63</v>
      </c>
      <c r="B638" s="2" t="s">
        <v>38</v>
      </c>
      <c r="C638" s="2" t="s">
        <v>48</v>
      </c>
      <c r="D638" s="108">
        <v>41791</v>
      </c>
      <c r="E638" s="109">
        <f t="shared" si="12"/>
        <v>6</v>
      </c>
      <c r="F638" s="109" t="s">
        <v>40</v>
      </c>
      <c r="G638" s="2" t="s">
        <v>45</v>
      </c>
      <c r="H638" s="2" t="s">
        <v>44</v>
      </c>
      <c r="I638" s="2" t="s">
        <v>43</v>
      </c>
      <c r="J638" s="112">
        <v>3379572.3100814</v>
      </c>
      <c r="K638" s="110"/>
    </row>
    <row r="639" spans="1:11" hidden="1" x14ac:dyDescent="0.2">
      <c r="A639" s="2" t="s">
        <v>63</v>
      </c>
      <c r="B639" s="2" t="s">
        <v>38</v>
      </c>
      <c r="C639" s="2" t="s">
        <v>48</v>
      </c>
      <c r="D639" s="108">
        <v>41456</v>
      </c>
      <c r="E639" s="109">
        <f t="shared" si="12"/>
        <v>7</v>
      </c>
      <c r="F639" s="109" t="s">
        <v>40</v>
      </c>
      <c r="G639" s="2" t="s">
        <v>46</v>
      </c>
      <c r="H639" s="2" t="s">
        <v>42</v>
      </c>
      <c r="I639" s="2" t="s">
        <v>43</v>
      </c>
      <c r="J639" s="112">
        <v>3083178.310218194</v>
      </c>
      <c r="K639" s="110"/>
    </row>
    <row r="640" spans="1:11" hidden="1" x14ac:dyDescent="0.2">
      <c r="A640" s="2" t="s">
        <v>63</v>
      </c>
      <c r="B640" s="2" t="s">
        <v>38</v>
      </c>
      <c r="C640" s="2" t="s">
        <v>48</v>
      </c>
      <c r="D640" s="108">
        <v>41487</v>
      </c>
      <c r="E640" s="109">
        <f t="shared" si="12"/>
        <v>8</v>
      </c>
      <c r="F640" s="109" t="s">
        <v>40</v>
      </c>
      <c r="G640" s="2" t="s">
        <v>46</v>
      </c>
      <c r="H640" s="2" t="s">
        <v>42</v>
      </c>
      <c r="I640" s="2" t="s">
        <v>43</v>
      </c>
      <c r="J640" s="112">
        <v>3624627.2765830643</v>
      </c>
      <c r="K640" s="110"/>
    </row>
    <row r="641" spans="1:11" hidden="1" x14ac:dyDescent="0.2">
      <c r="A641" s="2" t="s">
        <v>63</v>
      </c>
      <c r="B641" s="2" t="s">
        <v>38</v>
      </c>
      <c r="C641" s="2" t="s">
        <v>48</v>
      </c>
      <c r="D641" s="108">
        <v>41518</v>
      </c>
      <c r="E641" s="109">
        <f t="shared" si="12"/>
        <v>9</v>
      </c>
      <c r="F641" s="109" t="s">
        <v>40</v>
      </c>
      <c r="G641" s="2" t="s">
        <v>46</v>
      </c>
      <c r="H641" s="2" t="s">
        <v>42</v>
      </c>
      <c r="I641" s="2" t="s">
        <v>43</v>
      </c>
      <c r="J641" s="112">
        <v>3090109.4706031792</v>
      </c>
      <c r="K641" s="110"/>
    </row>
    <row r="642" spans="1:11" hidden="1" x14ac:dyDescent="0.2">
      <c r="A642" s="2" t="s">
        <v>63</v>
      </c>
      <c r="B642" s="2" t="s">
        <v>38</v>
      </c>
      <c r="C642" s="2" t="s">
        <v>48</v>
      </c>
      <c r="D642" s="108">
        <v>41548</v>
      </c>
      <c r="E642" s="109">
        <f t="shared" si="12"/>
        <v>10</v>
      </c>
      <c r="F642" s="109" t="s">
        <v>40</v>
      </c>
      <c r="G642" s="2" t="s">
        <v>46</v>
      </c>
      <c r="H642" s="2" t="s">
        <v>42</v>
      </c>
      <c r="I642" s="2" t="s">
        <v>43</v>
      </c>
      <c r="J642" s="112">
        <v>2588932.9613108994</v>
      </c>
      <c r="K642" s="110"/>
    </row>
    <row r="643" spans="1:11" hidden="1" x14ac:dyDescent="0.2">
      <c r="A643" s="2" t="s">
        <v>63</v>
      </c>
      <c r="B643" s="2" t="s">
        <v>38</v>
      </c>
      <c r="C643" s="2" t="s">
        <v>48</v>
      </c>
      <c r="D643" s="108">
        <v>41579</v>
      </c>
      <c r="E643" s="109">
        <f t="shared" si="12"/>
        <v>11</v>
      </c>
      <c r="F643" s="109" t="s">
        <v>40</v>
      </c>
      <c r="G643" s="2" t="s">
        <v>46</v>
      </c>
      <c r="H643" s="2" t="s">
        <v>42</v>
      </c>
      <c r="I643" s="2" t="s">
        <v>43</v>
      </c>
      <c r="J643" s="112">
        <v>2871337.5293786996</v>
      </c>
      <c r="K643" s="110"/>
    </row>
    <row r="644" spans="1:11" hidden="1" x14ac:dyDescent="0.2">
      <c r="A644" s="2" t="s">
        <v>63</v>
      </c>
      <c r="B644" s="2" t="s">
        <v>38</v>
      </c>
      <c r="C644" s="2" t="s">
        <v>48</v>
      </c>
      <c r="D644" s="108">
        <v>41609</v>
      </c>
      <c r="E644" s="109">
        <f t="shared" si="12"/>
        <v>12</v>
      </c>
      <c r="F644" s="109" t="s">
        <v>40</v>
      </c>
      <c r="G644" s="2" t="s">
        <v>46</v>
      </c>
      <c r="H644" s="2" t="s">
        <v>42</v>
      </c>
      <c r="I644" s="2" t="s">
        <v>43</v>
      </c>
      <c r="J644" s="112">
        <v>2476353.7848823196</v>
      </c>
      <c r="K644" s="110"/>
    </row>
    <row r="645" spans="1:11" hidden="1" x14ac:dyDescent="0.2">
      <c r="A645" s="2" t="s">
        <v>63</v>
      </c>
      <c r="B645" s="2" t="s">
        <v>38</v>
      </c>
      <c r="C645" s="2" t="s">
        <v>48</v>
      </c>
      <c r="D645" s="108">
        <v>41640</v>
      </c>
      <c r="E645" s="109">
        <f t="shared" si="12"/>
        <v>1</v>
      </c>
      <c r="F645" s="109" t="s">
        <v>40</v>
      </c>
      <c r="G645" s="2" t="s">
        <v>46</v>
      </c>
      <c r="H645" s="2" t="s">
        <v>42</v>
      </c>
      <c r="I645" s="2" t="s">
        <v>43</v>
      </c>
      <c r="J645" s="112">
        <v>3520427.5225060191</v>
      </c>
      <c r="K645" s="110"/>
    </row>
    <row r="646" spans="1:11" hidden="1" x14ac:dyDescent="0.2">
      <c r="A646" s="2" t="s">
        <v>63</v>
      </c>
      <c r="B646" s="2" t="s">
        <v>38</v>
      </c>
      <c r="C646" s="2" t="s">
        <v>48</v>
      </c>
      <c r="D646" s="108">
        <v>41671</v>
      </c>
      <c r="E646" s="109">
        <f t="shared" si="12"/>
        <v>2</v>
      </c>
      <c r="F646" s="109" t="s">
        <v>40</v>
      </c>
      <c r="G646" s="2" t="s">
        <v>46</v>
      </c>
      <c r="H646" s="2" t="s">
        <v>42</v>
      </c>
      <c r="I646" s="2" t="s">
        <v>43</v>
      </c>
      <c r="J646" s="112">
        <v>3874818.9917811132</v>
      </c>
      <c r="K646" s="110"/>
    </row>
    <row r="647" spans="1:11" hidden="1" x14ac:dyDescent="0.2">
      <c r="A647" s="2" t="s">
        <v>63</v>
      </c>
      <c r="B647" s="2" t="s">
        <v>38</v>
      </c>
      <c r="C647" s="2" t="s">
        <v>48</v>
      </c>
      <c r="D647" s="108">
        <v>41699</v>
      </c>
      <c r="E647" s="109">
        <f t="shared" si="12"/>
        <v>3</v>
      </c>
      <c r="F647" s="109" t="s">
        <v>40</v>
      </c>
      <c r="G647" s="2" t="s">
        <v>46</v>
      </c>
      <c r="H647" s="2" t="s">
        <v>42</v>
      </c>
      <c r="I647" s="2" t="s">
        <v>43</v>
      </c>
      <c r="J647" s="112">
        <v>3237363.8548801187</v>
      </c>
      <c r="K647" s="110"/>
    </row>
    <row r="648" spans="1:11" hidden="1" x14ac:dyDescent="0.2">
      <c r="A648" s="2" t="s">
        <v>63</v>
      </c>
      <c r="B648" s="2" t="s">
        <v>38</v>
      </c>
      <c r="C648" s="2" t="s">
        <v>48</v>
      </c>
      <c r="D648" s="108">
        <v>41730</v>
      </c>
      <c r="E648" s="109">
        <f t="shared" si="12"/>
        <v>4</v>
      </c>
      <c r="F648" s="109" t="s">
        <v>40</v>
      </c>
      <c r="G648" s="2" t="s">
        <v>46</v>
      </c>
      <c r="H648" s="2" t="s">
        <v>42</v>
      </c>
      <c r="I648" s="2" t="s">
        <v>43</v>
      </c>
      <c r="J648" s="112">
        <v>3615453.1290214392</v>
      </c>
      <c r="K648" s="110"/>
    </row>
    <row r="649" spans="1:11" hidden="1" x14ac:dyDescent="0.2">
      <c r="A649" s="2" t="s">
        <v>63</v>
      </c>
      <c r="B649" s="2" t="s">
        <v>38</v>
      </c>
      <c r="C649" s="2" t="s">
        <v>48</v>
      </c>
      <c r="D649" s="108">
        <v>41760</v>
      </c>
      <c r="E649" s="109">
        <f t="shared" si="12"/>
        <v>5</v>
      </c>
      <c r="F649" s="109" t="s">
        <v>40</v>
      </c>
      <c r="G649" s="2" t="s">
        <v>46</v>
      </c>
      <c r="H649" s="2" t="s">
        <v>42</v>
      </c>
      <c r="I649" s="2" t="s">
        <v>43</v>
      </c>
      <c r="J649" s="112">
        <v>2956857.0525275953</v>
      </c>
      <c r="K649" s="110"/>
    </row>
    <row r="650" spans="1:11" hidden="1" x14ac:dyDescent="0.2">
      <c r="A650" s="2" t="s">
        <v>63</v>
      </c>
      <c r="B650" s="2" t="s">
        <v>38</v>
      </c>
      <c r="C650" s="2" t="s">
        <v>48</v>
      </c>
      <c r="D650" s="108">
        <v>41791</v>
      </c>
      <c r="E650" s="109">
        <f t="shared" si="12"/>
        <v>6</v>
      </c>
      <c r="F650" s="109" t="s">
        <v>40</v>
      </c>
      <c r="G650" s="2" t="s">
        <v>46</v>
      </c>
      <c r="H650" s="2" t="s">
        <v>42</v>
      </c>
      <c r="I650" s="2" t="s">
        <v>43</v>
      </c>
      <c r="J650" s="112">
        <v>3215096.199550285</v>
      </c>
      <c r="K650" s="110"/>
    </row>
    <row r="651" spans="1:11" hidden="1" x14ac:dyDescent="0.2">
      <c r="A651" s="2" t="s">
        <v>63</v>
      </c>
      <c r="B651" s="2" t="s">
        <v>49</v>
      </c>
      <c r="C651" s="2" t="s">
        <v>39</v>
      </c>
      <c r="D651" s="108">
        <v>41456</v>
      </c>
      <c r="E651" s="109">
        <f t="shared" si="12"/>
        <v>7</v>
      </c>
      <c r="F651" s="109" t="s">
        <v>50</v>
      </c>
      <c r="G651" s="2" t="s">
        <v>51</v>
      </c>
      <c r="H651" s="2" t="s">
        <v>52</v>
      </c>
      <c r="I651" s="2" t="s">
        <v>43</v>
      </c>
      <c r="J651" s="112">
        <v>859050.95871603675</v>
      </c>
      <c r="K651" s="110"/>
    </row>
    <row r="652" spans="1:11" hidden="1" x14ac:dyDescent="0.2">
      <c r="A652" s="2" t="s">
        <v>63</v>
      </c>
      <c r="B652" s="2" t="s">
        <v>49</v>
      </c>
      <c r="C652" s="2" t="s">
        <v>39</v>
      </c>
      <c r="D652" s="108">
        <v>41487</v>
      </c>
      <c r="E652" s="109">
        <f t="shared" si="12"/>
        <v>8</v>
      </c>
      <c r="F652" s="109" t="s">
        <v>50</v>
      </c>
      <c r="G652" s="2" t="s">
        <v>51</v>
      </c>
      <c r="H652" s="2" t="s">
        <v>52</v>
      </c>
      <c r="I652" s="2" t="s">
        <v>43</v>
      </c>
      <c r="J652" s="112">
        <v>1256568.663764968</v>
      </c>
      <c r="K652" s="110"/>
    </row>
    <row r="653" spans="1:11" hidden="1" x14ac:dyDescent="0.2">
      <c r="A653" s="2" t="s">
        <v>63</v>
      </c>
      <c r="B653" s="2" t="s">
        <v>49</v>
      </c>
      <c r="C653" s="2" t="s">
        <v>39</v>
      </c>
      <c r="D653" s="108">
        <v>41518</v>
      </c>
      <c r="E653" s="109">
        <f t="shared" si="12"/>
        <v>9</v>
      </c>
      <c r="F653" s="109" t="s">
        <v>50</v>
      </c>
      <c r="G653" s="2" t="s">
        <v>51</v>
      </c>
      <c r="H653" s="2" t="s">
        <v>52</v>
      </c>
      <c r="I653" s="2" t="s">
        <v>43</v>
      </c>
      <c r="J653" s="112">
        <v>945239.11169929046</v>
      </c>
      <c r="K653" s="110"/>
    </row>
    <row r="654" spans="1:11" hidden="1" x14ac:dyDescent="0.2">
      <c r="A654" s="2" t="s">
        <v>63</v>
      </c>
      <c r="B654" s="2" t="s">
        <v>49</v>
      </c>
      <c r="C654" s="2" t="s">
        <v>39</v>
      </c>
      <c r="D654" s="108">
        <v>41548</v>
      </c>
      <c r="E654" s="109">
        <f t="shared" si="12"/>
        <v>10</v>
      </c>
      <c r="F654" s="109" t="s">
        <v>50</v>
      </c>
      <c r="G654" s="2" t="s">
        <v>51</v>
      </c>
      <c r="H654" s="2" t="s">
        <v>52</v>
      </c>
      <c r="I654" s="2" t="s">
        <v>43</v>
      </c>
      <c r="J654" s="112">
        <v>897002.08738166792</v>
      </c>
      <c r="K654" s="110"/>
    </row>
    <row r="655" spans="1:11" hidden="1" x14ac:dyDescent="0.2">
      <c r="A655" s="2" t="s">
        <v>63</v>
      </c>
      <c r="B655" s="2" t="s">
        <v>49</v>
      </c>
      <c r="C655" s="2" t="s">
        <v>39</v>
      </c>
      <c r="D655" s="108">
        <v>41579</v>
      </c>
      <c r="E655" s="109">
        <f t="shared" si="12"/>
        <v>11</v>
      </c>
      <c r="F655" s="109" t="s">
        <v>50</v>
      </c>
      <c r="G655" s="2" t="s">
        <v>51</v>
      </c>
      <c r="H655" s="2" t="s">
        <v>52</v>
      </c>
      <c r="I655" s="2" t="s">
        <v>43</v>
      </c>
      <c r="J655" s="112">
        <v>983029.73485591868</v>
      </c>
      <c r="K655" s="110"/>
    </row>
    <row r="656" spans="1:11" hidden="1" x14ac:dyDescent="0.2">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hidden="1" x14ac:dyDescent="0.2">
      <c r="A657" s="2" t="s">
        <v>63</v>
      </c>
      <c r="B657" s="2" t="s">
        <v>49</v>
      </c>
      <c r="C657" s="2" t="s">
        <v>39</v>
      </c>
      <c r="D657" s="108">
        <v>41640</v>
      </c>
      <c r="E657" s="109">
        <f t="shared" si="13"/>
        <v>1</v>
      </c>
      <c r="F657" s="109" t="s">
        <v>50</v>
      </c>
      <c r="G657" s="2" t="s">
        <v>51</v>
      </c>
      <c r="H657" s="2" t="s">
        <v>52</v>
      </c>
      <c r="I657" s="2" t="s">
        <v>43</v>
      </c>
      <c r="J657" s="112">
        <v>1120011.9018488396</v>
      </c>
      <c r="K657" s="110"/>
    </row>
    <row r="658" spans="1:11" hidden="1" x14ac:dyDescent="0.2">
      <c r="A658" s="2" t="s">
        <v>63</v>
      </c>
      <c r="B658" s="2" t="s">
        <v>49</v>
      </c>
      <c r="C658" s="2" t="s">
        <v>39</v>
      </c>
      <c r="D658" s="108">
        <v>41671</v>
      </c>
      <c r="E658" s="109">
        <f t="shared" si="13"/>
        <v>2</v>
      </c>
      <c r="F658" s="109" t="s">
        <v>50</v>
      </c>
      <c r="G658" s="2" t="s">
        <v>51</v>
      </c>
      <c r="H658" s="2" t="s">
        <v>52</v>
      </c>
      <c r="I658" s="2" t="s">
        <v>43</v>
      </c>
      <c r="J658" s="112">
        <v>908869.29775302368</v>
      </c>
      <c r="K658" s="110"/>
    </row>
    <row r="659" spans="1:11" hidden="1" x14ac:dyDescent="0.2">
      <c r="A659" s="2" t="s">
        <v>63</v>
      </c>
      <c r="B659" s="2" t="s">
        <v>49</v>
      </c>
      <c r="C659" s="2" t="s">
        <v>39</v>
      </c>
      <c r="D659" s="108">
        <v>41699</v>
      </c>
      <c r="E659" s="109">
        <f t="shared" si="13"/>
        <v>3</v>
      </c>
      <c r="F659" s="109" t="s">
        <v>50</v>
      </c>
      <c r="G659" s="2" t="s">
        <v>51</v>
      </c>
      <c r="H659" s="2" t="s">
        <v>52</v>
      </c>
      <c r="I659" s="2" t="s">
        <v>43</v>
      </c>
      <c r="J659" s="112">
        <v>962926.50469158008</v>
      </c>
      <c r="K659" s="110"/>
    </row>
    <row r="660" spans="1:11" hidden="1" x14ac:dyDescent="0.2">
      <c r="A660" s="2" t="s">
        <v>63</v>
      </c>
      <c r="B660" s="2" t="s">
        <v>49</v>
      </c>
      <c r="C660" s="2" t="s">
        <v>39</v>
      </c>
      <c r="D660" s="108">
        <v>41730</v>
      </c>
      <c r="E660" s="109">
        <f t="shared" si="13"/>
        <v>4</v>
      </c>
      <c r="F660" s="109" t="s">
        <v>50</v>
      </c>
      <c r="G660" s="2" t="s">
        <v>51</v>
      </c>
      <c r="H660" s="2" t="s">
        <v>52</v>
      </c>
      <c r="I660" s="2" t="s">
        <v>43</v>
      </c>
      <c r="J660" s="112">
        <v>972833.26691238175</v>
      </c>
      <c r="K660" s="110"/>
    </row>
    <row r="661" spans="1:11" hidden="1" x14ac:dyDescent="0.2">
      <c r="A661" s="2" t="s">
        <v>63</v>
      </c>
      <c r="B661" s="2" t="s">
        <v>49</v>
      </c>
      <c r="C661" s="2" t="s">
        <v>39</v>
      </c>
      <c r="D661" s="108">
        <v>41760</v>
      </c>
      <c r="E661" s="109">
        <f t="shared" si="13"/>
        <v>5</v>
      </c>
      <c r="F661" s="109" t="s">
        <v>50</v>
      </c>
      <c r="G661" s="2" t="s">
        <v>51</v>
      </c>
      <c r="H661" s="2" t="s">
        <v>52</v>
      </c>
      <c r="I661" s="2" t="s">
        <v>43</v>
      </c>
      <c r="J661" s="112">
        <v>1071765.8371174217</v>
      </c>
      <c r="K661" s="110"/>
    </row>
    <row r="662" spans="1:11" hidden="1" x14ac:dyDescent="0.2">
      <c r="A662" s="2" t="s">
        <v>63</v>
      </c>
      <c r="B662" s="2" t="s">
        <v>49</v>
      </c>
      <c r="C662" s="2" t="s">
        <v>39</v>
      </c>
      <c r="D662" s="108">
        <v>41791</v>
      </c>
      <c r="E662" s="109">
        <f t="shared" si="13"/>
        <v>6</v>
      </c>
      <c r="F662" s="109" t="s">
        <v>50</v>
      </c>
      <c r="G662" s="2" t="s">
        <v>51</v>
      </c>
      <c r="H662" s="2" t="s">
        <v>52</v>
      </c>
      <c r="I662" s="2" t="s">
        <v>43</v>
      </c>
      <c r="J662" s="112">
        <v>1137792.8543239292</v>
      </c>
      <c r="K662" s="110"/>
    </row>
    <row r="663" spans="1:11" hidden="1" x14ac:dyDescent="0.2">
      <c r="A663" s="2" t="s">
        <v>63</v>
      </c>
      <c r="B663" s="2" t="s">
        <v>49</v>
      </c>
      <c r="C663" s="2" t="s">
        <v>39</v>
      </c>
      <c r="D663" s="108">
        <v>41456</v>
      </c>
      <c r="E663" s="109">
        <f t="shared" si="13"/>
        <v>7</v>
      </c>
      <c r="F663" s="109" t="s">
        <v>50</v>
      </c>
      <c r="G663" s="2" t="s">
        <v>53</v>
      </c>
      <c r="H663" s="2" t="s">
        <v>54</v>
      </c>
      <c r="I663" s="2" t="s">
        <v>43</v>
      </c>
      <c r="J663" s="112">
        <v>411478.37181662378</v>
      </c>
      <c r="K663" s="110"/>
    </row>
    <row r="664" spans="1:11" hidden="1" x14ac:dyDescent="0.2">
      <c r="A664" s="2" t="s">
        <v>63</v>
      </c>
      <c r="B664" s="2" t="s">
        <v>49</v>
      </c>
      <c r="C664" s="2" t="s">
        <v>39</v>
      </c>
      <c r="D664" s="108">
        <v>41487</v>
      </c>
      <c r="E664" s="109">
        <f t="shared" si="13"/>
        <v>8</v>
      </c>
      <c r="F664" s="109" t="s">
        <v>50</v>
      </c>
      <c r="G664" s="2" t="s">
        <v>53</v>
      </c>
      <c r="H664" s="2" t="s">
        <v>54</v>
      </c>
      <c r="I664" s="2" t="s">
        <v>43</v>
      </c>
      <c r="J664" s="112">
        <v>558286.81851324998</v>
      </c>
      <c r="K664" s="110"/>
    </row>
    <row r="665" spans="1:11" hidden="1" x14ac:dyDescent="0.2">
      <c r="A665" s="2" t="s">
        <v>63</v>
      </c>
      <c r="B665" s="2" t="s">
        <v>49</v>
      </c>
      <c r="C665" s="2" t="s">
        <v>39</v>
      </c>
      <c r="D665" s="108">
        <v>41518</v>
      </c>
      <c r="E665" s="109">
        <f t="shared" si="13"/>
        <v>9</v>
      </c>
      <c r="F665" s="109" t="s">
        <v>50</v>
      </c>
      <c r="G665" s="2" t="s">
        <v>53</v>
      </c>
      <c r="H665" s="2" t="s">
        <v>54</v>
      </c>
      <c r="I665" s="2" t="s">
        <v>43</v>
      </c>
      <c r="J665" s="112">
        <v>449699.38278299873</v>
      </c>
      <c r="K665" s="110"/>
    </row>
    <row r="666" spans="1:11" hidden="1" x14ac:dyDescent="0.2">
      <c r="A666" s="2" t="s">
        <v>63</v>
      </c>
      <c r="B666" s="2" t="s">
        <v>49</v>
      </c>
      <c r="C666" s="2" t="s">
        <v>39</v>
      </c>
      <c r="D666" s="108">
        <v>41548</v>
      </c>
      <c r="E666" s="109">
        <f t="shared" si="13"/>
        <v>10</v>
      </c>
      <c r="F666" s="109" t="s">
        <v>50</v>
      </c>
      <c r="G666" s="2" t="s">
        <v>53</v>
      </c>
      <c r="H666" s="2" t="s">
        <v>54</v>
      </c>
      <c r="I666" s="2" t="s">
        <v>43</v>
      </c>
      <c r="J666" s="112">
        <v>427182.91524</v>
      </c>
      <c r="K666" s="110"/>
    </row>
    <row r="667" spans="1:11" hidden="1" x14ac:dyDescent="0.2">
      <c r="A667" s="2" t="s">
        <v>63</v>
      </c>
      <c r="B667" s="2" t="s">
        <v>49</v>
      </c>
      <c r="C667" s="2" t="s">
        <v>39</v>
      </c>
      <c r="D667" s="108">
        <v>41579</v>
      </c>
      <c r="E667" s="109">
        <f t="shared" si="13"/>
        <v>11</v>
      </c>
      <c r="F667" s="109" t="s">
        <v>50</v>
      </c>
      <c r="G667" s="2" t="s">
        <v>53</v>
      </c>
      <c r="H667" s="2" t="s">
        <v>54</v>
      </c>
      <c r="I667" s="2" t="s">
        <v>43</v>
      </c>
      <c r="J667" s="112">
        <v>415259.38098750002</v>
      </c>
      <c r="K667" s="110"/>
    </row>
    <row r="668" spans="1:11" hidden="1" x14ac:dyDescent="0.2">
      <c r="A668" s="2" t="s">
        <v>63</v>
      </c>
      <c r="B668" s="2" t="s">
        <v>49</v>
      </c>
      <c r="C668" s="2" t="s">
        <v>39</v>
      </c>
      <c r="D668" s="108">
        <v>41609</v>
      </c>
      <c r="E668" s="109">
        <f t="shared" si="13"/>
        <v>12</v>
      </c>
      <c r="F668" s="109" t="s">
        <v>50</v>
      </c>
      <c r="G668" s="2" t="s">
        <v>53</v>
      </c>
      <c r="H668" s="2" t="s">
        <v>54</v>
      </c>
      <c r="I668" s="2" t="s">
        <v>43</v>
      </c>
      <c r="J668" s="112">
        <v>427041.03370000009</v>
      </c>
      <c r="K668" s="110"/>
    </row>
    <row r="669" spans="1:11" hidden="1" x14ac:dyDescent="0.2">
      <c r="A669" s="2" t="s">
        <v>63</v>
      </c>
      <c r="B669" s="2" t="s">
        <v>49</v>
      </c>
      <c r="C669" s="2" t="s">
        <v>39</v>
      </c>
      <c r="D669" s="108">
        <v>41640</v>
      </c>
      <c r="E669" s="109">
        <f t="shared" si="13"/>
        <v>1</v>
      </c>
      <c r="F669" s="109" t="s">
        <v>50</v>
      </c>
      <c r="G669" s="2" t="s">
        <v>53</v>
      </c>
      <c r="H669" s="2" t="s">
        <v>54</v>
      </c>
      <c r="I669" s="2" t="s">
        <v>43</v>
      </c>
      <c r="J669" s="112">
        <v>536309.89158199995</v>
      </c>
      <c r="K669" s="110"/>
    </row>
    <row r="670" spans="1:11" hidden="1" x14ac:dyDescent="0.2">
      <c r="A670" s="2" t="s">
        <v>63</v>
      </c>
      <c r="B670" s="2" t="s">
        <v>49</v>
      </c>
      <c r="C670" s="2" t="s">
        <v>39</v>
      </c>
      <c r="D670" s="108">
        <v>41671</v>
      </c>
      <c r="E670" s="109">
        <f t="shared" si="13"/>
        <v>2</v>
      </c>
      <c r="F670" s="109" t="s">
        <v>50</v>
      </c>
      <c r="G670" s="2" t="s">
        <v>53</v>
      </c>
      <c r="H670" s="2" t="s">
        <v>54</v>
      </c>
      <c r="I670" s="2" t="s">
        <v>43</v>
      </c>
      <c r="J670" s="112">
        <v>414358.37553974998</v>
      </c>
      <c r="K670" s="110"/>
    </row>
    <row r="671" spans="1:11" hidden="1" x14ac:dyDescent="0.2">
      <c r="A671" s="2" t="s">
        <v>63</v>
      </c>
      <c r="B671" s="2" t="s">
        <v>49</v>
      </c>
      <c r="C671" s="2" t="s">
        <v>39</v>
      </c>
      <c r="D671" s="108">
        <v>41699</v>
      </c>
      <c r="E671" s="109">
        <f t="shared" si="13"/>
        <v>3</v>
      </c>
      <c r="F671" s="109" t="s">
        <v>50</v>
      </c>
      <c r="G671" s="2" t="s">
        <v>53</v>
      </c>
      <c r="H671" s="2" t="s">
        <v>54</v>
      </c>
      <c r="I671" s="2" t="s">
        <v>43</v>
      </c>
      <c r="J671" s="112">
        <v>484912.71240800002</v>
      </c>
      <c r="K671" s="110"/>
    </row>
    <row r="672" spans="1:11" hidden="1" x14ac:dyDescent="0.2">
      <c r="A672" s="2" t="s">
        <v>63</v>
      </c>
      <c r="B672" s="2" t="s">
        <v>49</v>
      </c>
      <c r="C672" s="2" t="s">
        <v>39</v>
      </c>
      <c r="D672" s="108">
        <v>41730</v>
      </c>
      <c r="E672" s="109">
        <f t="shared" si="13"/>
        <v>4</v>
      </c>
      <c r="F672" s="109" t="s">
        <v>50</v>
      </c>
      <c r="G672" s="2" t="s">
        <v>53</v>
      </c>
      <c r="H672" s="2" t="s">
        <v>54</v>
      </c>
      <c r="I672" s="2" t="s">
        <v>43</v>
      </c>
      <c r="J672" s="112">
        <v>419935.11569100001</v>
      </c>
      <c r="K672" s="110"/>
    </row>
    <row r="673" spans="1:11" hidden="1" x14ac:dyDescent="0.2">
      <c r="A673" s="2" t="s">
        <v>63</v>
      </c>
      <c r="B673" s="2" t="s">
        <v>49</v>
      </c>
      <c r="C673" s="2" t="s">
        <v>39</v>
      </c>
      <c r="D673" s="108">
        <v>41760</v>
      </c>
      <c r="E673" s="109">
        <f t="shared" si="13"/>
        <v>5</v>
      </c>
      <c r="F673" s="109" t="s">
        <v>50</v>
      </c>
      <c r="G673" s="2" t="s">
        <v>53</v>
      </c>
      <c r="H673" s="2" t="s">
        <v>54</v>
      </c>
      <c r="I673" s="2" t="s">
        <v>43</v>
      </c>
      <c r="J673" s="112">
        <v>448216.05637499999</v>
      </c>
      <c r="K673" s="110"/>
    </row>
    <row r="674" spans="1:11" hidden="1" x14ac:dyDescent="0.2">
      <c r="A674" s="2" t="s">
        <v>63</v>
      </c>
      <c r="B674" s="2" t="s">
        <v>49</v>
      </c>
      <c r="C674" s="2" t="s">
        <v>39</v>
      </c>
      <c r="D674" s="108">
        <v>41791</v>
      </c>
      <c r="E674" s="109">
        <f t="shared" si="13"/>
        <v>6</v>
      </c>
      <c r="F674" s="109" t="s">
        <v>50</v>
      </c>
      <c r="G674" s="2" t="s">
        <v>53</v>
      </c>
      <c r="H674" s="2" t="s">
        <v>54</v>
      </c>
      <c r="I674" s="2" t="s">
        <v>43</v>
      </c>
      <c r="J674" s="112">
        <v>532127.64313450002</v>
      </c>
      <c r="K674" s="110"/>
    </row>
    <row r="675" spans="1:11" hidden="1" x14ac:dyDescent="0.2">
      <c r="A675" s="2" t="s">
        <v>63</v>
      </c>
      <c r="B675" s="2" t="s">
        <v>49</v>
      </c>
      <c r="C675" s="2" t="s">
        <v>39</v>
      </c>
      <c r="D675" s="108">
        <v>41456</v>
      </c>
      <c r="E675" s="109">
        <f t="shared" si="13"/>
        <v>7</v>
      </c>
      <c r="F675" s="109" t="s">
        <v>50</v>
      </c>
      <c r="G675" s="2" t="s">
        <v>53</v>
      </c>
      <c r="H675" s="2" t="s">
        <v>55</v>
      </c>
      <c r="I675" s="2" t="s">
        <v>43</v>
      </c>
      <c r="J675" s="112">
        <v>610297.37310056051</v>
      </c>
      <c r="K675" s="110"/>
    </row>
    <row r="676" spans="1:11" hidden="1" x14ac:dyDescent="0.2">
      <c r="A676" s="2" t="s">
        <v>63</v>
      </c>
      <c r="B676" s="2" t="s">
        <v>49</v>
      </c>
      <c r="C676" s="2" t="s">
        <v>39</v>
      </c>
      <c r="D676" s="108">
        <v>41487</v>
      </c>
      <c r="E676" s="109">
        <f t="shared" si="13"/>
        <v>8</v>
      </c>
      <c r="F676" s="109" t="s">
        <v>50</v>
      </c>
      <c r="G676" s="2" t="s">
        <v>53</v>
      </c>
      <c r="H676" s="2" t="s">
        <v>55</v>
      </c>
      <c r="I676" s="2" t="s">
        <v>43</v>
      </c>
      <c r="J676" s="112">
        <v>908795.20773656247</v>
      </c>
      <c r="K676" s="110"/>
    </row>
    <row r="677" spans="1:11" hidden="1" x14ac:dyDescent="0.2">
      <c r="A677" s="2" t="s">
        <v>63</v>
      </c>
      <c r="B677" s="2" t="s">
        <v>49</v>
      </c>
      <c r="C677" s="2" t="s">
        <v>39</v>
      </c>
      <c r="D677" s="108">
        <v>41518</v>
      </c>
      <c r="E677" s="109">
        <f t="shared" si="13"/>
        <v>9</v>
      </c>
      <c r="F677" s="109" t="s">
        <v>50</v>
      </c>
      <c r="G677" s="2" t="s">
        <v>53</v>
      </c>
      <c r="H677" s="2" t="s">
        <v>55</v>
      </c>
      <c r="I677" s="2" t="s">
        <v>43</v>
      </c>
      <c r="J677" s="112">
        <v>711025.90062299802</v>
      </c>
      <c r="K677" s="110"/>
    </row>
    <row r="678" spans="1:11" hidden="1" x14ac:dyDescent="0.2">
      <c r="A678" s="2" t="s">
        <v>63</v>
      </c>
      <c r="B678" s="2" t="s">
        <v>49</v>
      </c>
      <c r="C678" s="2" t="s">
        <v>39</v>
      </c>
      <c r="D678" s="108">
        <v>41548</v>
      </c>
      <c r="E678" s="109">
        <f t="shared" si="13"/>
        <v>10</v>
      </c>
      <c r="F678" s="109" t="s">
        <v>50</v>
      </c>
      <c r="G678" s="2" t="s">
        <v>53</v>
      </c>
      <c r="H678" s="2" t="s">
        <v>55</v>
      </c>
      <c r="I678" s="2" t="s">
        <v>43</v>
      </c>
      <c r="J678" s="112">
        <v>699813.46326262481</v>
      </c>
      <c r="K678" s="110"/>
    </row>
    <row r="679" spans="1:11" hidden="1" x14ac:dyDescent="0.2">
      <c r="A679" s="2" t="s">
        <v>63</v>
      </c>
      <c r="B679" s="2" t="s">
        <v>49</v>
      </c>
      <c r="C679" s="2" t="s">
        <v>39</v>
      </c>
      <c r="D679" s="108">
        <v>41579</v>
      </c>
      <c r="E679" s="109">
        <f t="shared" si="13"/>
        <v>11</v>
      </c>
      <c r="F679" s="109" t="s">
        <v>50</v>
      </c>
      <c r="G679" s="2" t="s">
        <v>53</v>
      </c>
      <c r="H679" s="2" t="s">
        <v>55</v>
      </c>
      <c r="I679" s="2" t="s">
        <v>43</v>
      </c>
      <c r="J679" s="112">
        <v>619174.29107624991</v>
      </c>
      <c r="K679" s="110"/>
    </row>
    <row r="680" spans="1:11" hidden="1" x14ac:dyDescent="0.2">
      <c r="A680" s="2" t="s">
        <v>63</v>
      </c>
      <c r="B680" s="2" t="s">
        <v>49</v>
      </c>
      <c r="C680" s="2" t="s">
        <v>39</v>
      </c>
      <c r="D680" s="108">
        <v>41609</v>
      </c>
      <c r="E680" s="109">
        <f t="shared" si="13"/>
        <v>12</v>
      </c>
      <c r="F680" s="109" t="s">
        <v>50</v>
      </c>
      <c r="G680" s="2" t="s">
        <v>53</v>
      </c>
      <c r="H680" s="2" t="s">
        <v>55</v>
      </c>
      <c r="I680" s="2" t="s">
        <v>43</v>
      </c>
      <c r="J680" s="112">
        <v>641582.36576999992</v>
      </c>
      <c r="K680" s="110"/>
    </row>
    <row r="681" spans="1:11" hidden="1" x14ac:dyDescent="0.2">
      <c r="A681" s="2" t="s">
        <v>63</v>
      </c>
      <c r="B681" s="2" t="s">
        <v>49</v>
      </c>
      <c r="C681" s="2" t="s">
        <v>39</v>
      </c>
      <c r="D681" s="108">
        <v>41640</v>
      </c>
      <c r="E681" s="109">
        <f t="shared" si="13"/>
        <v>1</v>
      </c>
      <c r="F681" s="109" t="s">
        <v>50</v>
      </c>
      <c r="G681" s="2" t="s">
        <v>53</v>
      </c>
      <c r="H681" s="2" t="s">
        <v>55</v>
      </c>
      <c r="I681" s="2" t="s">
        <v>43</v>
      </c>
      <c r="J681" s="112">
        <v>740585.34395999974</v>
      </c>
      <c r="K681" s="110"/>
    </row>
    <row r="682" spans="1:11" hidden="1" x14ac:dyDescent="0.2">
      <c r="A682" s="2" t="s">
        <v>63</v>
      </c>
      <c r="B682" s="2" t="s">
        <v>49</v>
      </c>
      <c r="C682" s="2" t="s">
        <v>39</v>
      </c>
      <c r="D682" s="108">
        <v>41671</v>
      </c>
      <c r="E682" s="109">
        <f t="shared" si="13"/>
        <v>2</v>
      </c>
      <c r="F682" s="109" t="s">
        <v>50</v>
      </c>
      <c r="G682" s="2" t="s">
        <v>53</v>
      </c>
      <c r="H682" s="2" t="s">
        <v>55</v>
      </c>
      <c r="I682" s="2" t="s">
        <v>43</v>
      </c>
      <c r="J682" s="112">
        <v>665533.05688012496</v>
      </c>
      <c r="K682" s="110"/>
    </row>
    <row r="683" spans="1:11" hidden="1" x14ac:dyDescent="0.2">
      <c r="A683" s="2" t="s">
        <v>63</v>
      </c>
      <c r="B683" s="2" t="s">
        <v>49</v>
      </c>
      <c r="C683" s="2" t="s">
        <v>39</v>
      </c>
      <c r="D683" s="108">
        <v>41699</v>
      </c>
      <c r="E683" s="109">
        <f t="shared" si="13"/>
        <v>3</v>
      </c>
      <c r="F683" s="109" t="s">
        <v>50</v>
      </c>
      <c r="G683" s="2" t="s">
        <v>53</v>
      </c>
      <c r="H683" s="2" t="s">
        <v>55</v>
      </c>
      <c r="I683" s="2" t="s">
        <v>43</v>
      </c>
      <c r="J683" s="112">
        <v>608946.05938500003</v>
      </c>
      <c r="K683" s="110"/>
    </row>
    <row r="684" spans="1:11" hidden="1" x14ac:dyDescent="0.2">
      <c r="A684" s="2" t="s">
        <v>63</v>
      </c>
      <c r="B684" s="2" t="s">
        <v>49</v>
      </c>
      <c r="C684" s="2" t="s">
        <v>39</v>
      </c>
      <c r="D684" s="108">
        <v>41730</v>
      </c>
      <c r="E684" s="109">
        <f t="shared" si="13"/>
        <v>4</v>
      </c>
      <c r="F684" s="109" t="s">
        <v>50</v>
      </c>
      <c r="G684" s="2" t="s">
        <v>53</v>
      </c>
      <c r="H684" s="2" t="s">
        <v>55</v>
      </c>
      <c r="I684" s="2" t="s">
        <v>43</v>
      </c>
      <c r="J684" s="112">
        <v>706548.92858549999</v>
      </c>
      <c r="K684" s="110"/>
    </row>
    <row r="685" spans="1:11" hidden="1" x14ac:dyDescent="0.2">
      <c r="A685" s="2" t="s">
        <v>63</v>
      </c>
      <c r="B685" s="2" t="s">
        <v>49</v>
      </c>
      <c r="C685" s="2" t="s">
        <v>39</v>
      </c>
      <c r="D685" s="108">
        <v>41760</v>
      </c>
      <c r="E685" s="109">
        <f t="shared" si="13"/>
        <v>5</v>
      </c>
      <c r="F685" s="109" t="s">
        <v>50</v>
      </c>
      <c r="G685" s="2" t="s">
        <v>53</v>
      </c>
      <c r="H685" s="2" t="s">
        <v>55</v>
      </c>
      <c r="I685" s="2" t="s">
        <v>43</v>
      </c>
      <c r="J685" s="112">
        <v>684073.99396875</v>
      </c>
      <c r="K685" s="110"/>
    </row>
    <row r="686" spans="1:11" hidden="1" x14ac:dyDescent="0.2">
      <c r="A686" s="2" t="s">
        <v>63</v>
      </c>
      <c r="B686" s="2" t="s">
        <v>49</v>
      </c>
      <c r="C686" s="2" t="s">
        <v>39</v>
      </c>
      <c r="D686" s="108">
        <v>41791</v>
      </c>
      <c r="E686" s="109">
        <f t="shared" si="13"/>
        <v>6</v>
      </c>
      <c r="F686" s="109" t="s">
        <v>50</v>
      </c>
      <c r="G686" s="2" t="s">
        <v>53</v>
      </c>
      <c r="H686" s="2" t="s">
        <v>55</v>
      </c>
      <c r="I686" s="2" t="s">
        <v>43</v>
      </c>
      <c r="J686" s="112">
        <v>795822.70165668742</v>
      </c>
      <c r="K686" s="110"/>
    </row>
    <row r="687" spans="1:11" hidden="1" x14ac:dyDescent="0.2">
      <c r="A687" s="2" t="s">
        <v>63</v>
      </c>
      <c r="B687" s="2" t="s">
        <v>49</v>
      </c>
      <c r="C687" s="2" t="s">
        <v>39</v>
      </c>
      <c r="D687" s="108">
        <v>41456</v>
      </c>
      <c r="E687" s="109">
        <f t="shared" si="13"/>
        <v>7</v>
      </c>
      <c r="F687" s="109" t="s">
        <v>50</v>
      </c>
      <c r="G687" s="2" t="s">
        <v>56</v>
      </c>
      <c r="H687" s="2" t="s">
        <v>57</v>
      </c>
      <c r="I687" s="2" t="s">
        <v>43</v>
      </c>
      <c r="J687" s="112">
        <v>334574.56978850893</v>
      </c>
      <c r="K687" s="110"/>
    </row>
    <row r="688" spans="1:11" hidden="1" x14ac:dyDescent="0.2">
      <c r="A688" s="2" t="s">
        <v>63</v>
      </c>
      <c r="B688" s="2" t="s">
        <v>49</v>
      </c>
      <c r="C688" s="2" t="s">
        <v>39</v>
      </c>
      <c r="D688" s="108">
        <v>41487</v>
      </c>
      <c r="E688" s="109">
        <f t="shared" si="13"/>
        <v>8</v>
      </c>
      <c r="F688" s="109" t="s">
        <v>50</v>
      </c>
      <c r="G688" s="2" t="s">
        <v>56</v>
      </c>
      <c r="H688" s="2" t="s">
        <v>57</v>
      </c>
      <c r="I688" s="2" t="s">
        <v>43</v>
      </c>
      <c r="J688" s="112">
        <v>492735.34629342239</v>
      </c>
      <c r="K688" s="110"/>
    </row>
    <row r="689" spans="1:11" hidden="1" x14ac:dyDescent="0.2">
      <c r="A689" s="2" t="s">
        <v>63</v>
      </c>
      <c r="B689" s="2" t="s">
        <v>49</v>
      </c>
      <c r="C689" s="2" t="s">
        <v>39</v>
      </c>
      <c r="D689" s="108">
        <v>41518</v>
      </c>
      <c r="E689" s="109">
        <f t="shared" si="13"/>
        <v>9</v>
      </c>
      <c r="F689" s="109" t="s">
        <v>50</v>
      </c>
      <c r="G689" s="2" t="s">
        <v>56</v>
      </c>
      <c r="H689" s="2" t="s">
        <v>57</v>
      </c>
      <c r="I689" s="2" t="s">
        <v>43</v>
      </c>
      <c r="J689" s="112">
        <v>423886.13007635879</v>
      </c>
      <c r="K689" s="110"/>
    </row>
    <row r="690" spans="1:11" hidden="1" x14ac:dyDescent="0.2">
      <c r="A690" s="2" t="s">
        <v>63</v>
      </c>
      <c r="B690" s="2" t="s">
        <v>49</v>
      </c>
      <c r="C690" s="2" t="s">
        <v>39</v>
      </c>
      <c r="D690" s="108">
        <v>41548</v>
      </c>
      <c r="E690" s="109">
        <f t="shared" si="13"/>
        <v>10</v>
      </c>
      <c r="F690" s="109" t="s">
        <v>50</v>
      </c>
      <c r="G690" s="2" t="s">
        <v>56</v>
      </c>
      <c r="H690" s="2" t="s">
        <v>57</v>
      </c>
      <c r="I690" s="2" t="s">
        <v>43</v>
      </c>
      <c r="J690" s="112">
        <v>370340.02732499992</v>
      </c>
      <c r="K690" s="110"/>
    </row>
    <row r="691" spans="1:11" hidden="1" x14ac:dyDescent="0.2">
      <c r="A691" s="2" t="s">
        <v>63</v>
      </c>
      <c r="B691" s="2" t="s">
        <v>49</v>
      </c>
      <c r="C691" s="2" t="s">
        <v>39</v>
      </c>
      <c r="D691" s="108">
        <v>41579</v>
      </c>
      <c r="E691" s="109">
        <f t="shared" si="13"/>
        <v>11</v>
      </c>
      <c r="F691" s="109" t="s">
        <v>50</v>
      </c>
      <c r="G691" s="2" t="s">
        <v>56</v>
      </c>
      <c r="H691" s="2" t="s">
        <v>57</v>
      </c>
      <c r="I691" s="2" t="s">
        <v>43</v>
      </c>
      <c r="J691" s="112">
        <v>388537.72727419995</v>
      </c>
      <c r="K691" s="110"/>
    </row>
    <row r="692" spans="1:11" hidden="1" x14ac:dyDescent="0.2">
      <c r="A692" s="2" t="s">
        <v>63</v>
      </c>
      <c r="B692" s="2" t="s">
        <v>49</v>
      </c>
      <c r="C692" s="2" t="s">
        <v>39</v>
      </c>
      <c r="D692" s="108">
        <v>41609</v>
      </c>
      <c r="E692" s="109">
        <f t="shared" si="13"/>
        <v>12</v>
      </c>
      <c r="F692" s="109" t="s">
        <v>50</v>
      </c>
      <c r="G692" s="2" t="s">
        <v>56</v>
      </c>
      <c r="H692" s="2" t="s">
        <v>57</v>
      </c>
      <c r="I692" s="2" t="s">
        <v>43</v>
      </c>
      <c r="J692" s="112">
        <v>338577.18673479994</v>
      </c>
      <c r="K692" s="110"/>
    </row>
    <row r="693" spans="1:11" hidden="1" x14ac:dyDescent="0.2">
      <c r="A693" s="2" t="s">
        <v>63</v>
      </c>
      <c r="B693" s="2" t="s">
        <v>49</v>
      </c>
      <c r="C693" s="2" t="s">
        <v>39</v>
      </c>
      <c r="D693" s="108">
        <v>41640</v>
      </c>
      <c r="E693" s="109">
        <f t="shared" si="13"/>
        <v>1</v>
      </c>
      <c r="F693" s="109" t="s">
        <v>50</v>
      </c>
      <c r="G693" s="2" t="s">
        <v>56</v>
      </c>
      <c r="H693" s="2" t="s">
        <v>57</v>
      </c>
      <c r="I693" s="2" t="s">
        <v>43</v>
      </c>
      <c r="J693" s="112">
        <v>466373.20086803986</v>
      </c>
      <c r="K693" s="110"/>
    </row>
    <row r="694" spans="1:11" hidden="1" x14ac:dyDescent="0.2">
      <c r="A694" s="2" t="s">
        <v>63</v>
      </c>
      <c r="B694" s="2" t="s">
        <v>49</v>
      </c>
      <c r="C694" s="2" t="s">
        <v>39</v>
      </c>
      <c r="D694" s="108">
        <v>41671</v>
      </c>
      <c r="E694" s="109">
        <f t="shared" si="13"/>
        <v>2</v>
      </c>
      <c r="F694" s="109" t="s">
        <v>50</v>
      </c>
      <c r="G694" s="2" t="s">
        <v>56</v>
      </c>
      <c r="H694" s="2" t="s">
        <v>57</v>
      </c>
      <c r="I694" s="2" t="s">
        <v>43</v>
      </c>
      <c r="J694" s="112">
        <v>388574.67707873997</v>
      </c>
      <c r="K694" s="110"/>
    </row>
    <row r="695" spans="1:11" hidden="1" x14ac:dyDescent="0.2">
      <c r="A695" s="2" t="s">
        <v>63</v>
      </c>
      <c r="B695" s="2" t="s">
        <v>49</v>
      </c>
      <c r="C695" s="2" t="s">
        <v>39</v>
      </c>
      <c r="D695" s="108">
        <v>41699</v>
      </c>
      <c r="E695" s="109">
        <f t="shared" si="13"/>
        <v>3</v>
      </c>
      <c r="F695" s="109" t="s">
        <v>50</v>
      </c>
      <c r="G695" s="2" t="s">
        <v>56</v>
      </c>
      <c r="H695" s="2" t="s">
        <v>57</v>
      </c>
      <c r="I695" s="2" t="s">
        <v>43</v>
      </c>
      <c r="J695" s="112">
        <v>356192.71368815994</v>
      </c>
      <c r="K695" s="110"/>
    </row>
    <row r="696" spans="1:11" hidden="1" x14ac:dyDescent="0.2">
      <c r="A696" s="2" t="s">
        <v>63</v>
      </c>
      <c r="B696" s="2" t="s">
        <v>49</v>
      </c>
      <c r="C696" s="2" t="s">
        <v>39</v>
      </c>
      <c r="D696" s="108">
        <v>41730</v>
      </c>
      <c r="E696" s="109">
        <f t="shared" si="13"/>
        <v>4</v>
      </c>
      <c r="F696" s="109" t="s">
        <v>50</v>
      </c>
      <c r="G696" s="2" t="s">
        <v>56</v>
      </c>
      <c r="H696" s="2" t="s">
        <v>57</v>
      </c>
      <c r="I696" s="2" t="s">
        <v>43</v>
      </c>
      <c r="J696" s="112">
        <v>381723.53905412991</v>
      </c>
      <c r="K696" s="110"/>
    </row>
    <row r="697" spans="1:11" hidden="1" x14ac:dyDescent="0.2">
      <c r="A697" s="2" t="s">
        <v>63</v>
      </c>
      <c r="B697" s="2" t="s">
        <v>49</v>
      </c>
      <c r="C697" s="2" t="s">
        <v>39</v>
      </c>
      <c r="D697" s="108">
        <v>41760</v>
      </c>
      <c r="E697" s="109">
        <f t="shared" si="13"/>
        <v>5</v>
      </c>
      <c r="F697" s="109" t="s">
        <v>50</v>
      </c>
      <c r="G697" s="2" t="s">
        <v>56</v>
      </c>
      <c r="H697" s="2" t="s">
        <v>57</v>
      </c>
      <c r="I697" s="2" t="s">
        <v>43</v>
      </c>
      <c r="J697" s="112">
        <v>429911.03490812494</v>
      </c>
      <c r="K697" s="110"/>
    </row>
    <row r="698" spans="1:11" hidden="1" x14ac:dyDescent="0.2">
      <c r="A698" s="2" t="s">
        <v>63</v>
      </c>
      <c r="B698" s="2" t="s">
        <v>49</v>
      </c>
      <c r="C698" s="2" t="s">
        <v>39</v>
      </c>
      <c r="D698" s="108">
        <v>41791</v>
      </c>
      <c r="E698" s="109">
        <f t="shared" si="13"/>
        <v>6</v>
      </c>
      <c r="F698" s="109" t="s">
        <v>50</v>
      </c>
      <c r="G698" s="2" t="s">
        <v>56</v>
      </c>
      <c r="H698" s="2" t="s">
        <v>57</v>
      </c>
      <c r="I698" s="2" t="s">
        <v>43</v>
      </c>
      <c r="J698" s="112">
        <v>476034.24514096242</v>
      </c>
      <c r="K698" s="110"/>
    </row>
    <row r="699" spans="1:11" hidden="1" x14ac:dyDescent="0.2">
      <c r="A699" s="2" t="s">
        <v>63</v>
      </c>
      <c r="B699" s="2" t="s">
        <v>49</v>
      </c>
      <c r="C699" s="2" t="s">
        <v>39</v>
      </c>
      <c r="D699" s="108">
        <v>41456</v>
      </c>
      <c r="E699" s="109">
        <f t="shared" si="13"/>
        <v>7</v>
      </c>
      <c r="F699" s="109" t="s">
        <v>50</v>
      </c>
      <c r="G699" s="2" t="s">
        <v>56</v>
      </c>
      <c r="H699" s="2" t="s">
        <v>58</v>
      </c>
      <c r="I699" s="2" t="s">
        <v>43</v>
      </c>
      <c r="J699" s="112">
        <v>221632.12385716435</v>
      </c>
      <c r="K699" s="110"/>
    </row>
    <row r="700" spans="1:11" hidden="1" x14ac:dyDescent="0.2">
      <c r="A700" s="2" t="s">
        <v>63</v>
      </c>
      <c r="B700" s="2" t="s">
        <v>49</v>
      </c>
      <c r="C700" s="2" t="s">
        <v>39</v>
      </c>
      <c r="D700" s="108">
        <v>41487</v>
      </c>
      <c r="E700" s="109">
        <f t="shared" si="13"/>
        <v>8</v>
      </c>
      <c r="F700" s="109" t="s">
        <v>50</v>
      </c>
      <c r="G700" s="2" t="s">
        <v>56</v>
      </c>
      <c r="H700" s="2" t="s">
        <v>58</v>
      </c>
      <c r="I700" s="2" t="s">
        <v>43</v>
      </c>
      <c r="J700" s="112">
        <v>298721.115169695</v>
      </c>
      <c r="K700" s="110"/>
    </row>
    <row r="701" spans="1:11" hidden="1" x14ac:dyDescent="0.2">
      <c r="A701" s="2" t="s">
        <v>63</v>
      </c>
      <c r="B701" s="2" t="s">
        <v>49</v>
      </c>
      <c r="C701" s="2" t="s">
        <v>39</v>
      </c>
      <c r="D701" s="108">
        <v>41518</v>
      </c>
      <c r="E701" s="109">
        <f t="shared" si="13"/>
        <v>9</v>
      </c>
      <c r="F701" s="109" t="s">
        <v>50</v>
      </c>
      <c r="G701" s="2" t="s">
        <v>56</v>
      </c>
      <c r="H701" s="2" t="s">
        <v>58</v>
      </c>
      <c r="I701" s="2" t="s">
        <v>43</v>
      </c>
      <c r="J701" s="112">
        <v>263980.61528681178</v>
      </c>
      <c r="K701" s="110"/>
    </row>
    <row r="702" spans="1:11" hidden="1" x14ac:dyDescent="0.2">
      <c r="A702" s="2" t="s">
        <v>63</v>
      </c>
      <c r="B702" s="2" t="s">
        <v>49</v>
      </c>
      <c r="C702" s="2" t="s">
        <v>39</v>
      </c>
      <c r="D702" s="108">
        <v>41548</v>
      </c>
      <c r="E702" s="109">
        <f t="shared" si="13"/>
        <v>10</v>
      </c>
      <c r="F702" s="109" t="s">
        <v>50</v>
      </c>
      <c r="G702" s="2" t="s">
        <v>56</v>
      </c>
      <c r="H702" s="2" t="s">
        <v>58</v>
      </c>
      <c r="I702" s="2" t="s">
        <v>43</v>
      </c>
      <c r="J702" s="112">
        <v>219795.94496150999</v>
      </c>
      <c r="K702" s="110"/>
    </row>
    <row r="703" spans="1:11" hidden="1" x14ac:dyDescent="0.2">
      <c r="A703" s="2" t="s">
        <v>63</v>
      </c>
      <c r="B703" s="2" t="s">
        <v>49</v>
      </c>
      <c r="C703" s="2" t="s">
        <v>39</v>
      </c>
      <c r="D703" s="108">
        <v>41579</v>
      </c>
      <c r="E703" s="109">
        <f t="shared" si="13"/>
        <v>11</v>
      </c>
      <c r="F703" s="109" t="s">
        <v>50</v>
      </c>
      <c r="G703" s="2" t="s">
        <v>56</v>
      </c>
      <c r="H703" s="2" t="s">
        <v>58</v>
      </c>
      <c r="I703" s="2" t="s">
        <v>43</v>
      </c>
      <c r="J703" s="112">
        <v>258222.34619527502</v>
      </c>
      <c r="K703" s="110"/>
    </row>
    <row r="704" spans="1:11" hidden="1" x14ac:dyDescent="0.2">
      <c r="A704" s="2" t="s">
        <v>63</v>
      </c>
      <c r="B704" s="2" t="s">
        <v>49</v>
      </c>
      <c r="C704" s="2" t="s">
        <v>39</v>
      </c>
      <c r="D704" s="108">
        <v>41609</v>
      </c>
      <c r="E704" s="109">
        <f t="shared" si="13"/>
        <v>12</v>
      </c>
      <c r="F704" s="109" t="s">
        <v>50</v>
      </c>
      <c r="G704" s="2" t="s">
        <v>56</v>
      </c>
      <c r="H704" s="2" t="s">
        <v>58</v>
      </c>
      <c r="I704" s="2" t="s">
        <v>43</v>
      </c>
      <c r="J704" s="112">
        <v>230372.47477350003</v>
      </c>
      <c r="K704" s="110"/>
    </row>
    <row r="705" spans="1:11" hidden="1" x14ac:dyDescent="0.2">
      <c r="A705" s="2" t="s">
        <v>63</v>
      </c>
      <c r="B705" s="2" t="s">
        <v>49</v>
      </c>
      <c r="C705" s="2" t="s">
        <v>39</v>
      </c>
      <c r="D705" s="108">
        <v>41640</v>
      </c>
      <c r="E705" s="109">
        <f t="shared" si="13"/>
        <v>1</v>
      </c>
      <c r="F705" s="109" t="s">
        <v>50</v>
      </c>
      <c r="G705" s="2" t="s">
        <v>56</v>
      </c>
      <c r="H705" s="2" t="s">
        <v>58</v>
      </c>
      <c r="I705" s="2" t="s">
        <v>43</v>
      </c>
      <c r="J705" s="112">
        <v>269842.36896287993</v>
      </c>
      <c r="K705" s="110"/>
    </row>
    <row r="706" spans="1:11" hidden="1" x14ac:dyDescent="0.2">
      <c r="A706" s="2" t="s">
        <v>63</v>
      </c>
      <c r="B706" s="2" t="s">
        <v>49</v>
      </c>
      <c r="C706" s="2" t="s">
        <v>39</v>
      </c>
      <c r="D706" s="108">
        <v>41671</v>
      </c>
      <c r="E706" s="109">
        <f t="shared" si="13"/>
        <v>2</v>
      </c>
      <c r="F706" s="109" t="s">
        <v>50</v>
      </c>
      <c r="G706" s="2" t="s">
        <v>56</v>
      </c>
      <c r="H706" s="2" t="s">
        <v>58</v>
      </c>
      <c r="I706" s="2" t="s">
        <v>43</v>
      </c>
      <c r="J706" s="112">
        <v>229486.43250580502</v>
      </c>
      <c r="K706" s="110"/>
    </row>
    <row r="707" spans="1:11" hidden="1" x14ac:dyDescent="0.2">
      <c r="A707" s="2" t="s">
        <v>63</v>
      </c>
      <c r="B707" s="2" t="s">
        <v>49</v>
      </c>
      <c r="C707" s="2" t="s">
        <v>39</v>
      </c>
      <c r="D707" s="108">
        <v>41699</v>
      </c>
      <c r="E707" s="109">
        <f t="shared" si="13"/>
        <v>3</v>
      </c>
      <c r="F707" s="109" t="s">
        <v>50</v>
      </c>
      <c r="G707" s="2" t="s">
        <v>56</v>
      </c>
      <c r="H707" s="2" t="s">
        <v>58</v>
      </c>
      <c r="I707" s="2" t="s">
        <v>43</v>
      </c>
      <c r="J707" s="112">
        <v>247771.36577484003</v>
      </c>
      <c r="K707" s="110"/>
    </row>
    <row r="708" spans="1:11" hidden="1" x14ac:dyDescent="0.2">
      <c r="A708" s="2" t="s">
        <v>63</v>
      </c>
      <c r="B708" s="2" t="s">
        <v>49</v>
      </c>
      <c r="C708" s="2" t="s">
        <v>39</v>
      </c>
      <c r="D708" s="108">
        <v>41730</v>
      </c>
      <c r="E708" s="109">
        <f t="shared" si="13"/>
        <v>4</v>
      </c>
      <c r="F708" s="109" t="s">
        <v>50</v>
      </c>
      <c r="G708" s="2" t="s">
        <v>56</v>
      </c>
      <c r="H708" s="2" t="s">
        <v>58</v>
      </c>
      <c r="I708" s="2" t="s">
        <v>43</v>
      </c>
      <c r="J708" s="112">
        <v>247653.76578579002</v>
      </c>
      <c r="K708" s="110"/>
    </row>
    <row r="709" spans="1:11" hidden="1" x14ac:dyDescent="0.2">
      <c r="A709" s="2" t="s">
        <v>63</v>
      </c>
      <c r="B709" s="2" t="s">
        <v>49</v>
      </c>
      <c r="C709" s="2" t="s">
        <v>39</v>
      </c>
      <c r="D709" s="108">
        <v>41760</v>
      </c>
      <c r="E709" s="109">
        <f t="shared" si="13"/>
        <v>5</v>
      </c>
      <c r="F709" s="109" t="s">
        <v>50</v>
      </c>
      <c r="G709" s="2" t="s">
        <v>56</v>
      </c>
      <c r="H709" s="2" t="s">
        <v>58</v>
      </c>
      <c r="I709" s="2" t="s">
        <v>43</v>
      </c>
      <c r="J709" s="112">
        <v>257537.95336406256</v>
      </c>
      <c r="K709" s="110"/>
    </row>
    <row r="710" spans="1:11" hidden="1" x14ac:dyDescent="0.2">
      <c r="A710" s="2" t="s">
        <v>63</v>
      </c>
      <c r="B710" s="2" t="s">
        <v>49</v>
      </c>
      <c r="C710" s="2" t="s">
        <v>39</v>
      </c>
      <c r="D710" s="108">
        <v>41791</v>
      </c>
      <c r="E710" s="109">
        <f t="shared" si="13"/>
        <v>6</v>
      </c>
      <c r="F710" s="109" t="s">
        <v>50</v>
      </c>
      <c r="G710" s="2" t="s">
        <v>56</v>
      </c>
      <c r="H710" s="2" t="s">
        <v>58</v>
      </c>
      <c r="I710" s="2" t="s">
        <v>43</v>
      </c>
      <c r="J710" s="112">
        <v>273028.52946296253</v>
      </c>
      <c r="K710" s="110"/>
    </row>
    <row r="711" spans="1:11" hidden="1" x14ac:dyDescent="0.2">
      <c r="A711" s="2" t="s">
        <v>63</v>
      </c>
      <c r="B711" s="2" t="s">
        <v>49</v>
      </c>
      <c r="C711" s="2" t="s">
        <v>39</v>
      </c>
      <c r="D711" s="108">
        <v>41456</v>
      </c>
      <c r="E711" s="109">
        <f t="shared" si="13"/>
        <v>7</v>
      </c>
      <c r="F711" s="109" t="s">
        <v>50</v>
      </c>
      <c r="G711" s="2" t="s">
        <v>56</v>
      </c>
      <c r="H711" s="2" t="s">
        <v>59</v>
      </c>
      <c r="I711" s="2" t="s">
        <v>43</v>
      </c>
      <c r="J711" s="112">
        <v>270317.51001272164</v>
      </c>
      <c r="K711" s="110"/>
    </row>
    <row r="712" spans="1:11" hidden="1" x14ac:dyDescent="0.2">
      <c r="A712" s="2" t="s">
        <v>63</v>
      </c>
      <c r="B712" s="2" t="s">
        <v>49</v>
      </c>
      <c r="C712" s="2" t="s">
        <v>39</v>
      </c>
      <c r="D712" s="108">
        <v>41487</v>
      </c>
      <c r="E712" s="109">
        <f t="shared" si="13"/>
        <v>8</v>
      </c>
      <c r="F712" s="109" t="s">
        <v>50</v>
      </c>
      <c r="G712" s="2" t="s">
        <v>56</v>
      </c>
      <c r="H712" s="2" t="s">
        <v>59</v>
      </c>
      <c r="I712" s="2" t="s">
        <v>43</v>
      </c>
      <c r="J712" s="112">
        <v>345609.90627034125</v>
      </c>
      <c r="K712" s="110"/>
    </row>
    <row r="713" spans="1:11" hidden="1" x14ac:dyDescent="0.2">
      <c r="A713" s="2" t="s">
        <v>63</v>
      </c>
      <c r="B713" s="2" t="s">
        <v>49</v>
      </c>
      <c r="C713" s="2" t="s">
        <v>39</v>
      </c>
      <c r="D713" s="108">
        <v>41518</v>
      </c>
      <c r="E713" s="109">
        <f t="shared" si="13"/>
        <v>9</v>
      </c>
      <c r="F713" s="109" t="s">
        <v>50</v>
      </c>
      <c r="G713" s="2" t="s">
        <v>56</v>
      </c>
      <c r="H713" s="2" t="s">
        <v>59</v>
      </c>
      <c r="I713" s="2" t="s">
        <v>43</v>
      </c>
      <c r="J713" s="112">
        <v>281982.65504614048</v>
      </c>
      <c r="K713" s="110"/>
    </row>
    <row r="714" spans="1:11" hidden="1" x14ac:dyDescent="0.2">
      <c r="A714" s="2" t="s">
        <v>63</v>
      </c>
      <c r="B714" s="2" t="s">
        <v>49</v>
      </c>
      <c r="C714" s="2" t="s">
        <v>39</v>
      </c>
      <c r="D714" s="108">
        <v>41548</v>
      </c>
      <c r="E714" s="109">
        <f t="shared" si="13"/>
        <v>10</v>
      </c>
      <c r="F714" s="109" t="s">
        <v>50</v>
      </c>
      <c r="G714" s="2" t="s">
        <v>56</v>
      </c>
      <c r="H714" s="2" t="s">
        <v>59</v>
      </c>
      <c r="I714" s="2" t="s">
        <v>43</v>
      </c>
      <c r="J714" s="112">
        <v>262525.43281191739</v>
      </c>
      <c r="K714" s="110"/>
    </row>
    <row r="715" spans="1:11" hidden="1" x14ac:dyDescent="0.2">
      <c r="A715" s="2" t="s">
        <v>63</v>
      </c>
      <c r="B715" s="2" t="s">
        <v>49</v>
      </c>
      <c r="C715" s="2" t="s">
        <v>39</v>
      </c>
      <c r="D715" s="108">
        <v>41579</v>
      </c>
      <c r="E715" s="109">
        <f t="shared" si="13"/>
        <v>11</v>
      </c>
      <c r="F715" s="109" t="s">
        <v>50</v>
      </c>
      <c r="G715" s="2" t="s">
        <v>56</v>
      </c>
      <c r="H715" s="2" t="s">
        <v>59</v>
      </c>
      <c r="I715" s="2" t="s">
        <v>43</v>
      </c>
      <c r="J715" s="112">
        <v>264530.39711157506</v>
      </c>
      <c r="K715" s="110"/>
    </row>
    <row r="716" spans="1:11" hidden="1" x14ac:dyDescent="0.2">
      <c r="A716" s="2" t="s">
        <v>63</v>
      </c>
      <c r="B716" s="2" t="s">
        <v>49</v>
      </c>
      <c r="C716" s="2" t="s">
        <v>39</v>
      </c>
      <c r="D716" s="108">
        <v>41609</v>
      </c>
      <c r="E716" s="109">
        <f t="shared" si="13"/>
        <v>12</v>
      </c>
      <c r="F716" s="109" t="s">
        <v>50</v>
      </c>
      <c r="G716" s="2" t="s">
        <v>56</v>
      </c>
      <c r="H716" s="2" t="s">
        <v>59</v>
      </c>
      <c r="I716" s="2" t="s">
        <v>43</v>
      </c>
      <c r="J716" s="112">
        <v>252866.98882554998</v>
      </c>
      <c r="K716" s="110"/>
    </row>
    <row r="717" spans="1:11" hidden="1" x14ac:dyDescent="0.2">
      <c r="A717" s="2" t="s">
        <v>63</v>
      </c>
      <c r="B717" s="2" t="s">
        <v>49</v>
      </c>
      <c r="C717" s="2" t="s">
        <v>39</v>
      </c>
      <c r="D717" s="108">
        <v>41640</v>
      </c>
      <c r="E717" s="109">
        <f t="shared" si="13"/>
        <v>1</v>
      </c>
      <c r="F717" s="109" t="s">
        <v>50</v>
      </c>
      <c r="G717" s="2" t="s">
        <v>56</v>
      </c>
      <c r="H717" s="2" t="s">
        <v>59</v>
      </c>
      <c r="I717" s="2" t="s">
        <v>43</v>
      </c>
      <c r="J717" s="112">
        <v>306190.89609723992</v>
      </c>
      <c r="K717" s="110"/>
    </row>
    <row r="718" spans="1:11" hidden="1" x14ac:dyDescent="0.2">
      <c r="A718" s="2" t="s">
        <v>63</v>
      </c>
      <c r="B718" s="2" t="s">
        <v>49</v>
      </c>
      <c r="C718" s="2" t="s">
        <v>39</v>
      </c>
      <c r="D718" s="108">
        <v>41671</v>
      </c>
      <c r="E718" s="109">
        <f t="shared" si="13"/>
        <v>2</v>
      </c>
      <c r="F718" s="109" t="s">
        <v>50</v>
      </c>
      <c r="G718" s="2" t="s">
        <v>56</v>
      </c>
      <c r="H718" s="2" t="s">
        <v>59</v>
      </c>
      <c r="I718" s="2" t="s">
        <v>43</v>
      </c>
      <c r="J718" s="112">
        <v>271830.070734885</v>
      </c>
      <c r="K718" s="110"/>
    </row>
    <row r="719" spans="1:11" hidden="1" x14ac:dyDescent="0.2">
      <c r="A719" s="2" t="s">
        <v>63</v>
      </c>
      <c r="B719" s="2" t="s">
        <v>49</v>
      </c>
      <c r="C719" s="2" t="s">
        <v>39</v>
      </c>
      <c r="D719" s="108">
        <v>41699</v>
      </c>
      <c r="E719" s="109">
        <f t="shared" si="13"/>
        <v>3</v>
      </c>
      <c r="F719" s="109" t="s">
        <v>50</v>
      </c>
      <c r="G719" s="2" t="s">
        <v>56</v>
      </c>
      <c r="H719" s="2" t="s">
        <v>59</v>
      </c>
      <c r="I719" s="2" t="s">
        <v>43</v>
      </c>
      <c r="J719" s="112">
        <v>271101.39427444007</v>
      </c>
      <c r="K719" s="110"/>
    </row>
    <row r="720" spans="1:11" hidden="1" x14ac:dyDescent="0.2">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hidden="1" x14ac:dyDescent="0.2">
      <c r="A721" s="2" t="s">
        <v>63</v>
      </c>
      <c r="B721" s="2" t="s">
        <v>49</v>
      </c>
      <c r="C721" s="2" t="s">
        <v>39</v>
      </c>
      <c r="D721" s="108">
        <v>41760</v>
      </c>
      <c r="E721" s="109">
        <f t="shared" si="14"/>
        <v>5</v>
      </c>
      <c r="F721" s="109" t="s">
        <v>50</v>
      </c>
      <c r="G721" s="2" t="s">
        <v>56</v>
      </c>
      <c r="H721" s="2" t="s">
        <v>59</v>
      </c>
      <c r="I721" s="2" t="s">
        <v>43</v>
      </c>
      <c r="J721" s="112">
        <v>294826.72073953127</v>
      </c>
      <c r="K721" s="110"/>
    </row>
    <row r="722" spans="1:11" hidden="1" x14ac:dyDescent="0.2">
      <c r="A722" s="2" t="s">
        <v>63</v>
      </c>
      <c r="B722" s="2" t="s">
        <v>49</v>
      </c>
      <c r="C722" s="2" t="s">
        <v>39</v>
      </c>
      <c r="D722" s="108">
        <v>41791</v>
      </c>
      <c r="E722" s="109">
        <f t="shared" si="14"/>
        <v>6</v>
      </c>
      <c r="F722" s="109" t="s">
        <v>50</v>
      </c>
      <c r="G722" s="2" t="s">
        <v>56</v>
      </c>
      <c r="H722" s="2" t="s">
        <v>59</v>
      </c>
      <c r="I722" s="2" t="s">
        <v>43</v>
      </c>
      <c r="J722" s="112">
        <v>340841.04228242871</v>
      </c>
      <c r="K722" s="110"/>
    </row>
    <row r="723" spans="1:11" hidden="1" x14ac:dyDescent="0.2">
      <c r="A723" s="2" t="s">
        <v>63</v>
      </c>
      <c r="B723" s="2" t="s">
        <v>49</v>
      </c>
      <c r="C723" s="2" t="s">
        <v>39</v>
      </c>
      <c r="D723" s="108">
        <v>41456</v>
      </c>
      <c r="E723" s="109">
        <f t="shared" si="14"/>
        <v>7</v>
      </c>
      <c r="F723" s="109" t="s">
        <v>50</v>
      </c>
      <c r="G723" s="2" t="s">
        <v>56</v>
      </c>
      <c r="H723" s="2" t="s">
        <v>60</v>
      </c>
      <c r="I723" s="2" t="s">
        <v>43</v>
      </c>
      <c r="J723" s="112">
        <v>186895.31347357444</v>
      </c>
      <c r="K723" s="110"/>
    </row>
    <row r="724" spans="1:11" hidden="1" x14ac:dyDescent="0.2">
      <c r="A724" s="2" t="s">
        <v>63</v>
      </c>
      <c r="B724" s="2" t="s">
        <v>49</v>
      </c>
      <c r="C724" s="2" t="s">
        <v>39</v>
      </c>
      <c r="D724" s="108">
        <v>41487</v>
      </c>
      <c r="E724" s="109">
        <f t="shared" si="14"/>
        <v>8</v>
      </c>
      <c r="F724" s="109" t="s">
        <v>50</v>
      </c>
      <c r="G724" s="2" t="s">
        <v>56</v>
      </c>
      <c r="H724" s="2" t="s">
        <v>60</v>
      </c>
      <c r="I724" s="2" t="s">
        <v>43</v>
      </c>
      <c r="J724" s="112">
        <v>232460.33937309752</v>
      </c>
      <c r="K724" s="110"/>
    </row>
    <row r="725" spans="1:11" hidden="1" x14ac:dyDescent="0.2">
      <c r="A725" s="2" t="s">
        <v>63</v>
      </c>
      <c r="B725" s="2" t="s">
        <v>49</v>
      </c>
      <c r="C725" s="2" t="s">
        <v>39</v>
      </c>
      <c r="D725" s="108">
        <v>41518</v>
      </c>
      <c r="E725" s="109">
        <f t="shared" si="14"/>
        <v>9</v>
      </c>
      <c r="F725" s="109" t="s">
        <v>50</v>
      </c>
      <c r="G725" s="2" t="s">
        <v>56</v>
      </c>
      <c r="H725" s="2" t="s">
        <v>60</v>
      </c>
      <c r="I725" s="2" t="s">
        <v>43</v>
      </c>
      <c r="J725" s="112">
        <v>196800.64514333947</v>
      </c>
      <c r="K725" s="110"/>
    </row>
    <row r="726" spans="1:11" hidden="1" x14ac:dyDescent="0.2">
      <c r="A726" s="2" t="s">
        <v>63</v>
      </c>
      <c r="B726" s="2" t="s">
        <v>49</v>
      </c>
      <c r="C726" s="2" t="s">
        <v>39</v>
      </c>
      <c r="D726" s="108">
        <v>41548</v>
      </c>
      <c r="E726" s="109">
        <f t="shared" si="14"/>
        <v>10</v>
      </c>
      <c r="F726" s="109" t="s">
        <v>50</v>
      </c>
      <c r="G726" s="2" t="s">
        <v>56</v>
      </c>
      <c r="H726" s="2" t="s">
        <v>60</v>
      </c>
      <c r="I726" s="2" t="s">
        <v>43</v>
      </c>
      <c r="J726" s="112">
        <v>175238.87213904748</v>
      </c>
      <c r="K726" s="110"/>
    </row>
    <row r="727" spans="1:11" hidden="1" x14ac:dyDescent="0.2">
      <c r="A727" s="2" t="s">
        <v>63</v>
      </c>
      <c r="B727" s="2" t="s">
        <v>49</v>
      </c>
      <c r="C727" s="2" t="s">
        <v>39</v>
      </c>
      <c r="D727" s="108">
        <v>41579</v>
      </c>
      <c r="E727" s="109">
        <f t="shared" si="14"/>
        <v>11</v>
      </c>
      <c r="F727" s="109" t="s">
        <v>50</v>
      </c>
      <c r="G727" s="2" t="s">
        <v>56</v>
      </c>
      <c r="H727" s="2" t="s">
        <v>60</v>
      </c>
      <c r="I727" s="2" t="s">
        <v>43</v>
      </c>
      <c r="J727" s="112">
        <v>184271.68199002498</v>
      </c>
      <c r="K727" s="110"/>
    </row>
    <row r="728" spans="1:11" hidden="1" x14ac:dyDescent="0.2">
      <c r="A728" s="2" t="s">
        <v>63</v>
      </c>
      <c r="B728" s="2" t="s">
        <v>49</v>
      </c>
      <c r="C728" s="2" t="s">
        <v>39</v>
      </c>
      <c r="D728" s="108">
        <v>41609</v>
      </c>
      <c r="E728" s="109">
        <f t="shared" si="14"/>
        <v>12</v>
      </c>
      <c r="F728" s="109" t="s">
        <v>50</v>
      </c>
      <c r="G728" s="2" t="s">
        <v>56</v>
      </c>
      <c r="H728" s="2" t="s">
        <v>60</v>
      </c>
      <c r="I728" s="2" t="s">
        <v>43</v>
      </c>
      <c r="J728" s="112">
        <v>182465.61649890002</v>
      </c>
      <c r="K728" s="110"/>
    </row>
    <row r="729" spans="1:11" hidden="1" x14ac:dyDescent="0.2">
      <c r="A729" s="2" t="s">
        <v>63</v>
      </c>
      <c r="B729" s="2" t="s">
        <v>49</v>
      </c>
      <c r="C729" s="2" t="s">
        <v>39</v>
      </c>
      <c r="D729" s="108">
        <v>41640</v>
      </c>
      <c r="E729" s="109">
        <f t="shared" si="14"/>
        <v>1</v>
      </c>
      <c r="F729" s="109" t="s">
        <v>50</v>
      </c>
      <c r="G729" s="2" t="s">
        <v>56</v>
      </c>
      <c r="H729" s="2" t="s">
        <v>60</v>
      </c>
      <c r="I729" s="2" t="s">
        <v>43</v>
      </c>
      <c r="J729" s="112">
        <v>235865.21106119995</v>
      </c>
      <c r="K729" s="110"/>
    </row>
    <row r="730" spans="1:11" hidden="1" x14ac:dyDescent="0.2">
      <c r="A730" s="2" t="s">
        <v>63</v>
      </c>
      <c r="B730" s="2" t="s">
        <v>49</v>
      </c>
      <c r="C730" s="2" t="s">
        <v>39</v>
      </c>
      <c r="D730" s="108">
        <v>41671</v>
      </c>
      <c r="E730" s="109">
        <f t="shared" si="14"/>
        <v>2</v>
      </c>
      <c r="F730" s="109" t="s">
        <v>50</v>
      </c>
      <c r="G730" s="2" t="s">
        <v>56</v>
      </c>
      <c r="H730" s="2" t="s">
        <v>60</v>
      </c>
      <c r="I730" s="2" t="s">
        <v>43</v>
      </c>
      <c r="J730" s="112">
        <v>184781.07299609997</v>
      </c>
      <c r="K730" s="110"/>
    </row>
    <row r="731" spans="1:11" hidden="1" x14ac:dyDescent="0.2">
      <c r="A731" s="2" t="s">
        <v>63</v>
      </c>
      <c r="B731" s="2" t="s">
        <v>49</v>
      </c>
      <c r="C731" s="2" t="s">
        <v>39</v>
      </c>
      <c r="D731" s="108">
        <v>41699</v>
      </c>
      <c r="E731" s="109">
        <f t="shared" si="14"/>
        <v>3</v>
      </c>
      <c r="F731" s="109" t="s">
        <v>50</v>
      </c>
      <c r="G731" s="2" t="s">
        <v>56</v>
      </c>
      <c r="H731" s="2" t="s">
        <v>60</v>
      </c>
      <c r="I731" s="2" t="s">
        <v>43</v>
      </c>
      <c r="J731" s="112">
        <v>187904.12488512002</v>
      </c>
      <c r="K731" s="110"/>
    </row>
    <row r="732" spans="1:11" hidden="1" x14ac:dyDescent="0.2">
      <c r="A732" s="2" t="s">
        <v>63</v>
      </c>
      <c r="B732" s="2" t="s">
        <v>49</v>
      </c>
      <c r="C732" s="2" t="s">
        <v>39</v>
      </c>
      <c r="D732" s="108">
        <v>41730</v>
      </c>
      <c r="E732" s="109">
        <f t="shared" si="14"/>
        <v>4</v>
      </c>
      <c r="F732" s="109" t="s">
        <v>50</v>
      </c>
      <c r="G732" s="2" t="s">
        <v>56</v>
      </c>
      <c r="H732" s="2" t="s">
        <v>60</v>
      </c>
      <c r="I732" s="2" t="s">
        <v>43</v>
      </c>
      <c r="J732" s="112">
        <v>191788.36157754</v>
      </c>
      <c r="K732" s="110"/>
    </row>
    <row r="733" spans="1:11" hidden="1" x14ac:dyDescent="0.2">
      <c r="A733" s="2" t="s">
        <v>63</v>
      </c>
      <c r="B733" s="2" t="s">
        <v>49</v>
      </c>
      <c r="C733" s="2" t="s">
        <v>39</v>
      </c>
      <c r="D733" s="108">
        <v>41760</v>
      </c>
      <c r="E733" s="109">
        <f t="shared" si="14"/>
        <v>5</v>
      </c>
      <c r="F733" s="109" t="s">
        <v>50</v>
      </c>
      <c r="G733" s="2" t="s">
        <v>56</v>
      </c>
      <c r="H733" s="2" t="s">
        <v>60</v>
      </c>
      <c r="I733" s="2" t="s">
        <v>43</v>
      </c>
      <c r="J733" s="112">
        <v>189293.90636625001</v>
      </c>
      <c r="K733" s="110"/>
    </row>
    <row r="734" spans="1:11" hidden="1" x14ac:dyDescent="0.2">
      <c r="A734" s="2" t="s">
        <v>63</v>
      </c>
      <c r="B734" s="2" t="s">
        <v>49</v>
      </c>
      <c r="C734" s="2" t="s">
        <v>39</v>
      </c>
      <c r="D734" s="108">
        <v>41791</v>
      </c>
      <c r="E734" s="109">
        <f t="shared" si="14"/>
        <v>6</v>
      </c>
      <c r="F734" s="109" t="s">
        <v>50</v>
      </c>
      <c r="G734" s="2" t="s">
        <v>56</v>
      </c>
      <c r="H734" s="2" t="s">
        <v>60</v>
      </c>
      <c r="I734" s="2" t="s">
        <v>43</v>
      </c>
      <c r="J734" s="112">
        <v>230880.88355771248</v>
      </c>
      <c r="K734" s="110"/>
    </row>
    <row r="735" spans="1:11" hidden="1" x14ac:dyDescent="0.2">
      <c r="A735" s="2" t="s">
        <v>63</v>
      </c>
      <c r="B735" s="2" t="s">
        <v>49</v>
      </c>
      <c r="C735" s="2" t="s">
        <v>39</v>
      </c>
      <c r="D735" s="108">
        <v>41456</v>
      </c>
      <c r="E735" s="109">
        <f t="shared" si="14"/>
        <v>7</v>
      </c>
      <c r="F735" s="109" t="s">
        <v>50</v>
      </c>
      <c r="G735" s="2" t="s">
        <v>61</v>
      </c>
      <c r="H735" s="2" t="s">
        <v>62</v>
      </c>
      <c r="I735" s="2" t="s">
        <v>43</v>
      </c>
      <c r="J735" s="112">
        <v>1207341.5441326213</v>
      </c>
      <c r="K735" s="110"/>
    </row>
    <row r="736" spans="1:11" hidden="1" x14ac:dyDescent="0.2">
      <c r="A736" s="2" t="s">
        <v>63</v>
      </c>
      <c r="B736" s="2" t="s">
        <v>49</v>
      </c>
      <c r="C736" s="2" t="s">
        <v>39</v>
      </c>
      <c r="D736" s="108">
        <v>41487</v>
      </c>
      <c r="E736" s="109">
        <f t="shared" si="14"/>
        <v>8</v>
      </c>
      <c r="F736" s="109" t="s">
        <v>50</v>
      </c>
      <c r="G736" s="2" t="s">
        <v>61</v>
      </c>
      <c r="H736" s="2" t="s">
        <v>62</v>
      </c>
      <c r="I736" s="2" t="s">
        <v>43</v>
      </c>
      <c r="J736" s="112">
        <v>1627559.0630120938</v>
      </c>
      <c r="K736" s="110"/>
    </row>
    <row r="737" spans="1:11" hidden="1" x14ac:dyDescent="0.2">
      <c r="A737" s="2" t="s">
        <v>63</v>
      </c>
      <c r="B737" s="2" t="s">
        <v>49</v>
      </c>
      <c r="C737" s="2" t="s">
        <v>39</v>
      </c>
      <c r="D737" s="108">
        <v>41518</v>
      </c>
      <c r="E737" s="109">
        <f t="shared" si="14"/>
        <v>9</v>
      </c>
      <c r="F737" s="109" t="s">
        <v>50</v>
      </c>
      <c r="G737" s="2" t="s">
        <v>61</v>
      </c>
      <c r="H737" s="2" t="s">
        <v>62</v>
      </c>
      <c r="I737" s="2" t="s">
        <v>43</v>
      </c>
      <c r="J737" s="112">
        <v>1247278.3501437153</v>
      </c>
      <c r="K737" s="110"/>
    </row>
    <row r="738" spans="1:11" hidden="1" x14ac:dyDescent="0.2">
      <c r="A738" s="2" t="s">
        <v>63</v>
      </c>
      <c r="B738" s="2" t="s">
        <v>49</v>
      </c>
      <c r="C738" s="2" t="s">
        <v>39</v>
      </c>
      <c r="D738" s="108">
        <v>41548</v>
      </c>
      <c r="E738" s="109">
        <f t="shared" si="14"/>
        <v>10</v>
      </c>
      <c r="F738" s="109" t="s">
        <v>50</v>
      </c>
      <c r="G738" s="2" t="s">
        <v>61</v>
      </c>
      <c r="H738" s="2" t="s">
        <v>62</v>
      </c>
      <c r="I738" s="2" t="s">
        <v>43</v>
      </c>
      <c r="J738" s="112">
        <v>1189437.4296213749</v>
      </c>
      <c r="K738" s="110"/>
    </row>
    <row r="739" spans="1:11" hidden="1" x14ac:dyDescent="0.2">
      <c r="A739" s="2" t="s">
        <v>63</v>
      </c>
      <c r="B739" s="2" t="s">
        <v>49</v>
      </c>
      <c r="C739" s="2" t="s">
        <v>39</v>
      </c>
      <c r="D739" s="108">
        <v>41579</v>
      </c>
      <c r="E739" s="109">
        <f t="shared" si="14"/>
        <v>11</v>
      </c>
      <c r="F739" s="109" t="s">
        <v>50</v>
      </c>
      <c r="G739" s="2" t="s">
        <v>61</v>
      </c>
      <c r="H739" s="2" t="s">
        <v>62</v>
      </c>
      <c r="I739" s="2" t="s">
        <v>43</v>
      </c>
      <c r="J739" s="112">
        <v>1196568.3584903125</v>
      </c>
      <c r="K739" s="110"/>
    </row>
    <row r="740" spans="1:11" hidden="1" x14ac:dyDescent="0.2">
      <c r="A740" s="2" t="s">
        <v>63</v>
      </c>
      <c r="B740" s="2" t="s">
        <v>49</v>
      </c>
      <c r="C740" s="2" t="s">
        <v>39</v>
      </c>
      <c r="D740" s="108">
        <v>41609</v>
      </c>
      <c r="E740" s="109">
        <f t="shared" si="14"/>
        <v>12</v>
      </c>
      <c r="F740" s="109" t="s">
        <v>50</v>
      </c>
      <c r="G740" s="2" t="s">
        <v>61</v>
      </c>
      <c r="H740" s="2" t="s">
        <v>62</v>
      </c>
      <c r="I740" s="2" t="s">
        <v>43</v>
      </c>
      <c r="J740" s="112">
        <v>1176117.3688343752</v>
      </c>
      <c r="K740" s="110"/>
    </row>
    <row r="741" spans="1:11" hidden="1" x14ac:dyDescent="0.2">
      <c r="A741" s="2" t="s">
        <v>63</v>
      </c>
      <c r="B741" s="2" t="s">
        <v>49</v>
      </c>
      <c r="C741" s="2" t="s">
        <v>39</v>
      </c>
      <c r="D741" s="108">
        <v>41640</v>
      </c>
      <c r="E741" s="109">
        <f t="shared" si="14"/>
        <v>1</v>
      </c>
      <c r="F741" s="109" t="s">
        <v>50</v>
      </c>
      <c r="G741" s="2" t="s">
        <v>61</v>
      </c>
      <c r="H741" s="2" t="s">
        <v>62</v>
      </c>
      <c r="I741" s="2" t="s">
        <v>43</v>
      </c>
      <c r="J741" s="112">
        <v>1565368.1883344997</v>
      </c>
      <c r="K741" s="110"/>
    </row>
    <row r="742" spans="1:11" hidden="1" x14ac:dyDescent="0.2">
      <c r="A742" s="2" t="s">
        <v>63</v>
      </c>
      <c r="B742" s="2" t="s">
        <v>49</v>
      </c>
      <c r="C742" s="2" t="s">
        <v>39</v>
      </c>
      <c r="D742" s="108">
        <v>41671</v>
      </c>
      <c r="E742" s="109">
        <f t="shared" si="14"/>
        <v>2</v>
      </c>
      <c r="F742" s="109" t="s">
        <v>50</v>
      </c>
      <c r="G742" s="2" t="s">
        <v>61</v>
      </c>
      <c r="H742" s="2" t="s">
        <v>62</v>
      </c>
      <c r="I742" s="2" t="s">
        <v>43</v>
      </c>
      <c r="J742" s="112">
        <v>1227442.7809998749</v>
      </c>
      <c r="K742" s="110"/>
    </row>
    <row r="743" spans="1:11" hidden="1" x14ac:dyDescent="0.2">
      <c r="A743" s="2" t="s">
        <v>63</v>
      </c>
      <c r="B743" s="2" t="s">
        <v>49</v>
      </c>
      <c r="C743" s="2" t="s">
        <v>39</v>
      </c>
      <c r="D743" s="108">
        <v>41699</v>
      </c>
      <c r="E743" s="109">
        <f t="shared" si="14"/>
        <v>3</v>
      </c>
      <c r="F743" s="109" t="s">
        <v>50</v>
      </c>
      <c r="G743" s="2" t="s">
        <v>61</v>
      </c>
      <c r="H743" s="2" t="s">
        <v>62</v>
      </c>
      <c r="I743" s="2" t="s">
        <v>43</v>
      </c>
      <c r="J743" s="112">
        <v>1290433.7858775002</v>
      </c>
      <c r="K743" s="110"/>
    </row>
    <row r="744" spans="1:11" hidden="1" x14ac:dyDescent="0.2">
      <c r="A744" s="2" t="s">
        <v>63</v>
      </c>
      <c r="B744" s="2" t="s">
        <v>49</v>
      </c>
      <c r="C744" s="2" t="s">
        <v>39</v>
      </c>
      <c r="D744" s="108">
        <v>41730</v>
      </c>
      <c r="E744" s="109">
        <f t="shared" si="14"/>
        <v>4</v>
      </c>
      <c r="F744" s="109" t="s">
        <v>50</v>
      </c>
      <c r="G744" s="2" t="s">
        <v>61</v>
      </c>
      <c r="H744" s="2" t="s">
        <v>62</v>
      </c>
      <c r="I744" s="2" t="s">
        <v>43</v>
      </c>
      <c r="J744" s="112">
        <v>1298308.3953839999</v>
      </c>
      <c r="K744" s="110"/>
    </row>
    <row r="745" spans="1:11" hidden="1" x14ac:dyDescent="0.2">
      <c r="A745" s="2" t="s">
        <v>63</v>
      </c>
      <c r="B745" s="2" t="s">
        <v>49</v>
      </c>
      <c r="C745" s="2" t="s">
        <v>39</v>
      </c>
      <c r="D745" s="108">
        <v>41760</v>
      </c>
      <c r="E745" s="109">
        <f t="shared" si="14"/>
        <v>5</v>
      </c>
      <c r="F745" s="109" t="s">
        <v>50</v>
      </c>
      <c r="G745" s="2" t="s">
        <v>61</v>
      </c>
      <c r="H745" s="2" t="s">
        <v>62</v>
      </c>
      <c r="I745" s="2" t="s">
        <v>43</v>
      </c>
      <c r="J745" s="112">
        <v>1344373.5269335939</v>
      </c>
      <c r="K745" s="110"/>
    </row>
    <row r="746" spans="1:11" hidden="1" x14ac:dyDescent="0.2">
      <c r="A746" s="2" t="s">
        <v>63</v>
      </c>
      <c r="B746" s="2" t="s">
        <v>49</v>
      </c>
      <c r="C746" s="2" t="s">
        <v>39</v>
      </c>
      <c r="D746" s="108">
        <v>41791</v>
      </c>
      <c r="E746" s="109">
        <f t="shared" si="14"/>
        <v>6</v>
      </c>
      <c r="F746" s="109" t="s">
        <v>50</v>
      </c>
      <c r="G746" s="2" t="s">
        <v>61</v>
      </c>
      <c r="H746" s="2" t="s">
        <v>62</v>
      </c>
      <c r="I746" s="2" t="s">
        <v>43</v>
      </c>
      <c r="J746" s="112">
        <v>1507227.5892764062</v>
      </c>
      <c r="K746" s="110"/>
    </row>
    <row r="747" spans="1:11" hidden="1" x14ac:dyDescent="0.2">
      <c r="A747" s="2" t="s">
        <v>63</v>
      </c>
      <c r="B747" s="2" t="s">
        <v>49</v>
      </c>
      <c r="C747" s="2" t="s">
        <v>47</v>
      </c>
      <c r="D747" s="108">
        <v>41456</v>
      </c>
      <c r="E747" s="109">
        <f t="shared" si="14"/>
        <v>7</v>
      </c>
      <c r="F747" s="109" t="s">
        <v>50</v>
      </c>
      <c r="G747" s="2" t="s">
        <v>51</v>
      </c>
      <c r="H747" s="2" t="s">
        <v>52</v>
      </c>
      <c r="I747" s="2" t="s">
        <v>43</v>
      </c>
      <c r="J747" s="112">
        <v>4118100.0493550403</v>
      </c>
      <c r="K747" s="110"/>
    </row>
    <row r="748" spans="1:11" hidden="1" x14ac:dyDescent="0.2">
      <c r="A748" s="2" t="s">
        <v>63</v>
      </c>
      <c r="B748" s="2" t="s">
        <v>49</v>
      </c>
      <c r="C748" s="2" t="s">
        <v>47</v>
      </c>
      <c r="D748" s="108">
        <v>41487</v>
      </c>
      <c r="E748" s="109">
        <f t="shared" si="14"/>
        <v>8</v>
      </c>
      <c r="F748" s="109" t="s">
        <v>50</v>
      </c>
      <c r="G748" s="2" t="s">
        <v>51</v>
      </c>
      <c r="H748" s="2" t="s">
        <v>52</v>
      </c>
      <c r="I748" s="2" t="s">
        <v>43</v>
      </c>
      <c r="J748" s="112">
        <v>4507082.5661568008</v>
      </c>
      <c r="K748" s="110"/>
    </row>
    <row r="749" spans="1:11" hidden="1" x14ac:dyDescent="0.2">
      <c r="A749" s="2" t="s">
        <v>63</v>
      </c>
      <c r="B749" s="2" t="s">
        <v>49</v>
      </c>
      <c r="C749" s="2" t="s">
        <v>47</v>
      </c>
      <c r="D749" s="108">
        <v>41518</v>
      </c>
      <c r="E749" s="109">
        <f t="shared" si="14"/>
        <v>9</v>
      </c>
      <c r="F749" s="109" t="s">
        <v>50</v>
      </c>
      <c r="G749" s="2" t="s">
        <v>51</v>
      </c>
      <c r="H749" s="2" t="s">
        <v>52</v>
      </c>
      <c r="I749" s="2" t="s">
        <v>43</v>
      </c>
      <c r="J749" s="112">
        <v>4703409.2060524803</v>
      </c>
      <c r="K749" s="110"/>
    </row>
    <row r="750" spans="1:11" hidden="1" x14ac:dyDescent="0.2">
      <c r="A750" s="2" t="s">
        <v>63</v>
      </c>
      <c r="B750" s="2" t="s">
        <v>49</v>
      </c>
      <c r="C750" s="2" t="s">
        <v>47</v>
      </c>
      <c r="D750" s="108">
        <v>41548</v>
      </c>
      <c r="E750" s="109">
        <f t="shared" si="14"/>
        <v>10</v>
      </c>
      <c r="F750" s="109" t="s">
        <v>50</v>
      </c>
      <c r="G750" s="2" t="s">
        <v>51</v>
      </c>
      <c r="H750" s="2" t="s">
        <v>52</v>
      </c>
      <c r="I750" s="2" t="s">
        <v>43</v>
      </c>
      <c r="J750" s="112">
        <v>6020479.2997298883</v>
      </c>
      <c r="K750" s="110"/>
    </row>
    <row r="751" spans="1:11" hidden="1" x14ac:dyDescent="0.2">
      <c r="A751" s="2" t="s">
        <v>63</v>
      </c>
      <c r="B751" s="2" t="s">
        <v>49</v>
      </c>
      <c r="C751" s="2" t="s">
        <v>47</v>
      </c>
      <c r="D751" s="108">
        <v>41579</v>
      </c>
      <c r="E751" s="109">
        <f t="shared" si="14"/>
        <v>11</v>
      </c>
      <c r="F751" s="109" t="s">
        <v>50</v>
      </c>
      <c r="G751" s="2" t="s">
        <v>51</v>
      </c>
      <c r="H751" s="2" t="s">
        <v>52</v>
      </c>
      <c r="I751" s="2" t="s">
        <v>43</v>
      </c>
      <c r="J751" s="112">
        <v>6461172.5917462073</v>
      </c>
      <c r="K751" s="110"/>
    </row>
    <row r="752" spans="1:11" hidden="1" x14ac:dyDescent="0.2">
      <c r="A752" s="2" t="s">
        <v>63</v>
      </c>
      <c r="B752" s="2" t="s">
        <v>49</v>
      </c>
      <c r="C752" s="2" t="s">
        <v>47</v>
      </c>
      <c r="D752" s="108">
        <v>41609</v>
      </c>
      <c r="E752" s="109">
        <f t="shared" si="14"/>
        <v>12</v>
      </c>
      <c r="F752" s="109" t="s">
        <v>50</v>
      </c>
      <c r="G752" s="2" t="s">
        <v>51</v>
      </c>
      <c r="H752" s="2" t="s">
        <v>52</v>
      </c>
      <c r="I752" s="2" t="s">
        <v>43</v>
      </c>
      <c r="J752" s="112">
        <v>3399470.2212770889</v>
      </c>
      <c r="K752" s="110"/>
    </row>
    <row r="753" spans="1:11" hidden="1" x14ac:dyDescent="0.2">
      <c r="A753" s="2" t="s">
        <v>63</v>
      </c>
      <c r="B753" s="2" t="s">
        <v>49</v>
      </c>
      <c r="C753" s="2" t="s">
        <v>47</v>
      </c>
      <c r="D753" s="108">
        <v>41640</v>
      </c>
      <c r="E753" s="109">
        <f t="shared" si="14"/>
        <v>1</v>
      </c>
      <c r="F753" s="109" t="s">
        <v>50</v>
      </c>
      <c r="G753" s="2" t="s">
        <v>51</v>
      </c>
      <c r="H753" s="2" t="s">
        <v>52</v>
      </c>
      <c r="I753" s="2" t="s">
        <v>43</v>
      </c>
      <c r="J753" s="112">
        <v>3168116.576105712</v>
      </c>
      <c r="K753" s="110"/>
    </row>
    <row r="754" spans="1:11" hidden="1" x14ac:dyDescent="0.2">
      <c r="A754" s="2" t="s">
        <v>63</v>
      </c>
      <c r="B754" s="2" t="s">
        <v>49</v>
      </c>
      <c r="C754" s="2" t="s">
        <v>47</v>
      </c>
      <c r="D754" s="108">
        <v>41671</v>
      </c>
      <c r="E754" s="109">
        <f t="shared" si="14"/>
        <v>2</v>
      </c>
      <c r="F754" s="109" t="s">
        <v>50</v>
      </c>
      <c r="G754" s="2" t="s">
        <v>51</v>
      </c>
      <c r="H754" s="2" t="s">
        <v>52</v>
      </c>
      <c r="I754" s="2" t="s">
        <v>43</v>
      </c>
      <c r="J754" s="112">
        <v>3601517.3685167041</v>
      </c>
      <c r="K754" s="110"/>
    </row>
    <row r="755" spans="1:11" hidden="1" x14ac:dyDescent="0.2">
      <c r="A755" s="2" t="s">
        <v>63</v>
      </c>
      <c r="B755" s="2" t="s">
        <v>49</v>
      </c>
      <c r="C755" s="2" t="s">
        <v>47</v>
      </c>
      <c r="D755" s="108">
        <v>41699</v>
      </c>
      <c r="E755" s="109">
        <f t="shared" si="14"/>
        <v>3</v>
      </c>
      <c r="F755" s="109" t="s">
        <v>50</v>
      </c>
      <c r="G755" s="2" t="s">
        <v>51</v>
      </c>
      <c r="H755" s="2" t="s">
        <v>52</v>
      </c>
      <c r="I755" s="2" t="s">
        <v>43</v>
      </c>
      <c r="J755" s="112">
        <v>3449559.2207462396</v>
      </c>
      <c r="K755" s="110"/>
    </row>
    <row r="756" spans="1:11" hidden="1" x14ac:dyDescent="0.2">
      <c r="A756" s="2" t="s">
        <v>63</v>
      </c>
      <c r="B756" s="2" t="s">
        <v>49</v>
      </c>
      <c r="C756" s="2" t="s">
        <v>47</v>
      </c>
      <c r="D756" s="108">
        <v>41730</v>
      </c>
      <c r="E756" s="109">
        <f t="shared" si="14"/>
        <v>4</v>
      </c>
      <c r="F756" s="109" t="s">
        <v>50</v>
      </c>
      <c r="G756" s="2" t="s">
        <v>51</v>
      </c>
      <c r="H756" s="2" t="s">
        <v>52</v>
      </c>
      <c r="I756" s="2" t="s">
        <v>43</v>
      </c>
      <c r="J756" s="112">
        <v>3875884.2425812325</v>
      </c>
      <c r="K756" s="110"/>
    </row>
    <row r="757" spans="1:11" hidden="1" x14ac:dyDescent="0.2">
      <c r="A757" s="2" t="s">
        <v>63</v>
      </c>
      <c r="B757" s="2" t="s">
        <v>49</v>
      </c>
      <c r="C757" s="2" t="s">
        <v>47</v>
      </c>
      <c r="D757" s="108">
        <v>41760</v>
      </c>
      <c r="E757" s="109">
        <f t="shared" si="14"/>
        <v>5</v>
      </c>
      <c r="F757" s="109" t="s">
        <v>50</v>
      </c>
      <c r="G757" s="2" t="s">
        <v>51</v>
      </c>
      <c r="H757" s="2" t="s">
        <v>52</v>
      </c>
      <c r="I757" s="2" t="s">
        <v>43</v>
      </c>
      <c r="J757" s="112">
        <v>4224276.0222364804</v>
      </c>
      <c r="K757" s="110"/>
    </row>
    <row r="758" spans="1:11" hidden="1" x14ac:dyDescent="0.2">
      <c r="A758" s="2" t="s">
        <v>63</v>
      </c>
      <c r="B758" s="2" t="s">
        <v>49</v>
      </c>
      <c r="C758" s="2" t="s">
        <v>47</v>
      </c>
      <c r="D758" s="108">
        <v>41791</v>
      </c>
      <c r="E758" s="109">
        <f t="shared" si="14"/>
        <v>6</v>
      </c>
      <c r="F758" s="109" t="s">
        <v>50</v>
      </c>
      <c r="G758" s="2" t="s">
        <v>51</v>
      </c>
      <c r="H758" s="2" t="s">
        <v>52</v>
      </c>
      <c r="I758" s="2" t="s">
        <v>43</v>
      </c>
      <c r="J758" s="112">
        <v>2229175.6542357123</v>
      </c>
      <c r="K758" s="110"/>
    </row>
    <row r="759" spans="1:11" hidden="1" x14ac:dyDescent="0.2">
      <c r="A759" s="2" t="s">
        <v>63</v>
      </c>
      <c r="B759" s="2" t="s">
        <v>49</v>
      </c>
      <c r="C759" s="2" t="s">
        <v>47</v>
      </c>
      <c r="D759" s="108">
        <v>41456</v>
      </c>
      <c r="E759" s="109">
        <f t="shared" si="14"/>
        <v>7</v>
      </c>
      <c r="F759" s="109" t="s">
        <v>50</v>
      </c>
      <c r="G759" s="2" t="s">
        <v>53</v>
      </c>
      <c r="H759" s="2" t="s">
        <v>54</v>
      </c>
      <c r="I759" s="2" t="s">
        <v>43</v>
      </c>
      <c r="J759" s="112">
        <v>1958496.2303689439</v>
      </c>
      <c r="K759" s="110"/>
    </row>
    <row r="760" spans="1:11" hidden="1" x14ac:dyDescent="0.2">
      <c r="A760" s="2" t="s">
        <v>63</v>
      </c>
      <c r="B760" s="2" t="s">
        <v>49</v>
      </c>
      <c r="C760" s="2" t="s">
        <v>47</v>
      </c>
      <c r="D760" s="108">
        <v>41487</v>
      </c>
      <c r="E760" s="109">
        <f t="shared" si="14"/>
        <v>8</v>
      </c>
      <c r="F760" s="109" t="s">
        <v>50</v>
      </c>
      <c r="G760" s="2" t="s">
        <v>53</v>
      </c>
      <c r="H760" s="2" t="s">
        <v>54</v>
      </c>
      <c r="I760" s="2" t="s">
        <v>43</v>
      </c>
      <c r="J760" s="112">
        <v>2195052.7782959999</v>
      </c>
      <c r="K760" s="110"/>
    </row>
    <row r="761" spans="1:11" hidden="1" x14ac:dyDescent="0.2">
      <c r="A761" s="2" t="s">
        <v>63</v>
      </c>
      <c r="B761" s="2" t="s">
        <v>49</v>
      </c>
      <c r="C761" s="2" t="s">
        <v>47</v>
      </c>
      <c r="D761" s="108">
        <v>41518</v>
      </c>
      <c r="E761" s="109">
        <f t="shared" si="14"/>
        <v>9</v>
      </c>
      <c r="F761" s="109" t="s">
        <v>50</v>
      </c>
      <c r="G761" s="2" t="s">
        <v>53</v>
      </c>
      <c r="H761" s="2" t="s">
        <v>54</v>
      </c>
      <c r="I761" s="2" t="s">
        <v>43</v>
      </c>
      <c r="J761" s="112">
        <v>2264552.5099384319</v>
      </c>
      <c r="K761" s="110"/>
    </row>
    <row r="762" spans="1:11" hidden="1" x14ac:dyDescent="0.2">
      <c r="A762" s="2" t="s">
        <v>63</v>
      </c>
      <c r="B762" s="2" t="s">
        <v>49</v>
      </c>
      <c r="C762" s="2" t="s">
        <v>47</v>
      </c>
      <c r="D762" s="108">
        <v>41548</v>
      </c>
      <c r="E762" s="109">
        <f t="shared" si="14"/>
        <v>10</v>
      </c>
      <c r="F762" s="109" t="s">
        <v>50</v>
      </c>
      <c r="G762" s="2" t="s">
        <v>53</v>
      </c>
      <c r="H762" s="2" t="s">
        <v>54</v>
      </c>
      <c r="I762" s="2" t="s">
        <v>43</v>
      </c>
      <c r="J762" s="112">
        <v>2839505.8993002246</v>
      </c>
      <c r="K762" s="110"/>
    </row>
    <row r="763" spans="1:11" hidden="1" x14ac:dyDescent="0.2">
      <c r="A763" s="2" t="s">
        <v>63</v>
      </c>
      <c r="B763" s="2" t="s">
        <v>49</v>
      </c>
      <c r="C763" s="2" t="s">
        <v>47</v>
      </c>
      <c r="D763" s="108">
        <v>41579</v>
      </c>
      <c r="E763" s="109">
        <f t="shared" si="14"/>
        <v>11</v>
      </c>
      <c r="F763" s="109" t="s">
        <v>50</v>
      </c>
      <c r="G763" s="2" t="s">
        <v>53</v>
      </c>
      <c r="H763" s="2" t="s">
        <v>54</v>
      </c>
      <c r="I763" s="2" t="s">
        <v>43</v>
      </c>
      <c r="J763" s="112">
        <v>3159420.5430006236</v>
      </c>
      <c r="K763" s="110"/>
    </row>
    <row r="764" spans="1:11" hidden="1" x14ac:dyDescent="0.2">
      <c r="A764" s="2" t="s">
        <v>63</v>
      </c>
      <c r="B764" s="2" t="s">
        <v>49</v>
      </c>
      <c r="C764" s="2" t="s">
        <v>47</v>
      </c>
      <c r="D764" s="108">
        <v>41609</v>
      </c>
      <c r="E764" s="109">
        <f t="shared" si="14"/>
        <v>12</v>
      </c>
      <c r="F764" s="109" t="s">
        <v>50</v>
      </c>
      <c r="G764" s="2" t="s">
        <v>53</v>
      </c>
      <c r="H764" s="2" t="s">
        <v>54</v>
      </c>
      <c r="I764" s="2" t="s">
        <v>43</v>
      </c>
      <c r="J764" s="112">
        <v>1724509.5598100165</v>
      </c>
      <c r="K764" s="110"/>
    </row>
    <row r="765" spans="1:11" hidden="1" x14ac:dyDescent="0.2">
      <c r="A765" s="2" t="s">
        <v>63</v>
      </c>
      <c r="B765" s="2" t="s">
        <v>49</v>
      </c>
      <c r="C765" s="2" t="s">
        <v>47</v>
      </c>
      <c r="D765" s="108">
        <v>41640</v>
      </c>
      <c r="E765" s="109">
        <f t="shared" si="14"/>
        <v>1</v>
      </c>
      <c r="F765" s="109" t="s">
        <v>50</v>
      </c>
      <c r="G765" s="2" t="s">
        <v>53</v>
      </c>
      <c r="H765" s="2" t="s">
        <v>54</v>
      </c>
      <c r="I765" s="2" t="s">
        <v>43</v>
      </c>
      <c r="J765" s="112">
        <v>1542913.9169346001</v>
      </c>
      <c r="K765" s="110"/>
    </row>
    <row r="766" spans="1:11" hidden="1" x14ac:dyDescent="0.2">
      <c r="A766" s="2" t="s">
        <v>63</v>
      </c>
      <c r="B766" s="2" t="s">
        <v>49</v>
      </c>
      <c r="C766" s="2" t="s">
        <v>47</v>
      </c>
      <c r="D766" s="108">
        <v>41671</v>
      </c>
      <c r="E766" s="109">
        <f t="shared" si="14"/>
        <v>2</v>
      </c>
      <c r="F766" s="109" t="s">
        <v>50</v>
      </c>
      <c r="G766" s="2" t="s">
        <v>53</v>
      </c>
      <c r="H766" s="2" t="s">
        <v>54</v>
      </c>
      <c r="I766" s="2" t="s">
        <v>43</v>
      </c>
      <c r="J766" s="112">
        <v>1820402.6309305201</v>
      </c>
      <c r="K766" s="110"/>
    </row>
    <row r="767" spans="1:11" hidden="1" x14ac:dyDescent="0.2">
      <c r="A767" s="2" t="s">
        <v>63</v>
      </c>
      <c r="B767" s="2" t="s">
        <v>49</v>
      </c>
      <c r="C767" s="2" t="s">
        <v>47</v>
      </c>
      <c r="D767" s="108">
        <v>41699</v>
      </c>
      <c r="E767" s="109">
        <f t="shared" si="14"/>
        <v>3</v>
      </c>
      <c r="F767" s="109" t="s">
        <v>50</v>
      </c>
      <c r="G767" s="2" t="s">
        <v>53</v>
      </c>
      <c r="H767" s="2" t="s">
        <v>54</v>
      </c>
      <c r="I767" s="2" t="s">
        <v>43</v>
      </c>
      <c r="J767" s="112">
        <v>1771550.3477915039</v>
      </c>
      <c r="K767" s="110"/>
    </row>
    <row r="768" spans="1:11" hidden="1" x14ac:dyDescent="0.2">
      <c r="A768" s="2" t="s">
        <v>63</v>
      </c>
      <c r="B768" s="2" t="s">
        <v>49</v>
      </c>
      <c r="C768" s="2" t="s">
        <v>47</v>
      </c>
      <c r="D768" s="108">
        <v>41730</v>
      </c>
      <c r="E768" s="109">
        <f t="shared" si="14"/>
        <v>4</v>
      </c>
      <c r="F768" s="109" t="s">
        <v>50</v>
      </c>
      <c r="G768" s="2" t="s">
        <v>53</v>
      </c>
      <c r="H768" s="2" t="s">
        <v>54</v>
      </c>
      <c r="I768" s="2" t="s">
        <v>43</v>
      </c>
      <c r="J768" s="112">
        <v>1908978.5663007363</v>
      </c>
      <c r="K768" s="110"/>
    </row>
    <row r="769" spans="1:11" hidden="1" x14ac:dyDescent="0.2">
      <c r="A769" s="2" t="s">
        <v>63</v>
      </c>
      <c r="B769" s="2" t="s">
        <v>49</v>
      </c>
      <c r="C769" s="2" t="s">
        <v>47</v>
      </c>
      <c r="D769" s="108">
        <v>41760</v>
      </c>
      <c r="E769" s="109">
        <f t="shared" si="14"/>
        <v>5</v>
      </c>
      <c r="F769" s="109" t="s">
        <v>50</v>
      </c>
      <c r="G769" s="2" t="s">
        <v>53</v>
      </c>
      <c r="H769" s="2" t="s">
        <v>54</v>
      </c>
      <c r="I769" s="2" t="s">
        <v>43</v>
      </c>
      <c r="J769" s="112">
        <v>2224548.7175923204</v>
      </c>
      <c r="K769" s="110"/>
    </row>
    <row r="770" spans="1:11" hidden="1" x14ac:dyDescent="0.2">
      <c r="A770" s="2" t="s">
        <v>63</v>
      </c>
      <c r="B770" s="2" t="s">
        <v>49</v>
      </c>
      <c r="C770" s="2" t="s">
        <v>47</v>
      </c>
      <c r="D770" s="108">
        <v>41791</v>
      </c>
      <c r="E770" s="109">
        <f t="shared" si="14"/>
        <v>6</v>
      </c>
      <c r="F770" s="109" t="s">
        <v>50</v>
      </c>
      <c r="G770" s="2" t="s">
        <v>53</v>
      </c>
      <c r="H770" s="2" t="s">
        <v>54</v>
      </c>
      <c r="I770" s="2" t="s">
        <v>43</v>
      </c>
      <c r="J770" s="112">
        <v>1199138.0695781759</v>
      </c>
      <c r="K770" s="110"/>
    </row>
    <row r="771" spans="1:11" hidden="1" x14ac:dyDescent="0.2">
      <c r="A771" s="2" t="s">
        <v>63</v>
      </c>
      <c r="B771" s="2" t="s">
        <v>49</v>
      </c>
      <c r="C771" s="2" t="s">
        <v>47</v>
      </c>
      <c r="D771" s="108">
        <v>41456</v>
      </c>
      <c r="E771" s="109">
        <f t="shared" si="14"/>
        <v>7</v>
      </c>
      <c r="F771" s="109" t="s">
        <v>50</v>
      </c>
      <c r="G771" s="2" t="s">
        <v>53</v>
      </c>
      <c r="H771" s="2" t="s">
        <v>55</v>
      </c>
      <c r="I771" s="2" t="s">
        <v>43</v>
      </c>
      <c r="J771" s="112">
        <v>1652868.9853267202</v>
      </c>
      <c r="K771" s="110"/>
    </row>
    <row r="772" spans="1:11" hidden="1" x14ac:dyDescent="0.2">
      <c r="A772" s="2" t="s">
        <v>63</v>
      </c>
      <c r="B772" s="2" t="s">
        <v>49</v>
      </c>
      <c r="C772" s="2" t="s">
        <v>47</v>
      </c>
      <c r="D772" s="108">
        <v>41487</v>
      </c>
      <c r="E772" s="109">
        <f t="shared" si="14"/>
        <v>8</v>
      </c>
      <c r="F772" s="109" t="s">
        <v>50</v>
      </c>
      <c r="G772" s="2" t="s">
        <v>53</v>
      </c>
      <c r="H772" s="2" t="s">
        <v>55</v>
      </c>
      <c r="I772" s="2" t="s">
        <v>43</v>
      </c>
      <c r="J772" s="112">
        <v>1940369.6316480001</v>
      </c>
      <c r="K772" s="110"/>
    </row>
    <row r="773" spans="1:11" hidden="1" x14ac:dyDescent="0.2">
      <c r="A773" s="2" t="s">
        <v>63</v>
      </c>
      <c r="B773" s="2" t="s">
        <v>49</v>
      </c>
      <c r="C773" s="2" t="s">
        <v>47</v>
      </c>
      <c r="D773" s="108">
        <v>41518</v>
      </c>
      <c r="E773" s="109">
        <f t="shared" si="14"/>
        <v>9</v>
      </c>
      <c r="F773" s="109" t="s">
        <v>50</v>
      </c>
      <c r="G773" s="2" t="s">
        <v>53</v>
      </c>
      <c r="H773" s="2" t="s">
        <v>55</v>
      </c>
      <c r="I773" s="2" t="s">
        <v>43</v>
      </c>
      <c r="J773" s="112">
        <v>2031601.7410147204</v>
      </c>
      <c r="K773" s="110"/>
    </row>
    <row r="774" spans="1:11" hidden="1" x14ac:dyDescent="0.2">
      <c r="A774" s="2" t="s">
        <v>63</v>
      </c>
      <c r="B774" s="2" t="s">
        <v>49</v>
      </c>
      <c r="C774" s="2" t="s">
        <v>47</v>
      </c>
      <c r="D774" s="108">
        <v>41548</v>
      </c>
      <c r="E774" s="109">
        <f t="shared" si="14"/>
        <v>10</v>
      </c>
      <c r="F774" s="109" t="s">
        <v>50</v>
      </c>
      <c r="G774" s="2" t="s">
        <v>53</v>
      </c>
      <c r="H774" s="2" t="s">
        <v>55</v>
      </c>
      <c r="I774" s="2" t="s">
        <v>43</v>
      </c>
      <c r="J774" s="112">
        <v>2784735.3475135607</v>
      </c>
      <c r="K774" s="110"/>
    </row>
    <row r="775" spans="1:11" hidden="1" x14ac:dyDescent="0.2">
      <c r="A775" s="2" t="s">
        <v>63</v>
      </c>
      <c r="B775" s="2" t="s">
        <v>49</v>
      </c>
      <c r="C775" s="2" t="s">
        <v>47</v>
      </c>
      <c r="D775" s="108">
        <v>41579</v>
      </c>
      <c r="E775" s="109">
        <f t="shared" si="14"/>
        <v>11</v>
      </c>
      <c r="F775" s="109" t="s">
        <v>50</v>
      </c>
      <c r="G775" s="2" t="s">
        <v>53</v>
      </c>
      <c r="H775" s="2" t="s">
        <v>55</v>
      </c>
      <c r="I775" s="2" t="s">
        <v>43</v>
      </c>
      <c r="J775" s="112">
        <v>2777158.7847141596</v>
      </c>
      <c r="K775" s="110"/>
    </row>
    <row r="776" spans="1:11" hidden="1" x14ac:dyDescent="0.2">
      <c r="A776" s="2" t="s">
        <v>63</v>
      </c>
      <c r="B776" s="2" t="s">
        <v>49</v>
      </c>
      <c r="C776" s="2" t="s">
        <v>47</v>
      </c>
      <c r="D776" s="108">
        <v>41609</v>
      </c>
      <c r="E776" s="109">
        <f t="shared" si="14"/>
        <v>12</v>
      </c>
      <c r="F776" s="109" t="s">
        <v>50</v>
      </c>
      <c r="G776" s="2" t="s">
        <v>53</v>
      </c>
      <c r="H776" s="2" t="s">
        <v>55</v>
      </c>
      <c r="I776" s="2" t="s">
        <v>43</v>
      </c>
      <c r="J776" s="112">
        <v>1505235.4723879206</v>
      </c>
      <c r="K776" s="110"/>
    </row>
    <row r="777" spans="1:11" hidden="1" x14ac:dyDescent="0.2">
      <c r="A777" s="2" t="s">
        <v>63</v>
      </c>
      <c r="B777" s="2" t="s">
        <v>49</v>
      </c>
      <c r="C777" s="2" t="s">
        <v>47</v>
      </c>
      <c r="D777" s="108">
        <v>41640</v>
      </c>
      <c r="E777" s="109">
        <f t="shared" si="14"/>
        <v>1</v>
      </c>
      <c r="F777" s="109" t="s">
        <v>50</v>
      </c>
      <c r="G777" s="2" t="s">
        <v>53</v>
      </c>
      <c r="H777" s="2" t="s">
        <v>55</v>
      </c>
      <c r="I777" s="2" t="s">
        <v>43</v>
      </c>
      <c r="J777" s="112">
        <v>1375663.6681960202</v>
      </c>
      <c r="K777" s="110"/>
    </row>
    <row r="778" spans="1:11" hidden="1" x14ac:dyDescent="0.2">
      <c r="A778" s="2" t="s">
        <v>63</v>
      </c>
      <c r="B778" s="2" t="s">
        <v>49</v>
      </c>
      <c r="C778" s="2" t="s">
        <v>47</v>
      </c>
      <c r="D778" s="108">
        <v>41671</v>
      </c>
      <c r="E778" s="109">
        <f t="shared" si="14"/>
        <v>2</v>
      </c>
      <c r="F778" s="109" t="s">
        <v>50</v>
      </c>
      <c r="G778" s="2" t="s">
        <v>53</v>
      </c>
      <c r="H778" s="2" t="s">
        <v>55</v>
      </c>
      <c r="I778" s="2" t="s">
        <v>43</v>
      </c>
      <c r="J778" s="112">
        <v>1475521.04291592</v>
      </c>
      <c r="K778" s="110"/>
    </row>
    <row r="779" spans="1:11" hidden="1" x14ac:dyDescent="0.2">
      <c r="A779" s="2" t="s">
        <v>63</v>
      </c>
      <c r="B779" s="2" t="s">
        <v>49</v>
      </c>
      <c r="C779" s="2" t="s">
        <v>47</v>
      </c>
      <c r="D779" s="108">
        <v>41699</v>
      </c>
      <c r="E779" s="109">
        <f t="shared" si="14"/>
        <v>3</v>
      </c>
      <c r="F779" s="109" t="s">
        <v>50</v>
      </c>
      <c r="G779" s="2" t="s">
        <v>53</v>
      </c>
      <c r="H779" s="2" t="s">
        <v>55</v>
      </c>
      <c r="I779" s="2" t="s">
        <v>43</v>
      </c>
      <c r="J779" s="112">
        <v>1513094.2096040398</v>
      </c>
      <c r="K779" s="110"/>
    </row>
    <row r="780" spans="1:11" hidden="1" x14ac:dyDescent="0.2">
      <c r="A780" s="2" t="s">
        <v>63</v>
      </c>
      <c r="B780" s="2" t="s">
        <v>49</v>
      </c>
      <c r="C780" s="2" t="s">
        <v>47</v>
      </c>
      <c r="D780" s="108">
        <v>41730</v>
      </c>
      <c r="E780" s="109">
        <f t="shared" si="14"/>
        <v>4</v>
      </c>
      <c r="F780" s="109" t="s">
        <v>50</v>
      </c>
      <c r="G780" s="2" t="s">
        <v>53</v>
      </c>
      <c r="H780" s="2" t="s">
        <v>55</v>
      </c>
      <c r="I780" s="2" t="s">
        <v>43</v>
      </c>
      <c r="J780" s="112">
        <v>1628187.8009364803</v>
      </c>
      <c r="K780" s="110"/>
    </row>
    <row r="781" spans="1:11" hidden="1" x14ac:dyDescent="0.2">
      <c r="A781" s="2" t="s">
        <v>63</v>
      </c>
      <c r="B781" s="2" t="s">
        <v>49</v>
      </c>
      <c r="C781" s="2" t="s">
        <v>47</v>
      </c>
      <c r="D781" s="108">
        <v>41760</v>
      </c>
      <c r="E781" s="109">
        <f t="shared" si="14"/>
        <v>5</v>
      </c>
      <c r="F781" s="109" t="s">
        <v>50</v>
      </c>
      <c r="G781" s="2" t="s">
        <v>53</v>
      </c>
      <c r="H781" s="2" t="s">
        <v>55</v>
      </c>
      <c r="I781" s="2" t="s">
        <v>43</v>
      </c>
      <c r="J781" s="112">
        <v>1857077.4607560001</v>
      </c>
      <c r="K781" s="110"/>
    </row>
    <row r="782" spans="1:11" hidden="1" x14ac:dyDescent="0.2">
      <c r="A782" s="2" t="s">
        <v>63</v>
      </c>
      <c r="B782" s="2" t="s">
        <v>49</v>
      </c>
      <c r="C782" s="2" t="s">
        <v>47</v>
      </c>
      <c r="D782" s="108">
        <v>41791</v>
      </c>
      <c r="E782" s="109">
        <f t="shared" si="14"/>
        <v>6</v>
      </c>
      <c r="F782" s="109" t="s">
        <v>50</v>
      </c>
      <c r="G782" s="2" t="s">
        <v>53</v>
      </c>
      <c r="H782" s="2" t="s">
        <v>55</v>
      </c>
      <c r="I782" s="2" t="s">
        <v>43</v>
      </c>
      <c r="J782" s="112">
        <v>981974.46025223995</v>
      </c>
      <c r="K782" s="110"/>
    </row>
    <row r="783" spans="1:11" hidden="1" x14ac:dyDescent="0.2">
      <c r="A783" s="2" t="s">
        <v>63</v>
      </c>
      <c r="B783" s="2" t="s">
        <v>49</v>
      </c>
      <c r="C783" s="2" t="s">
        <v>47</v>
      </c>
      <c r="D783" s="108">
        <v>41456</v>
      </c>
      <c r="E783" s="109">
        <f t="shared" si="14"/>
        <v>7</v>
      </c>
      <c r="F783" s="109" t="s">
        <v>50</v>
      </c>
      <c r="G783" s="2" t="s">
        <v>56</v>
      </c>
      <c r="H783" s="2" t="s">
        <v>57</v>
      </c>
      <c r="I783" s="2" t="s">
        <v>43</v>
      </c>
      <c r="J783" s="112">
        <v>1583857.8672582491</v>
      </c>
      <c r="K783" s="110"/>
    </row>
    <row r="784" spans="1:11" hidden="1" x14ac:dyDescent="0.2">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hidden="1" x14ac:dyDescent="0.2">
      <c r="A785" s="2" t="s">
        <v>63</v>
      </c>
      <c r="B785" s="2" t="s">
        <v>49</v>
      </c>
      <c r="C785" s="2" t="s">
        <v>47</v>
      </c>
      <c r="D785" s="108">
        <v>41518</v>
      </c>
      <c r="E785" s="109">
        <f t="shared" si="15"/>
        <v>9</v>
      </c>
      <c r="F785" s="109" t="s">
        <v>50</v>
      </c>
      <c r="G785" s="2" t="s">
        <v>56</v>
      </c>
      <c r="H785" s="2" t="s">
        <v>57</v>
      </c>
      <c r="I785" s="2" t="s">
        <v>43</v>
      </c>
      <c r="J785" s="112">
        <v>1818760.5971448703</v>
      </c>
      <c r="K785" s="110"/>
    </row>
    <row r="786" spans="1:11" hidden="1" x14ac:dyDescent="0.2">
      <c r="A786" s="2" t="s">
        <v>63</v>
      </c>
      <c r="B786" s="2" t="s">
        <v>49</v>
      </c>
      <c r="C786" s="2" t="s">
        <v>47</v>
      </c>
      <c r="D786" s="108">
        <v>41548</v>
      </c>
      <c r="E786" s="109">
        <f t="shared" si="15"/>
        <v>10</v>
      </c>
      <c r="F786" s="109" t="s">
        <v>50</v>
      </c>
      <c r="G786" s="2" t="s">
        <v>56</v>
      </c>
      <c r="H786" s="2" t="s">
        <v>57</v>
      </c>
      <c r="I786" s="2" t="s">
        <v>43</v>
      </c>
      <c r="J786" s="112">
        <v>2304966.198724838</v>
      </c>
      <c r="K786" s="110"/>
    </row>
    <row r="787" spans="1:11" hidden="1" x14ac:dyDescent="0.2">
      <c r="A787" s="2" t="s">
        <v>63</v>
      </c>
      <c r="B787" s="2" t="s">
        <v>49</v>
      </c>
      <c r="C787" s="2" t="s">
        <v>47</v>
      </c>
      <c r="D787" s="108">
        <v>41579</v>
      </c>
      <c r="E787" s="109">
        <f t="shared" si="15"/>
        <v>11</v>
      </c>
      <c r="F787" s="109" t="s">
        <v>50</v>
      </c>
      <c r="G787" s="2" t="s">
        <v>56</v>
      </c>
      <c r="H787" s="2" t="s">
        <v>57</v>
      </c>
      <c r="I787" s="2" t="s">
        <v>43</v>
      </c>
      <c r="J787" s="112">
        <v>2440357.2575165858</v>
      </c>
      <c r="K787" s="110"/>
    </row>
    <row r="788" spans="1:11" hidden="1" x14ac:dyDescent="0.2">
      <c r="A788" s="2" t="s">
        <v>63</v>
      </c>
      <c r="B788" s="2" t="s">
        <v>49</v>
      </c>
      <c r="C788" s="2" t="s">
        <v>47</v>
      </c>
      <c r="D788" s="108">
        <v>41609</v>
      </c>
      <c r="E788" s="109">
        <f t="shared" si="15"/>
        <v>12</v>
      </c>
      <c r="F788" s="109" t="s">
        <v>50</v>
      </c>
      <c r="G788" s="2" t="s">
        <v>56</v>
      </c>
      <c r="H788" s="2" t="s">
        <v>57</v>
      </c>
      <c r="I788" s="2" t="s">
        <v>43</v>
      </c>
      <c r="J788" s="112">
        <v>1365336.6411364649</v>
      </c>
      <c r="K788" s="110"/>
    </row>
    <row r="789" spans="1:11" hidden="1" x14ac:dyDescent="0.2">
      <c r="A789" s="2" t="s">
        <v>63</v>
      </c>
      <c r="B789" s="2" t="s">
        <v>49</v>
      </c>
      <c r="C789" s="2" t="s">
        <v>47</v>
      </c>
      <c r="D789" s="108">
        <v>41640</v>
      </c>
      <c r="E789" s="109">
        <f t="shared" si="15"/>
        <v>1</v>
      </c>
      <c r="F789" s="109" t="s">
        <v>50</v>
      </c>
      <c r="G789" s="2" t="s">
        <v>56</v>
      </c>
      <c r="H789" s="2" t="s">
        <v>57</v>
      </c>
      <c r="I789" s="2" t="s">
        <v>43</v>
      </c>
      <c r="J789" s="112">
        <v>1211465.2302915659</v>
      </c>
      <c r="K789" s="110"/>
    </row>
    <row r="790" spans="1:11" hidden="1" x14ac:dyDescent="0.2">
      <c r="A790" s="2" t="s">
        <v>63</v>
      </c>
      <c r="B790" s="2" t="s">
        <v>49</v>
      </c>
      <c r="C790" s="2" t="s">
        <v>47</v>
      </c>
      <c r="D790" s="108">
        <v>41671</v>
      </c>
      <c r="E790" s="109">
        <f t="shared" si="15"/>
        <v>2</v>
      </c>
      <c r="F790" s="109" t="s">
        <v>50</v>
      </c>
      <c r="G790" s="2" t="s">
        <v>56</v>
      </c>
      <c r="H790" s="2" t="s">
        <v>57</v>
      </c>
      <c r="I790" s="2" t="s">
        <v>43</v>
      </c>
      <c r="J790" s="112">
        <v>1521468.8063359074</v>
      </c>
      <c r="K790" s="110"/>
    </row>
    <row r="791" spans="1:11" hidden="1" x14ac:dyDescent="0.2">
      <c r="A791" s="2" t="s">
        <v>63</v>
      </c>
      <c r="B791" s="2" t="s">
        <v>49</v>
      </c>
      <c r="C791" s="2" t="s">
        <v>47</v>
      </c>
      <c r="D791" s="108">
        <v>41699</v>
      </c>
      <c r="E791" s="109">
        <f t="shared" si="15"/>
        <v>3</v>
      </c>
      <c r="F791" s="109" t="s">
        <v>50</v>
      </c>
      <c r="G791" s="2" t="s">
        <v>56</v>
      </c>
      <c r="H791" s="2" t="s">
        <v>57</v>
      </c>
      <c r="I791" s="2" t="s">
        <v>43</v>
      </c>
      <c r="J791" s="112">
        <v>1400184.8970591237</v>
      </c>
      <c r="K791" s="110"/>
    </row>
    <row r="792" spans="1:11" hidden="1" x14ac:dyDescent="0.2">
      <c r="A792" s="2" t="s">
        <v>63</v>
      </c>
      <c r="B792" s="2" t="s">
        <v>49</v>
      </c>
      <c r="C792" s="2" t="s">
        <v>47</v>
      </c>
      <c r="D792" s="108">
        <v>41730</v>
      </c>
      <c r="E792" s="109">
        <f t="shared" si="15"/>
        <v>4</v>
      </c>
      <c r="F792" s="109" t="s">
        <v>50</v>
      </c>
      <c r="G792" s="2" t="s">
        <v>56</v>
      </c>
      <c r="H792" s="2" t="s">
        <v>57</v>
      </c>
      <c r="I792" s="2" t="s">
        <v>43</v>
      </c>
      <c r="J792" s="112">
        <v>1483355.0770554726</v>
      </c>
      <c r="K792" s="110"/>
    </row>
    <row r="793" spans="1:11" hidden="1" x14ac:dyDescent="0.2">
      <c r="A793" s="2" t="s">
        <v>63</v>
      </c>
      <c r="B793" s="2" t="s">
        <v>49</v>
      </c>
      <c r="C793" s="2" t="s">
        <v>47</v>
      </c>
      <c r="D793" s="108">
        <v>41760</v>
      </c>
      <c r="E793" s="109">
        <f t="shared" si="15"/>
        <v>5</v>
      </c>
      <c r="F793" s="109" t="s">
        <v>50</v>
      </c>
      <c r="G793" s="2" t="s">
        <v>56</v>
      </c>
      <c r="H793" s="2" t="s">
        <v>57</v>
      </c>
      <c r="I793" s="2" t="s">
        <v>43</v>
      </c>
      <c r="J793" s="112">
        <v>1790831.8374007489</v>
      </c>
      <c r="K793" s="110"/>
    </row>
    <row r="794" spans="1:11" hidden="1" x14ac:dyDescent="0.2">
      <c r="A794" s="2" t="s">
        <v>63</v>
      </c>
      <c r="B794" s="2" t="s">
        <v>49</v>
      </c>
      <c r="C794" s="2" t="s">
        <v>47</v>
      </c>
      <c r="D794" s="108">
        <v>41791</v>
      </c>
      <c r="E794" s="109">
        <f t="shared" si="15"/>
        <v>6</v>
      </c>
      <c r="F794" s="109" t="s">
        <v>50</v>
      </c>
      <c r="G794" s="2" t="s">
        <v>56</v>
      </c>
      <c r="H794" s="2" t="s">
        <v>57</v>
      </c>
      <c r="I794" s="2" t="s">
        <v>43</v>
      </c>
      <c r="J794" s="112">
        <v>911806.4599299801</v>
      </c>
      <c r="K794" s="110"/>
    </row>
    <row r="795" spans="1:11" hidden="1" x14ac:dyDescent="0.2">
      <c r="A795" s="2" t="s">
        <v>63</v>
      </c>
      <c r="B795" s="2" t="s">
        <v>49</v>
      </c>
      <c r="C795" s="2" t="s">
        <v>47</v>
      </c>
      <c r="D795" s="108">
        <v>41456</v>
      </c>
      <c r="E795" s="109">
        <f t="shared" si="15"/>
        <v>7</v>
      </c>
      <c r="F795" s="109" t="s">
        <v>50</v>
      </c>
      <c r="G795" s="2" t="s">
        <v>56</v>
      </c>
      <c r="H795" s="2" t="s">
        <v>58</v>
      </c>
      <c r="I795" s="2" t="s">
        <v>43</v>
      </c>
      <c r="J795" s="112">
        <v>884023.92783632269</v>
      </c>
      <c r="K795" s="110"/>
    </row>
    <row r="796" spans="1:11" hidden="1" x14ac:dyDescent="0.2">
      <c r="A796" s="2" t="s">
        <v>63</v>
      </c>
      <c r="B796" s="2" t="s">
        <v>49</v>
      </c>
      <c r="C796" s="2" t="s">
        <v>47</v>
      </c>
      <c r="D796" s="108">
        <v>41487</v>
      </c>
      <c r="E796" s="109">
        <f t="shared" si="15"/>
        <v>8</v>
      </c>
      <c r="F796" s="109" t="s">
        <v>50</v>
      </c>
      <c r="G796" s="2" t="s">
        <v>56</v>
      </c>
      <c r="H796" s="2" t="s">
        <v>58</v>
      </c>
      <c r="I796" s="2" t="s">
        <v>43</v>
      </c>
      <c r="J796" s="112">
        <v>1052207.4304358403</v>
      </c>
      <c r="K796" s="110"/>
    </row>
    <row r="797" spans="1:11" hidden="1" x14ac:dyDescent="0.2">
      <c r="A797" s="2" t="s">
        <v>63</v>
      </c>
      <c r="B797" s="2" t="s">
        <v>49</v>
      </c>
      <c r="C797" s="2" t="s">
        <v>47</v>
      </c>
      <c r="D797" s="108">
        <v>41518</v>
      </c>
      <c r="E797" s="109">
        <f t="shared" si="15"/>
        <v>9</v>
      </c>
      <c r="F797" s="109" t="s">
        <v>50</v>
      </c>
      <c r="G797" s="2" t="s">
        <v>56</v>
      </c>
      <c r="H797" s="2" t="s">
        <v>58</v>
      </c>
      <c r="I797" s="2" t="s">
        <v>43</v>
      </c>
      <c r="J797" s="112">
        <v>1016958.2253807157</v>
      </c>
      <c r="K797" s="110"/>
    </row>
    <row r="798" spans="1:11" hidden="1" x14ac:dyDescent="0.2">
      <c r="A798" s="2" t="s">
        <v>63</v>
      </c>
      <c r="B798" s="2" t="s">
        <v>49</v>
      </c>
      <c r="C798" s="2" t="s">
        <v>47</v>
      </c>
      <c r="D798" s="108">
        <v>41548</v>
      </c>
      <c r="E798" s="109">
        <f t="shared" si="15"/>
        <v>10</v>
      </c>
      <c r="F798" s="109" t="s">
        <v>50</v>
      </c>
      <c r="G798" s="2" t="s">
        <v>56</v>
      </c>
      <c r="H798" s="2" t="s">
        <v>58</v>
      </c>
      <c r="I798" s="2" t="s">
        <v>43</v>
      </c>
      <c r="J798" s="112">
        <v>1488480.8550150518</v>
      </c>
      <c r="K798" s="110"/>
    </row>
    <row r="799" spans="1:11" hidden="1" x14ac:dyDescent="0.2">
      <c r="A799" s="2" t="s">
        <v>63</v>
      </c>
      <c r="B799" s="2" t="s">
        <v>49</v>
      </c>
      <c r="C799" s="2" t="s">
        <v>47</v>
      </c>
      <c r="D799" s="108">
        <v>41579</v>
      </c>
      <c r="E799" s="109">
        <f t="shared" si="15"/>
        <v>11</v>
      </c>
      <c r="F799" s="109" t="s">
        <v>50</v>
      </c>
      <c r="G799" s="2" t="s">
        <v>56</v>
      </c>
      <c r="H799" s="2" t="s">
        <v>58</v>
      </c>
      <c r="I799" s="2" t="s">
        <v>43</v>
      </c>
      <c r="J799" s="112">
        <v>1639667.9831029386</v>
      </c>
      <c r="K799" s="110"/>
    </row>
    <row r="800" spans="1:11" hidden="1" x14ac:dyDescent="0.2">
      <c r="A800" s="2" t="s">
        <v>63</v>
      </c>
      <c r="B800" s="2" t="s">
        <v>49</v>
      </c>
      <c r="C800" s="2" t="s">
        <v>47</v>
      </c>
      <c r="D800" s="108">
        <v>41609</v>
      </c>
      <c r="E800" s="109">
        <f t="shared" si="15"/>
        <v>12</v>
      </c>
      <c r="F800" s="109" t="s">
        <v>50</v>
      </c>
      <c r="G800" s="2" t="s">
        <v>56</v>
      </c>
      <c r="H800" s="2" t="s">
        <v>58</v>
      </c>
      <c r="I800" s="2" t="s">
        <v>43</v>
      </c>
      <c r="J800" s="112">
        <v>765598.62357103126</v>
      </c>
      <c r="K800" s="110"/>
    </row>
    <row r="801" spans="1:11" hidden="1" x14ac:dyDescent="0.2">
      <c r="A801" s="2" t="s">
        <v>63</v>
      </c>
      <c r="B801" s="2" t="s">
        <v>49</v>
      </c>
      <c r="C801" s="2" t="s">
        <v>47</v>
      </c>
      <c r="D801" s="108">
        <v>41640</v>
      </c>
      <c r="E801" s="109">
        <f t="shared" si="15"/>
        <v>1</v>
      </c>
      <c r="F801" s="109" t="s">
        <v>50</v>
      </c>
      <c r="G801" s="2" t="s">
        <v>56</v>
      </c>
      <c r="H801" s="2" t="s">
        <v>58</v>
      </c>
      <c r="I801" s="2" t="s">
        <v>43</v>
      </c>
      <c r="J801" s="112">
        <v>742706.65420794766</v>
      </c>
      <c r="K801" s="110"/>
    </row>
    <row r="802" spans="1:11" hidden="1" x14ac:dyDescent="0.2">
      <c r="A802" s="2" t="s">
        <v>63</v>
      </c>
      <c r="B802" s="2" t="s">
        <v>49</v>
      </c>
      <c r="C802" s="2" t="s">
        <v>47</v>
      </c>
      <c r="D802" s="108">
        <v>41671</v>
      </c>
      <c r="E802" s="109">
        <f t="shared" si="15"/>
        <v>2</v>
      </c>
      <c r="F802" s="109" t="s">
        <v>50</v>
      </c>
      <c r="G802" s="2" t="s">
        <v>56</v>
      </c>
      <c r="H802" s="2" t="s">
        <v>58</v>
      </c>
      <c r="I802" s="2" t="s">
        <v>43</v>
      </c>
      <c r="J802" s="112">
        <v>822050.21729515784</v>
      </c>
      <c r="K802" s="110"/>
    </row>
    <row r="803" spans="1:11" hidden="1" x14ac:dyDescent="0.2">
      <c r="A803" s="2" t="s">
        <v>63</v>
      </c>
      <c r="B803" s="2" t="s">
        <v>49</v>
      </c>
      <c r="C803" s="2" t="s">
        <v>47</v>
      </c>
      <c r="D803" s="108">
        <v>41699</v>
      </c>
      <c r="E803" s="109">
        <f t="shared" si="15"/>
        <v>3</v>
      </c>
      <c r="F803" s="109" t="s">
        <v>50</v>
      </c>
      <c r="G803" s="2" t="s">
        <v>56</v>
      </c>
      <c r="H803" s="2" t="s">
        <v>58</v>
      </c>
      <c r="I803" s="2" t="s">
        <v>43</v>
      </c>
      <c r="J803" s="112">
        <v>806728.57071739517</v>
      </c>
      <c r="K803" s="110"/>
    </row>
    <row r="804" spans="1:11" hidden="1" x14ac:dyDescent="0.2">
      <c r="A804" s="2" t="s">
        <v>63</v>
      </c>
      <c r="B804" s="2" t="s">
        <v>49</v>
      </c>
      <c r="C804" s="2" t="s">
        <v>47</v>
      </c>
      <c r="D804" s="108">
        <v>41730</v>
      </c>
      <c r="E804" s="109">
        <f t="shared" si="15"/>
        <v>4</v>
      </c>
      <c r="F804" s="109" t="s">
        <v>50</v>
      </c>
      <c r="G804" s="2" t="s">
        <v>56</v>
      </c>
      <c r="H804" s="2" t="s">
        <v>58</v>
      </c>
      <c r="I804" s="2" t="s">
        <v>43</v>
      </c>
      <c r="J804" s="112">
        <v>866589.56529720977</v>
      </c>
      <c r="K804" s="110"/>
    </row>
    <row r="805" spans="1:11" hidden="1" x14ac:dyDescent="0.2">
      <c r="A805" s="2" t="s">
        <v>63</v>
      </c>
      <c r="B805" s="2" t="s">
        <v>49</v>
      </c>
      <c r="C805" s="2" t="s">
        <v>47</v>
      </c>
      <c r="D805" s="108">
        <v>41760</v>
      </c>
      <c r="E805" s="109">
        <f t="shared" si="15"/>
        <v>5</v>
      </c>
      <c r="F805" s="109" t="s">
        <v>50</v>
      </c>
      <c r="G805" s="2" t="s">
        <v>56</v>
      </c>
      <c r="H805" s="2" t="s">
        <v>58</v>
      </c>
      <c r="I805" s="2" t="s">
        <v>43</v>
      </c>
      <c r="J805" s="112">
        <v>987204.11778920982</v>
      </c>
      <c r="K805" s="110"/>
    </row>
    <row r="806" spans="1:11" hidden="1" x14ac:dyDescent="0.2">
      <c r="A806" s="2" t="s">
        <v>63</v>
      </c>
      <c r="B806" s="2" t="s">
        <v>49</v>
      </c>
      <c r="C806" s="2" t="s">
        <v>47</v>
      </c>
      <c r="D806" s="108">
        <v>41791</v>
      </c>
      <c r="E806" s="109">
        <f t="shared" si="15"/>
        <v>6</v>
      </c>
      <c r="F806" s="109" t="s">
        <v>50</v>
      </c>
      <c r="G806" s="2" t="s">
        <v>56</v>
      </c>
      <c r="H806" s="2" t="s">
        <v>58</v>
      </c>
      <c r="I806" s="2" t="s">
        <v>43</v>
      </c>
      <c r="J806" s="112">
        <v>506308.79330234113</v>
      </c>
      <c r="K806" s="110"/>
    </row>
    <row r="807" spans="1:11" hidden="1" x14ac:dyDescent="0.2">
      <c r="A807" s="2" t="s">
        <v>63</v>
      </c>
      <c r="B807" s="2" t="s">
        <v>49</v>
      </c>
      <c r="C807" s="2" t="s">
        <v>47</v>
      </c>
      <c r="D807" s="108">
        <v>41456</v>
      </c>
      <c r="E807" s="109">
        <f t="shared" si="15"/>
        <v>7</v>
      </c>
      <c r="F807" s="109" t="s">
        <v>50</v>
      </c>
      <c r="G807" s="2" t="s">
        <v>56</v>
      </c>
      <c r="H807" s="2" t="s">
        <v>59</v>
      </c>
      <c r="I807" s="2" t="s">
        <v>43</v>
      </c>
      <c r="J807" s="112">
        <v>904892.03843125247</v>
      </c>
      <c r="K807" s="110"/>
    </row>
    <row r="808" spans="1:11" hidden="1" x14ac:dyDescent="0.2">
      <c r="A808" s="2" t="s">
        <v>63</v>
      </c>
      <c r="B808" s="2" t="s">
        <v>49</v>
      </c>
      <c r="C808" s="2" t="s">
        <v>47</v>
      </c>
      <c r="D808" s="108">
        <v>41487</v>
      </c>
      <c r="E808" s="109">
        <f t="shared" si="15"/>
        <v>8</v>
      </c>
      <c r="F808" s="109" t="s">
        <v>50</v>
      </c>
      <c r="G808" s="2" t="s">
        <v>56</v>
      </c>
      <c r="H808" s="2" t="s">
        <v>59</v>
      </c>
      <c r="I808" s="2" t="s">
        <v>43</v>
      </c>
      <c r="J808" s="112">
        <v>1067052.2598973438</v>
      </c>
      <c r="K808" s="110"/>
    </row>
    <row r="809" spans="1:11" hidden="1" x14ac:dyDescent="0.2">
      <c r="A809" s="2" t="s">
        <v>63</v>
      </c>
      <c r="B809" s="2" t="s">
        <v>49</v>
      </c>
      <c r="C809" s="2" t="s">
        <v>47</v>
      </c>
      <c r="D809" s="108">
        <v>41518</v>
      </c>
      <c r="E809" s="109">
        <f t="shared" si="15"/>
        <v>9</v>
      </c>
      <c r="F809" s="109" t="s">
        <v>50</v>
      </c>
      <c r="G809" s="2" t="s">
        <v>56</v>
      </c>
      <c r="H809" s="2" t="s">
        <v>59</v>
      </c>
      <c r="I809" s="2" t="s">
        <v>43</v>
      </c>
      <c r="J809" s="112">
        <v>1026646.9835398964</v>
      </c>
      <c r="K809" s="110"/>
    </row>
    <row r="810" spans="1:11" hidden="1" x14ac:dyDescent="0.2">
      <c r="A810" s="2" t="s">
        <v>63</v>
      </c>
      <c r="B810" s="2" t="s">
        <v>49</v>
      </c>
      <c r="C810" s="2" t="s">
        <v>47</v>
      </c>
      <c r="D810" s="108">
        <v>41548</v>
      </c>
      <c r="E810" s="109">
        <f t="shared" si="15"/>
        <v>10</v>
      </c>
      <c r="F810" s="109" t="s">
        <v>50</v>
      </c>
      <c r="G810" s="2" t="s">
        <v>56</v>
      </c>
      <c r="H810" s="2" t="s">
        <v>59</v>
      </c>
      <c r="I810" s="2" t="s">
        <v>43</v>
      </c>
      <c r="J810" s="112">
        <v>1557091.8051502465</v>
      </c>
      <c r="K810" s="110"/>
    </row>
    <row r="811" spans="1:11" hidden="1" x14ac:dyDescent="0.2">
      <c r="A811" s="2" t="s">
        <v>63</v>
      </c>
      <c r="B811" s="2" t="s">
        <v>49</v>
      </c>
      <c r="C811" s="2" t="s">
        <v>47</v>
      </c>
      <c r="D811" s="108">
        <v>41579</v>
      </c>
      <c r="E811" s="109">
        <f t="shared" si="15"/>
        <v>11</v>
      </c>
      <c r="F811" s="109" t="s">
        <v>50</v>
      </c>
      <c r="G811" s="2" t="s">
        <v>56</v>
      </c>
      <c r="H811" s="2" t="s">
        <v>59</v>
      </c>
      <c r="I811" s="2" t="s">
        <v>43</v>
      </c>
      <c r="J811" s="112">
        <v>1710092.7084534448</v>
      </c>
      <c r="K811" s="110"/>
    </row>
    <row r="812" spans="1:11" hidden="1" x14ac:dyDescent="0.2">
      <c r="A812" s="2" t="s">
        <v>63</v>
      </c>
      <c r="B812" s="2" t="s">
        <v>49</v>
      </c>
      <c r="C812" s="2" t="s">
        <v>47</v>
      </c>
      <c r="D812" s="108">
        <v>41609</v>
      </c>
      <c r="E812" s="109">
        <f t="shared" si="15"/>
        <v>12</v>
      </c>
      <c r="F812" s="109" t="s">
        <v>50</v>
      </c>
      <c r="G812" s="2" t="s">
        <v>56</v>
      </c>
      <c r="H812" s="2" t="s">
        <v>59</v>
      </c>
      <c r="I812" s="2" t="s">
        <v>43</v>
      </c>
      <c r="J812" s="112">
        <v>799573.69102222088</v>
      </c>
      <c r="K812" s="110"/>
    </row>
    <row r="813" spans="1:11" hidden="1" x14ac:dyDescent="0.2">
      <c r="A813" s="2" t="s">
        <v>63</v>
      </c>
      <c r="B813" s="2" t="s">
        <v>49</v>
      </c>
      <c r="C813" s="2" t="s">
        <v>47</v>
      </c>
      <c r="D813" s="108">
        <v>41640</v>
      </c>
      <c r="E813" s="109">
        <f t="shared" si="15"/>
        <v>1</v>
      </c>
      <c r="F813" s="109" t="s">
        <v>50</v>
      </c>
      <c r="G813" s="2" t="s">
        <v>56</v>
      </c>
      <c r="H813" s="2" t="s">
        <v>59</v>
      </c>
      <c r="I813" s="2" t="s">
        <v>43</v>
      </c>
      <c r="J813" s="112">
        <v>793393.06373042695</v>
      </c>
      <c r="K813" s="110"/>
    </row>
    <row r="814" spans="1:11" hidden="1" x14ac:dyDescent="0.2">
      <c r="A814" s="2" t="s">
        <v>63</v>
      </c>
      <c r="B814" s="2" t="s">
        <v>49</v>
      </c>
      <c r="C814" s="2" t="s">
        <v>47</v>
      </c>
      <c r="D814" s="108">
        <v>41671</v>
      </c>
      <c r="E814" s="109">
        <f t="shared" si="15"/>
        <v>2</v>
      </c>
      <c r="F814" s="109" t="s">
        <v>50</v>
      </c>
      <c r="G814" s="2" t="s">
        <v>56</v>
      </c>
      <c r="H814" s="2" t="s">
        <v>59</v>
      </c>
      <c r="I814" s="2" t="s">
        <v>43</v>
      </c>
      <c r="J814" s="112">
        <v>931740.99835025659</v>
      </c>
      <c r="K814" s="110"/>
    </row>
    <row r="815" spans="1:11" hidden="1" x14ac:dyDescent="0.2">
      <c r="A815" s="2" t="s">
        <v>63</v>
      </c>
      <c r="B815" s="2" t="s">
        <v>49</v>
      </c>
      <c r="C815" s="2" t="s">
        <v>47</v>
      </c>
      <c r="D815" s="108">
        <v>41699</v>
      </c>
      <c r="E815" s="109">
        <f t="shared" si="15"/>
        <v>3</v>
      </c>
      <c r="F815" s="109" t="s">
        <v>50</v>
      </c>
      <c r="G815" s="2" t="s">
        <v>56</v>
      </c>
      <c r="H815" s="2" t="s">
        <v>59</v>
      </c>
      <c r="I815" s="2" t="s">
        <v>43</v>
      </c>
      <c r="J815" s="112">
        <v>827560.38466741249</v>
      </c>
      <c r="K815" s="110"/>
    </row>
    <row r="816" spans="1:11" hidden="1" x14ac:dyDescent="0.2">
      <c r="A816" s="2" t="s">
        <v>63</v>
      </c>
      <c r="B816" s="2" t="s">
        <v>49</v>
      </c>
      <c r="C816" s="2" t="s">
        <v>47</v>
      </c>
      <c r="D816" s="108">
        <v>41730</v>
      </c>
      <c r="E816" s="109">
        <f t="shared" si="15"/>
        <v>4</v>
      </c>
      <c r="F816" s="109" t="s">
        <v>50</v>
      </c>
      <c r="G816" s="2" t="s">
        <v>56</v>
      </c>
      <c r="H816" s="2" t="s">
        <v>59</v>
      </c>
      <c r="I816" s="2" t="s">
        <v>43</v>
      </c>
      <c r="J816" s="112">
        <v>909762.07978018955</v>
      </c>
      <c r="K816" s="110"/>
    </row>
    <row r="817" spans="1:11" hidden="1" x14ac:dyDescent="0.2">
      <c r="A817" s="2" t="s">
        <v>63</v>
      </c>
      <c r="B817" s="2" t="s">
        <v>49</v>
      </c>
      <c r="C817" s="2" t="s">
        <v>47</v>
      </c>
      <c r="D817" s="108">
        <v>41760</v>
      </c>
      <c r="E817" s="109">
        <f t="shared" si="15"/>
        <v>5</v>
      </c>
      <c r="F817" s="109" t="s">
        <v>50</v>
      </c>
      <c r="G817" s="2" t="s">
        <v>56</v>
      </c>
      <c r="H817" s="2" t="s">
        <v>59</v>
      </c>
      <c r="I817" s="2" t="s">
        <v>43</v>
      </c>
      <c r="J817" s="112">
        <v>1108803.4317190656</v>
      </c>
      <c r="K817" s="110"/>
    </row>
    <row r="818" spans="1:11" hidden="1" x14ac:dyDescent="0.2">
      <c r="A818" s="2" t="s">
        <v>63</v>
      </c>
      <c r="B818" s="2" t="s">
        <v>49</v>
      </c>
      <c r="C818" s="2" t="s">
        <v>47</v>
      </c>
      <c r="D818" s="108">
        <v>41791</v>
      </c>
      <c r="E818" s="109">
        <f t="shared" si="15"/>
        <v>6</v>
      </c>
      <c r="F818" s="109" t="s">
        <v>50</v>
      </c>
      <c r="G818" s="2" t="s">
        <v>56</v>
      </c>
      <c r="H818" s="2" t="s">
        <v>59</v>
      </c>
      <c r="I818" s="2" t="s">
        <v>43</v>
      </c>
      <c r="J818" s="112">
        <v>560496.60864916991</v>
      </c>
      <c r="K818" s="110"/>
    </row>
    <row r="819" spans="1:11" hidden="1" x14ac:dyDescent="0.2">
      <c r="A819" s="2" t="s">
        <v>63</v>
      </c>
      <c r="B819" s="2" t="s">
        <v>49</v>
      </c>
      <c r="C819" s="2" t="s">
        <v>47</v>
      </c>
      <c r="D819" s="108">
        <v>41456</v>
      </c>
      <c r="E819" s="109">
        <f t="shared" si="15"/>
        <v>7</v>
      </c>
      <c r="F819" s="109" t="s">
        <v>50</v>
      </c>
      <c r="G819" s="2" t="s">
        <v>56</v>
      </c>
      <c r="H819" s="2" t="s">
        <v>60</v>
      </c>
      <c r="I819" s="2" t="s">
        <v>43</v>
      </c>
      <c r="J819" s="112">
        <v>498631.6818381226</v>
      </c>
      <c r="K819" s="110"/>
    </row>
    <row r="820" spans="1:11" hidden="1" x14ac:dyDescent="0.2">
      <c r="A820" s="2" t="s">
        <v>63</v>
      </c>
      <c r="B820" s="2" t="s">
        <v>49</v>
      </c>
      <c r="C820" s="2" t="s">
        <v>47</v>
      </c>
      <c r="D820" s="108">
        <v>41487</v>
      </c>
      <c r="E820" s="109">
        <f t="shared" si="15"/>
        <v>8</v>
      </c>
      <c r="F820" s="109" t="s">
        <v>50</v>
      </c>
      <c r="G820" s="2" t="s">
        <v>56</v>
      </c>
      <c r="H820" s="2" t="s">
        <v>60</v>
      </c>
      <c r="I820" s="2" t="s">
        <v>43</v>
      </c>
      <c r="J820" s="112">
        <v>616274.64932342409</v>
      </c>
      <c r="K820" s="110"/>
    </row>
    <row r="821" spans="1:11" hidden="1" x14ac:dyDescent="0.2">
      <c r="A821" s="2" t="s">
        <v>63</v>
      </c>
      <c r="B821" s="2" t="s">
        <v>49</v>
      </c>
      <c r="C821" s="2" t="s">
        <v>47</v>
      </c>
      <c r="D821" s="108">
        <v>41518</v>
      </c>
      <c r="E821" s="109">
        <f t="shared" si="15"/>
        <v>9</v>
      </c>
      <c r="F821" s="109" t="s">
        <v>50</v>
      </c>
      <c r="G821" s="2" t="s">
        <v>56</v>
      </c>
      <c r="H821" s="2" t="s">
        <v>60</v>
      </c>
      <c r="I821" s="2" t="s">
        <v>43</v>
      </c>
      <c r="J821" s="112">
        <v>641878.67036756733</v>
      </c>
      <c r="K821" s="110"/>
    </row>
    <row r="822" spans="1:11" hidden="1" x14ac:dyDescent="0.2">
      <c r="A822" s="2" t="s">
        <v>63</v>
      </c>
      <c r="B822" s="2" t="s">
        <v>49</v>
      </c>
      <c r="C822" s="2" t="s">
        <v>47</v>
      </c>
      <c r="D822" s="108">
        <v>41548</v>
      </c>
      <c r="E822" s="109">
        <f t="shared" si="15"/>
        <v>10</v>
      </c>
      <c r="F822" s="109" t="s">
        <v>50</v>
      </c>
      <c r="G822" s="2" t="s">
        <v>56</v>
      </c>
      <c r="H822" s="2" t="s">
        <v>60</v>
      </c>
      <c r="I822" s="2" t="s">
        <v>43</v>
      </c>
      <c r="J822" s="112">
        <v>749185.9629367278</v>
      </c>
      <c r="K822" s="110"/>
    </row>
    <row r="823" spans="1:11" hidden="1" x14ac:dyDescent="0.2">
      <c r="A823" s="2" t="s">
        <v>63</v>
      </c>
      <c r="B823" s="2" t="s">
        <v>49</v>
      </c>
      <c r="C823" s="2" t="s">
        <v>47</v>
      </c>
      <c r="D823" s="108">
        <v>41579</v>
      </c>
      <c r="E823" s="109">
        <f t="shared" si="15"/>
        <v>11</v>
      </c>
      <c r="F823" s="109" t="s">
        <v>50</v>
      </c>
      <c r="G823" s="2" t="s">
        <v>56</v>
      </c>
      <c r="H823" s="2" t="s">
        <v>60</v>
      </c>
      <c r="I823" s="2" t="s">
        <v>43</v>
      </c>
      <c r="J823" s="112">
        <v>892113.54493715987</v>
      </c>
      <c r="K823" s="110"/>
    </row>
    <row r="824" spans="1:11" hidden="1" x14ac:dyDescent="0.2">
      <c r="A824" s="2" t="s">
        <v>63</v>
      </c>
      <c r="B824" s="2" t="s">
        <v>49</v>
      </c>
      <c r="C824" s="2" t="s">
        <v>47</v>
      </c>
      <c r="D824" s="108">
        <v>41609</v>
      </c>
      <c r="E824" s="109">
        <f t="shared" si="15"/>
        <v>12</v>
      </c>
      <c r="F824" s="109" t="s">
        <v>50</v>
      </c>
      <c r="G824" s="2" t="s">
        <v>56</v>
      </c>
      <c r="H824" s="2" t="s">
        <v>60</v>
      </c>
      <c r="I824" s="2" t="s">
        <v>43</v>
      </c>
      <c r="J824" s="112">
        <v>432516.83808086219</v>
      </c>
      <c r="K824" s="110"/>
    </row>
    <row r="825" spans="1:11" hidden="1" x14ac:dyDescent="0.2">
      <c r="A825" s="2" t="s">
        <v>63</v>
      </c>
      <c r="B825" s="2" t="s">
        <v>49</v>
      </c>
      <c r="C825" s="2" t="s">
        <v>47</v>
      </c>
      <c r="D825" s="108">
        <v>41640</v>
      </c>
      <c r="E825" s="109">
        <f t="shared" si="15"/>
        <v>1</v>
      </c>
      <c r="F825" s="109" t="s">
        <v>50</v>
      </c>
      <c r="G825" s="2" t="s">
        <v>56</v>
      </c>
      <c r="H825" s="2" t="s">
        <v>60</v>
      </c>
      <c r="I825" s="2" t="s">
        <v>43</v>
      </c>
      <c r="J825" s="112">
        <v>409538.75919692736</v>
      </c>
      <c r="K825" s="110"/>
    </row>
    <row r="826" spans="1:11" hidden="1" x14ac:dyDescent="0.2">
      <c r="A826" s="2" t="s">
        <v>63</v>
      </c>
      <c r="B826" s="2" t="s">
        <v>49</v>
      </c>
      <c r="C826" s="2" t="s">
        <v>47</v>
      </c>
      <c r="D826" s="108">
        <v>41671</v>
      </c>
      <c r="E826" s="109">
        <f t="shared" si="15"/>
        <v>2</v>
      </c>
      <c r="F826" s="109" t="s">
        <v>50</v>
      </c>
      <c r="G826" s="2" t="s">
        <v>56</v>
      </c>
      <c r="H826" s="2" t="s">
        <v>60</v>
      </c>
      <c r="I826" s="2" t="s">
        <v>43</v>
      </c>
      <c r="J826" s="112">
        <v>489965.80230679538</v>
      </c>
      <c r="K826" s="110"/>
    </row>
    <row r="827" spans="1:11" hidden="1" x14ac:dyDescent="0.2">
      <c r="A827" s="2" t="s">
        <v>63</v>
      </c>
      <c r="B827" s="2" t="s">
        <v>49</v>
      </c>
      <c r="C827" s="2" t="s">
        <v>47</v>
      </c>
      <c r="D827" s="108">
        <v>41699</v>
      </c>
      <c r="E827" s="109">
        <f t="shared" si="15"/>
        <v>3</v>
      </c>
      <c r="F827" s="109" t="s">
        <v>50</v>
      </c>
      <c r="G827" s="2" t="s">
        <v>56</v>
      </c>
      <c r="H827" s="2" t="s">
        <v>60</v>
      </c>
      <c r="I827" s="2" t="s">
        <v>43</v>
      </c>
      <c r="J827" s="112">
        <v>444871.43123762979</v>
      </c>
      <c r="K827" s="110"/>
    </row>
    <row r="828" spans="1:11" hidden="1" x14ac:dyDescent="0.2">
      <c r="A828" s="2" t="s">
        <v>63</v>
      </c>
      <c r="B828" s="2" t="s">
        <v>49</v>
      </c>
      <c r="C828" s="2" t="s">
        <v>47</v>
      </c>
      <c r="D828" s="108">
        <v>41730</v>
      </c>
      <c r="E828" s="109">
        <f t="shared" si="15"/>
        <v>4</v>
      </c>
      <c r="F828" s="109" t="s">
        <v>50</v>
      </c>
      <c r="G828" s="2" t="s">
        <v>56</v>
      </c>
      <c r="H828" s="2" t="s">
        <v>60</v>
      </c>
      <c r="I828" s="2" t="s">
        <v>43</v>
      </c>
      <c r="J828" s="112">
        <v>472382.50156978617</v>
      </c>
      <c r="K828" s="110"/>
    </row>
    <row r="829" spans="1:11" hidden="1" x14ac:dyDescent="0.2">
      <c r="A829" s="2" t="s">
        <v>63</v>
      </c>
      <c r="B829" s="2" t="s">
        <v>49</v>
      </c>
      <c r="C829" s="2" t="s">
        <v>47</v>
      </c>
      <c r="D829" s="108">
        <v>41760</v>
      </c>
      <c r="E829" s="109">
        <f t="shared" si="15"/>
        <v>5</v>
      </c>
      <c r="F829" s="109" t="s">
        <v>50</v>
      </c>
      <c r="G829" s="2" t="s">
        <v>56</v>
      </c>
      <c r="H829" s="2" t="s">
        <v>60</v>
      </c>
      <c r="I829" s="2" t="s">
        <v>43</v>
      </c>
      <c r="J829" s="112">
        <v>608634.95143913291</v>
      </c>
      <c r="K829" s="110"/>
    </row>
    <row r="830" spans="1:11" hidden="1" x14ac:dyDescent="0.2">
      <c r="A830" s="2" t="s">
        <v>63</v>
      </c>
      <c r="B830" s="2" t="s">
        <v>49</v>
      </c>
      <c r="C830" s="2" t="s">
        <v>47</v>
      </c>
      <c r="D830" s="108">
        <v>41791</v>
      </c>
      <c r="E830" s="109">
        <f t="shared" si="15"/>
        <v>6</v>
      </c>
      <c r="F830" s="109" t="s">
        <v>50</v>
      </c>
      <c r="G830" s="2" t="s">
        <v>56</v>
      </c>
      <c r="H830" s="2" t="s">
        <v>60</v>
      </c>
      <c r="I830" s="2" t="s">
        <v>43</v>
      </c>
      <c r="J830" s="112">
        <v>272324.41448756552</v>
      </c>
      <c r="K830" s="110"/>
    </row>
    <row r="831" spans="1:11" hidden="1" x14ac:dyDescent="0.2">
      <c r="A831" s="2" t="s">
        <v>63</v>
      </c>
      <c r="B831" s="2" t="s">
        <v>49</v>
      </c>
      <c r="C831" s="2" t="s">
        <v>47</v>
      </c>
      <c r="D831" s="108">
        <v>41456</v>
      </c>
      <c r="E831" s="109">
        <f t="shared" si="15"/>
        <v>7</v>
      </c>
      <c r="F831" s="109" t="s">
        <v>50</v>
      </c>
      <c r="G831" s="2" t="s">
        <v>61</v>
      </c>
      <c r="H831" s="2" t="s">
        <v>62</v>
      </c>
      <c r="I831" s="2" t="s">
        <v>43</v>
      </c>
      <c r="J831" s="112">
        <v>3105845.72687844</v>
      </c>
      <c r="K831" s="110"/>
    </row>
    <row r="832" spans="1:11" hidden="1" x14ac:dyDescent="0.2">
      <c r="A832" s="2" t="s">
        <v>63</v>
      </c>
      <c r="B832" s="2" t="s">
        <v>49</v>
      </c>
      <c r="C832" s="2" t="s">
        <v>47</v>
      </c>
      <c r="D832" s="108">
        <v>41487</v>
      </c>
      <c r="E832" s="109">
        <f t="shared" si="15"/>
        <v>8</v>
      </c>
      <c r="F832" s="109" t="s">
        <v>50</v>
      </c>
      <c r="G832" s="2" t="s">
        <v>61</v>
      </c>
      <c r="H832" s="2" t="s">
        <v>62</v>
      </c>
      <c r="I832" s="2" t="s">
        <v>43</v>
      </c>
      <c r="J832" s="112">
        <v>4010585.2851120001</v>
      </c>
      <c r="K832" s="110"/>
    </row>
    <row r="833" spans="1:11" hidden="1" x14ac:dyDescent="0.2">
      <c r="A833" s="2" t="s">
        <v>63</v>
      </c>
      <c r="B833" s="2" t="s">
        <v>49</v>
      </c>
      <c r="C833" s="2" t="s">
        <v>47</v>
      </c>
      <c r="D833" s="108">
        <v>41518</v>
      </c>
      <c r="E833" s="109">
        <f t="shared" si="15"/>
        <v>9</v>
      </c>
      <c r="F833" s="109" t="s">
        <v>50</v>
      </c>
      <c r="G833" s="2" t="s">
        <v>61</v>
      </c>
      <c r="H833" s="2" t="s">
        <v>62</v>
      </c>
      <c r="I833" s="2" t="s">
        <v>43</v>
      </c>
      <c r="J833" s="112">
        <v>3923012.4475718406</v>
      </c>
      <c r="K833" s="110"/>
    </row>
    <row r="834" spans="1:11" hidden="1" x14ac:dyDescent="0.2">
      <c r="A834" s="2" t="s">
        <v>63</v>
      </c>
      <c r="B834" s="2" t="s">
        <v>49</v>
      </c>
      <c r="C834" s="2" t="s">
        <v>47</v>
      </c>
      <c r="D834" s="108">
        <v>41548</v>
      </c>
      <c r="E834" s="109">
        <f t="shared" si="15"/>
        <v>10</v>
      </c>
      <c r="F834" s="109" t="s">
        <v>50</v>
      </c>
      <c r="G834" s="2" t="s">
        <v>61</v>
      </c>
      <c r="H834" s="2" t="s">
        <v>62</v>
      </c>
      <c r="I834" s="2" t="s">
        <v>43</v>
      </c>
      <c r="J834" s="112">
        <v>5304755.0634176014</v>
      </c>
      <c r="K834" s="110"/>
    </row>
    <row r="835" spans="1:11" hidden="1" x14ac:dyDescent="0.2">
      <c r="A835" s="2" t="s">
        <v>63</v>
      </c>
      <c r="B835" s="2" t="s">
        <v>49</v>
      </c>
      <c r="C835" s="2" t="s">
        <v>47</v>
      </c>
      <c r="D835" s="108">
        <v>41579</v>
      </c>
      <c r="E835" s="109">
        <f t="shared" si="15"/>
        <v>11</v>
      </c>
      <c r="F835" s="109" t="s">
        <v>50</v>
      </c>
      <c r="G835" s="2" t="s">
        <v>61</v>
      </c>
      <c r="H835" s="2" t="s">
        <v>62</v>
      </c>
      <c r="I835" s="2" t="s">
        <v>43</v>
      </c>
      <c r="J835" s="112">
        <v>5796055.2061697599</v>
      </c>
      <c r="K835" s="110"/>
    </row>
    <row r="836" spans="1:11" hidden="1" x14ac:dyDescent="0.2">
      <c r="A836" s="2" t="s">
        <v>63</v>
      </c>
      <c r="B836" s="2" t="s">
        <v>49</v>
      </c>
      <c r="C836" s="2" t="s">
        <v>47</v>
      </c>
      <c r="D836" s="108">
        <v>41609</v>
      </c>
      <c r="E836" s="109">
        <f t="shared" si="15"/>
        <v>12</v>
      </c>
      <c r="F836" s="109" t="s">
        <v>50</v>
      </c>
      <c r="G836" s="2" t="s">
        <v>61</v>
      </c>
      <c r="H836" s="2" t="s">
        <v>62</v>
      </c>
      <c r="I836" s="2" t="s">
        <v>43</v>
      </c>
      <c r="J836" s="112">
        <v>2778318.7637284808</v>
      </c>
      <c r="K836" s="110"/>
    </row>
    <row r="837" spans="1:11" hidden="1" x14ac:dyDescent="0.2">
      <c r="A837" s="2" t="s">
        <v>63</v>
      </c>
      <c r="B837" s="2" t="s">
        <v>49</v>
      </c>
      <c r="C837" s="2" t="s">
        <v>47</v>
      </c>
      <c r="D837" s="108">
        <v>41640</v>
      </c>
      <c r="E837" s="109">
        <f t="shared" si="15"/>
        <v>1</v>
      </c>
      <c r="F837" s="109" t="s">
        <v>50</v>
      </c>
      <c r="G837" s="2" t="s">
        <v>61</v>
      </c>
      <c r="H837" s="2" t="s">
        <v>62</v>
      </c>
      <c r="I837" s="2" t="s">
        <v>43</v>
      </c>
      <c r="J837" s="112">
        <v>2890095.0972502003</v>
      </c>
      <c r="K837" s="110"/>
    </row>
    <row r="838" spans="1:11" hidden="1" x14ac:dyDescent="0.2">
      <c r="A838" s="2" t="s">
        <v>63</v>
      </c>
      <c r="B838" s="2" t="s">
        <v>49</v>
      </c>
      <c r="C838" s="2" t="s">
        <v>47</v>
      </c>
      <c r="D838" s="108">
        <v>41671</v>
      </c>
      <c r="E838" s="109">
        <f t="shared" si="15"/>
        <v>2</v>
      </c>
      <c r="F838" s="109" t="s">
        <v>50</v>
      </c>
      <c r="G838" s="2" t="s">
        <v>61</v>
      </c>
      <c r="H838" s="2" t="s">
        <v>62</v>
      </c>
      <c r="I838" s="2" t="s">
        <v>43</v>
      </c>
      <c r="J838" s="112">
        <v>3360449.90644272</v>
      </c>
      <c r="K838" s="110"/>
    </row>
    <row r="839" spans="1:11" hidden="1" x14ac:dyDescent="0.2">
      <c r="A839" s="2" t="s">
        <v>63</v>
      </c>
      <c r="B839" s="2" t="s">
        <v>49</v>
      </c>
      <c r="C839" s="2" t="s">
        <v>47</v>
      </c>
      <c r="D839" s="108">
        <v>41699</v>
      </c>
      <c r="E839" s="109">
        <f t="shared" si="15"/>
        <v>3</v>
      </c>
      <c r="F839" s="109" t="s">
        <v>50</v>
      </c>
      <c r="G839" s="2" t="s">
        <v>61</v>
      </c>
      <c r="H839" s="2" t="s">
        <v>62</v>
      </c>
      <c r="I839" s="2" t="s">
        <v>43</v>
      </c>
      <c r="J839" s="112">
        <v>2808562.4972675201</v>
      </c>
      <c r="K839" s="110"/>
    </row>
    <row r="840" spans="1:11" hidden="1" x14ac:dyDescent="0.2">
      <c r="A840" s="2" t="s">
        <v>63</v>
      </c>
      <c r="B840" s="2" t="s">
        <v>49</v>
      </c>
      <c r="C840" s="2" t="s">
        <v>47</v>
      </c>
      <c r="D840" s="108">
        <v>41730</v>
      </c>
      <c r="E840" s="109">
        <f t="shared" si="15"/>
        <v>4</v>
      </c>
      <c r="F840" s="109" t="s">
        <v>50</v>
      </c>
      <c r="G840" s="2" t="s">
        <v>61</v>
      </c>
      <c r="H840" s="2" t="s">
        <v>62</v>
      </c>
      <c r="I840" s="2" t="s">
        <v>43</v>
      </c>
      <c r="J840" s="112">
        <v>3278176.1271341606</v>
      </c>
      <c r="K840" s="110"/>
    </row>
    <row r="841" spans="1:11" hidden="1" x14ac:dyDescent="0.2">
      <c r="A841" s="2" t="s">
        <v>63</v>
      </c>
      <c r="B841" s="2" t="s">
        <v>49</v>
      </c>
      <c r="C841" s="2" t="s">
        <v>47</v>
      </c>
      <c r="D841" s="108">
        <v>41760</v>
      </c>
      <c r="E841" s="109">
        <f t="shared" si="15"/>
        <v>5</v>
      </c>
      <c r="F841" s="109" t="s">
        <v>50</v>
      </c>
      <c r="G841" s="2" t="s">
        <v>61</v>
      </c>
      <c r="H841" s="2" t="s">
        <v>62</v>
      </c>
      <c r="I841" s="2" t="s">
        <v>43</v>
      </c>
      <c r="J841" s="112">
        <v>3653895.7708680006</v>
      </c>
      <c r="K841" s="110"/>
    </row>
    <row r="842" spans="1:11" hidden="1" x14ac:dyDescent="0.2">
      <c r="A842" s="2" t="s">
        <v>63</v>
      </c>
      <c r="B842" s="2" t="s">
        <v>49</v>
      </c>
      <c r="C842" s="2" t="s">
        <v>47</v>
      </c>
      <c r="D842" s="108">
        <v>41791</v>
      </c>
      <c r="E842" s="109">
        <f t="shared" si="15"/>
        <v>6</v>
      </c>
      <c r="F842" s="109" t="s">
        <v>50</v>
      </c>
      <c r="G842" s="2" t="s">
        <v>61</v>
      </c>
      <c r="H842" s="2" t="s">
        <v>62</v>
      </c>
      <c r="I842" s="2" t="s">
        <v>43</v>
      </c>
      <c r="J842" s="112">
        <v>1788228.1705142399</v>
      </c>
      <c r="K842" s="110"/>
    </row>
    <row r="843" spans="1:11" hidden="1" x14ac:dyDescent="0.2">
      <c r="A843" s="2" t="s">
        <v>63</v>
      </c>
      <c r="B843" s="2" t="s">
        <v>49</v>
      </c>
      <c r="C843" s="2" t="s">
        <v>48</v>
      </c>
      <c r="D843" s="108">
        <v>41456</v>
      </c>
      <c r="E843" s="2">
        <v>7</v>
      </c>
      <c r="F843" s="2" t="s">
        <v>50</v>
      </c>
      <c r="G843" s="2" t="s">
        <v>51</v>
      </c>
      <c r="H843" s="2" t="s">
        <v>52</v>
      </c>
      <c r="I843" s="2" t="s">
        <v>43</v>
      </c>
      <c r="J843" s="112">
        <v>2433222.1515178396</v>
      </c>
      <c r="K843" s="110"/>
    </row>
    <row r="844" spans="1:11" hidden="1" x14ac:dyDescent="0.2">
      <c r="A844" s="2" t="s">
        <v>63</v>
      </c>
      <c r="B844" s="2" t="s">
        <v>49</v>
      </c>
      <c r="C844" s="2" t="s">
        <v>48</v>
      </c>
      <c r="D844" s="108">
        <v>41487</v>
      </c>
      <c r="E844" s="2">
        <v>8</v>
      </c>
      <c r="F844" s="2" t="s">
        <v>50</v>
      </c>
      <c r="G844" s="2" t="s">
        <v>51</v>
      </c>
      <c r="H844" s="2" t="s">
        <v>52</v>
      </c>
      <c r="I844" s="2" t="s">
        <v>43</v>
      </c>
      <c r="J844" s="112">
        <v>2086825.2357197695</v>
      </c>
      <c r="K844" s="110"/>
    </row>
    <row r="845" spans="1:11" hidden="1" x14ac:dyDescent="0.2">
      <c r="A845" s="2" t="s">
        <v>63</v>
      </c>
      <c r="B845" s="2" t="s">
        <v>49</v>
      </c>
      <c r="C845" s="2" t="s">
        <v>48</v>
      </c>
      <c r="D845" s="108">
        <v>41518</v>
      </c>
      <c r="E845" s="2">
        <v>9</v>
      </c>
      <c r="F845" s="2" t="s">
        <v>50</v>
      </c>
      <c r="G845" s="2" t="s">
        <v>51</v>
      </c>
      <c r="H845" s="2" t="s">
        <v>52</v>
      </c>
      <c r="I845" s="2" t="s">
        <v>43</v>
      </c>
      <c r="J845" s="112">
        <v>2578988.7463329984</v>
      </c>
      <c r="K845" s="110"/>
    </row>
    <row r="846" spans="1:11" hidden="1" x14ac:dyDescent="0.2">
      <c r="A846" s="2" t="s">
        <v>63</v>
      </c>
      <c r="B846" s="2" t="s">
        <v>49</v>
      </c>
      <c r="C846" s="2" t="s">
        <v>48</v>
      </c>
      <c r="D846" s="108">
        <v>41548</v>
      </c>
      <c r="E846" s="2">
        <v>10</v>
      </c>
      <c r="F846" s="2" t="s">
        <v>50</v>
      </c>
      <c r="G846" s="2" t="s">
        <v>51</v>
      </c>
      <c r="H846" s="2" t="s">
        <v>52</v>
      </c>
      <c r="I846" s="2" t="s">
        <v>43</v>
      </c>
      <c r="J846" s="112">
        <v>2227535.3634992633</v>
      </c>
      <c r="K846" s="110"/>
    </row>
    <row r="847" spans="1:11" hidden="1" x14ac:dyDescent="0.2">
      <c r="A847" s="2" t="s">
        <v>63</v>
      </c>
      <c r="B847" s="2" t="s">
        <v>49</v>
      </c>
      <c r="C847" s="2" t="s">
        <v>48</v>
      </c>
      <c r="D847" s="108">
        <v>41579</v>
      </c>
      <c r="E847" s="2">
        <v>11</v>
      </c>
      <c r="F847" s="2" t="s">
        <v>50</v>
      </c>
      <c r="G847" s="2" t="s">
        <v>51</v>
      </c>
      <c r="H847" s="2" t="s">
        <v>52</v>
      </c>
      <c r="I847" s="2" t="s">
        <v>43</v>
      </c>
      <c r="J847" s="112">
        <v>1957986.2244688198</v>
      </c>
      <c r="K847" s="110"/>
    </row>
    <row r="848" spans="1:11" hidden="1" x14ac:dyDescent="0.2">
      <c r="A848" s="2" t="s">
        <v>63</v>
      </c>
      <c r="B848" s="2" t="s">
        <v>49</v>
      </c>
      <c r="C848" s="2" t="s">
        <v>48</v>
      </c>
      <c r="D848" s="108">
        <v>41609</v>
      </c>
      <c r="E848" s="2">
        <v>12</v>
      </c>
      <c r="F848" s="2" t="s">
        <v>50</v>
      </c>
      <c r="G848" s="2" t="s">
        <v>51</v>
      </c>
      <c r="H848" s="2" t="s">
        <v>52</v>
      </c>
      <c r="I848" s="2" t="s">
        <v>43</v>
      </c>
      <c r="J848" s="112">
        <v>1319140.1133043088</v>
      </c>
      <c r="K848" s="110"/>
    </row>
    <row r="849" spans="1:11" hidden="1" x14ac:dyDescent="0.2">
      <c r="A849" s="2" t="s">
        <v>63</v>
      </c>
      <c r="B849" s="2" t="s">
        <v>49</v>
      </c>
      <c r="C849" s="2" t="s">
        <v>48</v>
      </c>
      <c r="D849" s="108">
        <v>41640</v>
      </c>
      <c r="E849" s="2">
        <v>1</v>
      </c>
      <c r="F849" s="2" t="s">
        <v>50</v>
      </c>
      <c r="G849" s="2" t="s">
        <v>51</v>
      </c>
      <c r="H849" s="2" t="s">
        <v>52</v>
      </c>
      <c r="I849" s="2" t="s">
        <v>43</v>
      </c>
      <c r="J849" s="112">
        <v>1419201.629526681</v>
      </c>
      <c r="K849" s="110"/>
    </row>
    <row r="850" spans="1:11" hidden="1" x14ac:dyDescent="0.2">
      <c r="A850" s="2" t="s">
        <v>63</v>
      </c>
      <c r="B850" s="2" t="s">
        <v>49</v>
      </c>
      <c r="C850" s="2" t="s">
        <v>48</v>
      </c>
      <c r="D850" s="108">
        <v>41671</v>
      </c>
      <c r="E850" s="2">
        <v>2</v>
      </c>
      <c r="F850" s="2" t="s">
        <v>50</v>
      </c>
      <c r="G850" s="2" t="s">
        <v>51</v>
      </c>
      <c r="H850" s="2" t="s">
        <v>52</v>
      </c>
      <c r="I850" s="2" t="s">
        <v>43</v>
      </c>
      <c r="J850" s="112">
        <v>1260368.462282202</v>
      </c>
      <c r="K850" s="110"/>
    </row>
    <row r="851" spans="1:11" hidden="1" x14ac:dyDescent="0.2">
      <c r="A851" s="2" t="s">
        <v>63</v>
      </c>
      <c r="B851" s="2" t="s">
        <v>49</v>
      </c>
      <c r="C851" s="2" t="s">
        <v>48</v>
      </c>
      <c r="D851" s="108">
        <v>41699</v>
      </c>
      <c r="E851" s="2">
        <v>3</v>
      </c>
      <c r="F851" s="2" t="s">
        <v>50</v>
      </c>
      <c r="G851" s="2" t="s">
        <v>51</v>
      </c>
      <c r="H851" s="2" t="s">
        <v>52</v>
      </c>
      <c r="I851" s="2" t="s">
        <v>43</v>
      </c>
      <c r="J851" s="112">
        <v>1788457.9462718377</v>
      </c>
      <c r="K851" s="110"/>
    </row>
    <row r="852" spans="1:11" hidden="1" x14ac:dyDescent="0.2">
      <c r="A852" s="2" t="s">
        <v>63</v>
      </c>
      <c r="B852" s="2" t="s">
        <v>49</v>
      </c>
      <c r="C852" s="2" t="s">
        <v>48</v>
      </c>
      <c r="D852" s="108">
        <v>41730</v>
      </c>
      <c r="E852" s="2">
        <v>4</v>
      </c>
      <c r="F852" s="2" t="s">
        <v>50</v>
      </c>
      <c r="G852" s="2" t="s">
        <v>51</v>
      </c>
      <c r="H852" s="2" t="s">
        <v>52</v>
      </c>
      <c r="I852" s="2" t="s">
        <v>43</v>
      </c>
      <c r="J852" s="112">
        <v>1016783.8012342919</v>
      </c>
      <c r="K852" s="110"/>
    </row>
    <row r="853" spans="1:11" hidden="1" x14ac:dyDescent="0.2">
      <c r="A853" s="2" t="s">
        <v>63</v>
      </c>
      <c r="B853" s="2" t="s">
        <v>49</v>
      </c>
      <c r="C853" s="2" t="s">
        <v>48</v>
      </c>
      <c r="D853" s="108">
        <v>41760</v>
      </c>
      <c r="E853" s="2">
        <v>5</v>
      </c>
      <c r="F853" s="2" t="s">
        <v>50</v>
      </c>
      <c r="G853" s="2" t="s">
        <v>51</v>
      </c>
      <c r="H853" s="2" t="s">
        <v>52</v>
      </c>
      <c r="I853" s="2" t="s">
        <v>43</v>
      </c>
      <c r="J853" s="112">
        <v>1240420.7591332828</v>
      </c>
      <c r="K853" s="110"/>
    </row>
    <row r="854" spans="1:11" hidden="1" x14ac:dyDescent="0.2">
      <c r="A854" s="2" t="s">
        <v>63</v>
      </c>
      <c r="B854" s="2" t="s">
        <v>49</v>
      </c>
      <c r="C854" s="2" t="s">
        <v>48</v>
      </c>
      <c r="D854" s="108">
        <v>41791</v>
      </c>
      <c r="E854" s="2">
        <v>6</v>
      </c>
      <c r="F854" s="2" t="s">
        <v>50</v>
      </c>
      <c r="G854" s="2" t="s">
        <v>51</v>
      </c>
      <c r="H854" s="2" t="s">
        <v>52</v>
      </c>
      <c r="I854" s="2" t="s">
        <v>43</v>
      </c>
      <c r="J854" s="112">
        <v>2103059.7980945962</v>
      </c>
      <c r="K854" s="110"/>
    </row>
    <row r="855" spans="1:11" hidden="1" x14ac:dyDescent="0.2">
      <c r="A855" s="2" t="s">
        <v>63</v>
      </c>
      <c r="B855" s="2" t="s">
        <v>49</v>
      </c>
      <c r="C855" s="2" t="s">
        <v>48</v>
      </c>
      <c r="D855" s="108">
        <v>41456</v>
      </c>
      <c r="E855" s="2">
        <v>7</v>
      </c>
      <c r="F855" s="2" t="s">
        <v>50</v>
      </c>
      <c r="G855" s="2" t="s">
        <v>53</v>
      </c>
      <c r="H855" s="2" t="s">
        <v>54</v>
      </c>
      <c r="I855" s="2" t="s">
        <v>43</v>
      </c>
      <c r="J855" s="112">
        <v>1332883.4370402915</v>
      </c>
      <c r="K855" s="110"/>
    </row>
    <row r="856" spans="1:11" hidden="1" x14ac:dyDescent="0.2">
      <c r="A856" s="2" t="s">
        <v>63</v>
      </c>
      <c r="B856" s="2" t="s">
        <v>49</v>
      </c>
      <c r="C856" s="2" t="s">
        <v>48</v>
      </c>
      <c r="D856" s="108">
        <v>41487</v>
      </c>
      <c r="E856" s="2">
        <v>8</v>
      </c>
      <c r="F856" s="2" t="s">
        <v>50</v>
      </c>
      <c r="G856" s="2" t="s">
        <v>53</v>
      </c>
      <c r="H856" s="2" t="s">
        <v>54</v>
      </c>
      <c r="I856" s="2" t="s">
        <v>43</v>
      </c>
      <c r="J856" s="112">
        <v>1151288.886269808</v>
      </c>
      <c r="K856" s="110"/>
    </row>
    <row r="857" spans="1:11" hidden="1" x14ac:dyDescent="0.2">
      <c r="A857" s="2" t="s">
        <v>63</v>
      </c>
      <c r="B857" s="2" t="s">
        <v>49</v>
      </c>
      <c r="C857" s="2" t="s">
        <v>48</v>
      </c>
      <c r="D857" s="108">
        <v>41518</v>
      </c>
      <c r="E857" s="2">
        <v>9</v>
      </c>
      <c r="F857" s="2" t="s">
        <v>50</v>
      </c>
      <c r="G857" s="2" t="s">
        <v>53</v>
      </c>
      <c r="H857" s="2" t="s">
        <v>54</v>
      </c>
      <c r="I857" s="2" t="s">
        <v>43</v>
      </c>
      <c r="J857" s="112">
        <v>1434960.2579417818</v>
      </c>
      <c r="K857" s="110"/>
    </row>
    <row r="858" spans="1:11" hidden="1" x14ac:dyDescent="0.2">
      <c r="A858" s="2" t="s">
        <v>63</v>
      </c>
      <c r="B858" s="2" t="s">
        <v>49</v>
      </c>
      <c r="C858" s="2" t="s">
        <v>48</v>
      </c>
      <c r="D858" s="108">
        <v>41548</v>
      </c>
      <c r="E858" s="2">
        <v>10</v>
      </c>
      <c r="F858" s="2" t="s">
        <v>50</v>
      </c>
      <c r="G858" s="2" t="s">
        <v>53</v>
      </c>
      <c r="H858" s="2" t="s">
        <v>54</v>
      </c>
      <c r="I858" s="2" t="s">
        <v>43</v>
      </c>
      <c r="J858" s="112">
        <v>1261225.5178525469</v>
      </c>
      <c r="K858" s="110"/>
    </row>
    <row r="859" spans="1:11" hidden="1" x14ac:dyDescent="0.2">
      <c r="A859" s="2" t="s">
        <v>63</v>
      </c>
      <c r="B859" s="2" t="s">
        <v>49</v>
      </c>
      <c r="C859" s="2" t="s">
        <v>48</v>
      </c>
      <c r="D859" s="108">
        <v>41579</v>
      </c>
      <c r="E859" s="2">
        <v>11</v>
      </c>
      <c r="F859" s="2" t="s">
        <v>50</v>
      </c>
      <c r="G859" s="2" t="s">
        <v>53</v>
      </c>
      <c r="H859" s="2" t="s">
        <v>54</v>
      </c>
      <c r="I859" s="2" t="s">
        <v>43</v>
      </c>
      <c r="J859" s="112">
        <v>1020345.9299794802</v>
      </c>
      <c r="K859" s="110"/>
    </row>
    <row r="860" spans="1:11" hidden="1" x14ac:dyDescent="0.2">
      <c r="A860" s="2" t="s">
        <v>63</v>
      </c>
      <c r="B860" s="2" t="s">
        <v>49</v>
      </c>
      <c r="C860" s="2" t="s">
        <v>48</v>
      </c>
      <c r="D860" s="108">
        <v>41609</v>
      </c>
      <c r="E860" s="2">
        <v>12</v>
      </c>
      <c r="F860" s="2" t="s">
        <v>50</v>
      </c>
      <c r="G860" s="2" t="s">
        <v>53</v>
      </c>
      <c r="H860" s="2" t="s">
        <v>54</v>
      </c>
      <c r="I860" s="2" t="s">
        <v>43</v>
      </c>
      <c r="J860" s="112">
        <v>756329.43025765126</v>
      </c>
      <c r="K860" s="110"/>
    </row>
    <row r="861" spans="1:11" hidden="1" x14ac:dyDescent="0.2">
      <c r="A861" s="2" t="s">
        <v>63</v>
      </c>
      <c r="B861" s="2" t="s">
        <v>49</v>
      </c>
      <c r="C861" s="2" t="s">
        <v>48</v>
      </c>
      <c r="D861" s="108">
        <v>41640</v>
      </c>
      <c r="E861" s="2">
        <v>1</v>
      </c>
      <c r="F861" s="2" t="s">
        <v>50</v>
      </c>
      <c r="G861" s="2" t="s">
        <v>53</v>
      </c>
      <c r="H861" s="2" t="s">
        <v>54</v>
      </c>
      <c r="I861" s="2" t="s">
        <v>43</v>
      </c>
      <c r="J861" s="112">
        <v>835307.17053299106</v>
      </c>
      <c r="K861" s="110"/>
    </row>
    <row r="862" spans="1:11" hidden="1" x14ac:dyDescent="0.2">
      <c r="A862" s="2" t="s">
        <v>63</v>
      </c>
      <c r="B862" s="2" t="s">
        <v>49</v>
      </c>
      <c r="C862" s="2" t="s">
        <v>48</v>
      </c>
      <c r="D862" s="108">
        <v>41671</v>
      </c>
      <c r="E862" s="2">
        <v>2</v>
      </c>
      <c r="F862" s="2" t="s">
        <v>50</v>
      </c>
      <c r="G862" s="2" t="s">
        <v>53</v>
      </c>
      <c r="H862" s="2" t="s">
        <v>54</v>
      </c>
      <c r="I862" s="2" t="s">
        <v>43</v>
      </c>
      <c r="J862" s="112">
        <v>708560.45670208498</v>
      </c>
      <c r="K862" s="110"/>
    </row>
    <row r="863" spans="1:11" hidden="1" x14ac:dyDescent="0.2">
      <c r="A863" s="2" t="s">
        <v>63</v>
      </c>
      <c r="B863" s="2" t="s">
        <v>49</v>
      </c>
      <c r="C863" s="2" t="s">
        <v>48</v>
      </c>
      <c r="D863" s="108">
        <v>41699</v>
      </c>
      <c r="E863" s="2">
        <v>3</v>
      </c>
      <c r="F863" s="2" t="s">
        <v>50</v>
      </c>
      <c r="G863" s="2" t="s">
        <v>53</v>
      </c>
      <c r="H863" s="2" t="s">
        <v>54</v>
      </c>
      <c r="I863" s="2" t="s">
        <v>43</v>
      </c>
      <c r="J863" s="112">
        <v>961197.10847725498</v>
      </c>
      <c r="K863" s="110"/>
    </row>
    <row r="864" spans="1:11" hidden="1" x14ac:dyDescent="0.2">
      <c r="A864" s="2" t="s">
        <v>63</v>
      </c>
      <c r="B864" s="2" t="s">
        <v>49</v>
      </c>
      <c r="C864" s="2" t="s">
        <v>48</v>
      </c>
      <c r="D864" s="108">
        <v>41730</v>
      </c>
      <c r="E864" s="2">
        <v>4</v>
      </c>
      <c r="F864" s="2" t="s">
        <v>50</v>
      </c>
      <c r="G864" s="2" t="s">
        <v>53</v>
      </c>
      <c r="H864" s="2" t="s">
        <v>54</v>
      </c>
      <c r="I864" s="2" t="s">
        <v>43</v>
      </c>
      <c r="J864" s="112">
        <v>570279.25121684396</v>
      </c>
      <c r="K864" s="110"/>
    </row>
    <row r="865" spans="1:11" hidden="1" x14ac:dyDescent="0.2">
      <c r="A865" s="2" t="s">
        <v>63</v>
      </c>
      <c r="B865" s="2" t="s">
        <v>49</v>
      </c>
      <c r="C865" s="2" t="s">
        <v>48</v>
      </c>
      <c r="D865" s="108">
        <v>41760</v>
      </c>
      <c r="E865" s="2">
        <v>5</v>
      </c>
      <c r="F865" s="2" t="s">
        <v>50</v>
      </c>
      <c r="G865" s="2" t="s">
        <v>53</v>
      </c>
      <c r="H865" s="2" t="s">
        <v>54</v>
      </c>
      <c r="I865" s="2" t="s">
        <v>43</v>
      </c>
      <c r="J865" s="112">
        <v>712090.36311285582</v>
      </c>
      <c r="K865" s="110"/>
    </row>
    <row r="866" spans="1:11" hidden="1" x14ac:dyDescent="0.2">
      <c r="A866" s="2" t="s">
        <v>63</v>
      </c>
      <c r="B866" s="2" t="s">
        <v>49</v>
      </c>
      <c r="C866" s="2" t="s">
        <v>48</v>
      </c>
      <c r="D866" s="108">
        <v>41791</v>
      </c>
      <c r="E866" s="2">
        <v>6</v>
      </c>
      <c r="F866" s="2" t="s">
        <v>50</v>
      </c>
      <c r="G866" s="2" t="s">
        <v>53</v>
      </c>
      <c r="H866" s="2" t="s">
        <v>54</v>
      </c>
      <c r="I866" s="2" t="s">
        <v>43</v>
      </c>
      <c r="J866" s="112">
        <v>1333561.9610866704</v>
      </c>
      <c r="K866" s="110"/>
    </row>
    <row r="867" spans="1:11" hidden="1" x14ac:dyDescent="0.2">
      <c r="A867" s="2" t="s">
        <v>63</v>
      </c>
      <c r="B867" s="2" t="s">
        <v>49</v>
      </c>
      <c r="C867" s="2" t="s">
        <v>48</v>
      </c>
      <c r="D867" s="108">
        <v>41456</v>
      </c>
      <c r="E867" s="2">
        <v>7</v>
      </c>
      <c r="F867" s="2" t="s">
        <v>50</v>
      </c>
      <c r="G867" s="2" t="s">
        <v>53</v>
      </c>
      <c r="H867" s="2" t="s">
        <v>55</v>
      </c>
      <c r="I867" s="2" t="s">
        <v>43</v>
      </c>
      <c r="J867" s="112">
        <v>1205625.4827113249</v>
      </c>
      <c r="K867" s="110"/>
    </row>
    <row r="868" spans="1:11" hidden="1" x14ac:dyDescent="0.2">
      <c r="A868" s="2" t="s">
        <v>63</v>
      </c>
      <c r="B868" s="2" t="s">
        <v>49</v>
      </c>
      <c r="C868" s="2" t="s">
        <v>48</v>
      </c>
      <c r="D868" s="108">
        <v>41487</v>
      </c>
      <c r="E868" s="2">
        <v>8</v>
      </c>
      <c r="F868" s="2" t="s">
        <v>50</v>
      </c>
      <c r="G868" s="2" t="s">
        <v>53</v>
      </c>
      <c r="H868" s="2" t="s">
        <v>55</v>
      </c>
      <c r="I868" s="2" t="s">
        <v>43</v>
      </c>
      <c r="J868" s="112">
        <v>1061002.5545301</v>
      </c>
      <c r="K868" s="110"/>
    </row>
    <row r="869" spans="1:11" hidden="1" x14ac:dyDescent="0.2">
      <c r="A869" s="2" t="s">
        <v>63</v>
      </c>
      <c r="B869" s="2" t="s">
        <v>49</v>
      </c>
      <c r="C869" s="2" t="s">
        <v>48</v>
      </c>
      <c r="D869" s="108">
        <v>41518</v>
      </c>
      <c r="E869" s="2">
        <v>9</v>
      </c>
      <c r="F869" s="2" t="s">
        <v>50</v>
      </c>
      <c r="G869" s="2" t="s">
        <v>53</v>
      </c>
      <c r="H869" s="2" t="s">
        <v>55</v>
      </c>
      <c r="I869" s="2" t="s">
        <v>43</v>
      </c>
      <c r="J869" s="112">
        <v>1277106.2932592249</v>
      </c>
      <c r="K869" s="110"/>
    </row>
    <row r="870" spans="1:11" hidden="1" x14ac:dyDescent="0.2">
      <c r="A870" s="2" t="s">
        <v>63</v>
      </c>
      <c r="B870" s="2" t="s">
        <v>49</v>
      </c>
      <c r="C870" s="2" t="s">
        <v>48</v>
      </c>
      <c r="D870" s="108">
        <v>41548</v>
      </c>
      <c r="E870" s="2">
        <v>10</v>
      </c>
      <c r="F870" s="2" t="s">
        <v>50</v>
      </c>
      <c r="G870" s="2" t="s">
        <v>53</v>
      </c>
      <c r="H870" s="2" t="s">
        <v>55</v>
      </c>
      <c r="I870" s="2" t="s">
        <v>43</v>
      </c>
      <c r="J870" s="112">
        <v>1116349.389116325</v>
      </c>
      <c r="K870" s="110"/>
    </row>
    <row r="871" spans="1:11" hidden="1" x14ac:dyDescent="0.2">
      <c r="A871" s="2" t="s">
        <v>63</v>
      </c>
      <c r="B871" s="2" t="s">
        <v>49</v>
      </c>
      <c r="C871" s="2" t="s">
        <v>48</v>
      </c>
      <c r="D871" s="108">
        <v>41579</v>
      </c>
      <c r="E871" s="2">
        <v>11</v>
      </c>
      <c r="F871" s="2" t="s">
        <v>50</v>
      </c>
      <c r="G871" s="2" t="s">
        <v>53</v>
      </c>
      <c r="H871" s="2" t="s">
        <v>55</v>
      </c>
      <c r="I871" s="2" t="s">
        <v>43</v>
      </c>
      <c r="J871" s="112">
        <v>932858.39093923138</v>
      </c>
      <c r="K871" s="110"/>
    </row>
    <row r="872" spans="1:11" hidden="1" x14ac:dyDescent="0.2">
      <c r="A872" s="2" t="s">
        <v>63</v>
      </c>
      <c r="B872" s="2" t="s">
        <v>49</v>
      </c>
      <c r="C872" s="2" t="s">
        <v>48</v>
      </c>
      <c r="D872" s="108">
        <v>41609</v>
      </c>
      <c r="E872" s="2">
        <v>12</v>
      </c>
      <c r="F872" s="2" t="s">
        <v>50</v>
      </c>
      <c r="G872" s="2" t="s">
        <v>53</v>
      </c>
      <c r="H872" s="2" t="s">
        <v>55</v>
      </c>
      <c r="I872" s="2" t="s">
        <v>43</v>
      </c>
      <c r="J872" s="112">
        <v>739422.19930556254</v>
      </c>
      <c r="K872" s="110"/>
    </row>
    <row r="873" spans="1:11" hidden="1" x14ac:dyDescent="0.2">
      <c r="A873" s="2" t="s">
        <v>63</v>
      </c>
      <c r="B873" s="2" t="s">
        <v>49</v>
      </c>
      <c r="C873" s="2" t="s">
        <v>48</v>
      </c>
      <c r="D873" s="108">
        <v>41640</v>
      </c>
      <c r="E873" s="2">
        <v>1</v>
      </c>
      <c r="F873" s="2" t="s">
        <v>50</v>
      </c>
      <c r="G873" s="2" t="s">
        <v>53</v>
      </c>
      <c r="H873" s="2" t="s">
        <v>55</v>
      </c>
      <c r="I873" s="2" t="s">
        <v>43</v>
      </c>
      <c r="J873" s="112">
        <v>739944.9965933999</v>
      </c>
      <c r="K873" s="110"/>
    </row>
    <row r="874" spans="1:11" hidden="1" x14ac:dyDescent="0.2">
      <c r="A874" s="2" t="s">
        <v>63</v>
      </c>
      <c r="B874" s="2" t="s">
        <v>49</v>
      </c>
      <c r="C874" s="2" t="s">
        <v>48</v>
      </c>
      <c r="D874" s="108">
        <v>41671</v>
      </c>
      <c r="E874" s="2">
        <v>2</v>
      </c>
      <c r="F874" s="2" t="s">
        <v>50</v>
      </c>
      <c r="G874" s="2" t="s">
        <v>53</v>
      </c>
      <c r="H874" s="2" t="s">
        <v>55</v>
      </c>
      <c r="I874" s="2" t="s">
        <v>43</v>
      </c>
      <c r="J874" s="112">
        <v>666405.86063951231</v>
      </c>
      <c r="K874" s="110"/>
    </row>
    <row r="875" spans="1:11" hidden="1" x14ac:dyDescent="0.2">
      <c r="A875" s="2" t="s">
        <v>63</v>
      </c>
      <c r="B875" s="2" t="s">
        <v>49</v>
      </c>
      <c r="C875" s="2" t="s">
        <v>48</v>
      </c>
      <c r="D875" s="108">
        <v>41699</v>
      </c>
      <c r="E875" s="2">
        <v>3</v>
      </c>
      <c r="F875" s="2" t="s">
        <v>50</v>
      </c>
      <c r="G875" s="2" t="s">
        <v>53</v>
      </c>
      <c r="H875" s="2" t="s">
        <v>55</v>
      </c>
      <c r="I875" s="2" t="s">
        <v>43</v>
      </c>
      <c r="J875" s="112">
        <v>964934.72717118752</v>
      </c>
      <c r="K875" s="110"/>
    </row>
    <row r="876" spans="1:11" hidden="1" x14ac:dyDescent="0.2">
      <c r="A876" s="2" t="s">
        <v>63</v>
      </c>
      <c r="B876" s="2" t="s">
        <v>49</v>
      </c>
      <c r="C876" s="2" t="s">
        <v>48</v>
      </c>
      <c r="D876" s="108">
        <v>41730</v>
      </c>
      <c r="E876" s="2">
        <v>4</v>
      </c>
      <c r="F876" s="2" t="s">
        <v>50</v>
      </c>
      <c r="G876" s="2" t="s">
        <v>53</v>
      </c>
      <c r="H876" s="2" t="s">
        <v>55</v>
      </c>
      <c r="I876" s="2" t="s">
        <v>43</v>
      </c>
      <c r="J876" s="112">
        <v>541033.23140099994</v>
      </c>
      <c r="K876" s="110"/>
    </row>
    <row r="877" spans="1:11" hidden="1" x14ac:dyDescent="0.2">
      <c r="A877" s="2" t="s">
        <v>63</v>
      </c>
      <c r="B877" s="2" t="s">
        <v>49</v>
      </c>
      <c r="C877" s="2" t="s">
        <v>48</v>
      </c>
      <c r="D877" s="108">
        <v>41760</v>
      </c>
      <c r="E877" s="2">
        <v>5</v>
      </c>
      <c r="F877" s="2" t="s">
        <v>50</v>
      </c>
      <c r="G877" s="2" t="s">
        <v>53</v>
      </c>
      <c r="H877" s="2" t="s">
        <v>55</v>
      </c>
      <c r="I877" s="2" t="s">
        <v>43</v>
      </c>
      <c r="J877" s="112">
        <v>654984.60439717479</v>
      </c>
      <c r="K877" s="110"/>
    </row>
    <row r="878" spans="1:11" hidden="1" x14ac:dyDescent="0.2">
      <c r="A878" s="2" t="s">
        <v>63</v>
      </c>
      <c r="B878" s="2" t="s">
        <v>49</v>
      </c>
      <c r="C878" s="2" t="s">
        <v>48</v>
      </c>
      <c r="D878" s="108">
        <v>41791</v>
      </c>
      <c r="E878" s="2">
        <v>6</v>
      </c>
      <c r="F878" s="2" t="s">
        <v>50</v>
      </c>
      <c r="G878" s="2" t="s">
        <v>53</v>
      </c>
      <c r="H878" s="2" t="s">
        <v>55</v>
      </c>
      <c r="I878" s="2" t="s">
        <v>43</v>
      </c>
      <c r="J878" s="112">
        <v>1109316.9805072877</v>
      </c>
      <c r="K878" s="110"/>
    </row>
    <row r="879" spans="1:11" hidden="1" x14ac:dyDescent="0.2">
      <c r="A879" s="2" t="s">
        <v>63</v>
      </c>
      <c r="B879" s="2" t="s">
        <v>49</v>
      </c>
      <c r="C879" s="2" t="s">
        <v>48</v>
      </c>
      <c r="D879" s="108">
        <v>41456</v>
      </c>
      <c r="E879" s="2">
        <v>7</v>
      </c>
      <c r="F879" s="2" t="s">
        <v>50</v>
      </c>
      <c r="G879" s="2" t="s">
        <v>56</v>
      </c>
      <c r="H879" s="2" t="s">
        <v>57</v>
      </c>
      <c r="I879" s="2" t="s">
        <v>43</v>
      </c>
      <c r="J879" s="112">
        <v>1134491.3172698508</v>
      </c>
      <c r="K879" s="110"/>
    </row>
    <row r="880" spans="1:11" hidden="1" x14ac:dyDescent="0.2">
      <c r="A880" s="2" t="s">
        <v>63</v>
      </c>
      <c r="B880" s="2" t="s">
        <v>49</v>
      </c>
      <c r="C880" s="2" t="s">
        <v>48</v>
      </c>
      <c r="D880" s="108">
        <v>41487</v>
      </c>
      <c r="E880" s="2">
        <v>8</v>
      </c>
      <c r="F880" s="2" t="s">
        <v>50</v>
      </c>
      <c r="G880" s="2" t="s">
        <v>56</v>
      </c>
      <c r="H880" s="2" t="s">
        <v>57</v>
      </c>
      <c r="I880" s="2" t="s">
        <v>43</v>
      </c>
      <c r="J880" s="112">
        <v>806940.19684530701</v>
      </c>
      <c r="K880" s="110"/>
    </row>
    <row r="881" spans="1:11" hidden="1" x14ac:dyDescent="0.2">
      <c r="A881" s="2" t="s">
        <v>63</v>
      </c>
      <c r="B881" s="2" t="s">
        <v>49</v>
      </c>
      <c r="C881" s="2" t="s">
        <v>48</v>
      </c>
      <c r="D881" s="108">
        <v>41518</v>
      </c>
      <c r="E881" s="2">
        <v>9</v>
      </c>
      <c r="F881" s="2" t="s">
        <v>50</v>
      </c>
      <c r="G881" s="2" t="s">
        <v>56</v>
      </c>
      <c r="H881" s="2" t="s">
        <v>57</v>
      </c>
      <c r="I881" s="2" t="s">
        <v>43</v>
      </c>
      <c r="J881" s="112">
        <v>1151592.8767951606</v>
      </c>
      <c r="K881" s="110"/>
    </row>
    <row r="882" spans="1:11" hidden="1" x14ac:dyDescent="0.2">
      <c r="A882" s="2" t="s">
        <v>63</v>
      </c>
      <c r="B882" s="2" t="s">
        <v>49</v>
      </c>
      <c r="C882" s="2" t="s">
        <v>48</v>
      </c>
      <c r="D882" s="108">
        <v>41548</v>
      </c>
      <c r="E882" s="2">
        <v>10</v>
      </c>
      <c r="F882" s="2" t="s">
        <v>50</v>
      </c>
      <c r="G882" s="2" t="s">
        <v>56</v>
      </c>
      <c r="H882" s="2" t="s">
        <v>57</v>
      </c>
      <c r="I882" s="2" t="s">
        <v>43</v>
      </c>
      <c r="J882" s="112">
        <v>953018.83364781574</v>
      </c>
      <c r="K882" s="110"/>
    </row>
    <row r="883" spans="1:11" hidden="1" x14ac:dyDescent="0.2">
      <c r="A883" s="2" t="s">
        <v>63</v>
      </c>
      <c r="B883" s="2" t="s">
        <v>49</v>
      </c>
      <c r="C883" s="2" t="s">
        <v>48</v>
      </c>
      <c r="D883" s="108">
        <v>41579</v>
      </c>
      <c r="E883" s="2">
        <v>11</v>
      </c>
      <c r="F883" s="2" t="s">
        <v>50</v>
      </c>
      <c r="G883" s="2" t="s">
        <v>56</v>
      </c>
      <c r="H883" s="2" t="s">
        <v>57</v>
      </c>
      <c r="I883" s="2" t="s">
        <v>43</v>
      </c>
      <c r="J883" s="112">
        <v>850734.32784846472</v>
      </c>
      <c r="K883" s="110"/>
    </row>
    <row r="884" spans="1:11" hidden="1" x14ac:dyDescent="0.2">
      <c r="A884" s="2" t="s">
        <v>63</v>
      </c>
      <c r="B884" s="2" t="s">
        <v>49</v>
      </c>
      <c r="C884" s="2" t="s">
        <v>48</v>
      </c>
      <c r="D884" s="108">
        <v>41609</v>
      </c>
      <c r="E884" s="2">
        <v>12</v>
      </c>
      <c r="F884" s="2" t="s">
        <v>50</v>
      </c>
      <c r="G884" s="2" t="s">
        <v>56</v>
      </c>
      <c r="H884" s="2" t="s">
        <v>57</v>
      </c>
      <c r="I884" s="2" t="s">
        <v>43</v>
      </c>
      <c r="J884" s="112">
        <v>590304.384267507</v>
      </c>
      <c r="K884" s="110"/>
    </row>
    <row r="885" spans="1:11" hidden="1" x14ac:dyDescent="0.2">
      <c r="A885" s="2" t="s">
        <v>63</v>
      </c>
      <c r="B885" s="2" t="s">
        <v>49</v>
      </c>
      <c r="C885" s="2" t="s">
        <v>48</v>
      </c>
      <c r="D885" s="108">
        <v>41640</v>
      </c>
      <c r="E885" s="2">
        <v>1</v>
      </c>
      <c r="F885" s="2" t="s">
        <v>50</v>
      </c>
      <c r="G885" s="2" t="s">
        <v>56</v>
      </c>
      <c r="H885" s="2" t="s">
        <v>57</v>
      </c>
      <c r="I885" s="2" t="s">
        <v>43</v>
      </c>
      <c r="J885" s="112">
        <v>639047.64173065918</v>
      </c>
      <c r="K885" s="110"/>
    </row>
    <row r="886" spans="1:11" hidden="1" x14ac:dyDescent="0.2">
      <c r="A886" s="2" t="s">
        <v>63</v>
      </c>
      <c r="B886" s="2" t="s">
        <v>49</v>
      </c>
      <c r="C886" s="2" t="s">
        <v>48</v>
      </c>
      <c r="D886" s="108">
        <v>41671</v>
      </c>
      <c r="E886" s="2">
        <v>2</v>
      </c>
      <c r="F886" s="2" t="s">
        <v>50</v>
      </c>
      <c r="G886" s="2" t="s">
        <v>56</v>
      </c>
      <c r="H886" s="2" t="s">
        <v>57</v>
      </c>
      <c r="I886" s="2" t="s">
        <v>43</v>
      </c>
      <c r="J886" s="112">
        <v>600791.0408000747</v>
      </c>
      <c r="K886" s="110"/>
    </row>
    <row r="887" spans="1:11" hidden="1" x14ac:dyDescent="0.2">
      <c r="A887" s="2" t="s">
        <v>63</v>
      </c>
      <c r="B887" s="2" t="s">
        <v>49</v>
      </c>
      <c r="C887" s="2" t="s">
        <v>48</v>
      </c>
      <c r="D887" s="108">
        <v>41699</v>
      </c>
      <c r="E887" s="2">
        <v>3</v>
      </c>
      <c r="F887" s="2" t="s">
        <v>50</v>
      </c>
      <c r="G887" s="2" t="s">
        <v>56</v>
      </c>
      <c r="H887" s="2" t="s">
        <v>57</v>
      </c>
      <c r="I887" s="2" t="s">
        <v>43</v>
      </c>
      <c r="J887" s="112">
        <v>765760.35752283596</v>
      </c>
      <c r="K887" s="110"/>
    </row>
    <row r="888" spans="1:11" hidden="1" x14ac:dyDescent="0.2">
      <c r="A888" s="2" t="s">
        <v>63</v>
      </c>
      <c r="B888" s="2" t="s">
        <v>49</v>
      </c>
      <c r="C888" s="2" t="s">
        <v>48</v>
      </c>
      <c r="D888" s="108">
        <v>41730</v>
      </c>
      <c r="E888" s="2">
        <v>4</v>
      </c>
      <c r="F888" s="2" t="s">
        <v>50</v>
      </c>
      <c r="G888" s="2" t="s">
        <v>56</v>
      </c>
      <c r="H888" s="2" t="s">
        <v>57</v>
      </c>
      <c r="I888" s="2" t="s">
        <v>43</v>
      </c>
      <c r="J888" s="112">
        <v>429847.5775628736</v>
      </c>
      <c r="K888" s="110"/>
    </row>
    <row r="889" spans="1:11" hidden="1" x14ac:dyDescent="0.2">
      <c r="A889" s="2" t="s">
        <v>63</v>
      </c>
      <c r="B889" s="2" t="s">
        <v>49</v>
      </c>
      <c r="C889" s="2" t="s">
        <v>48</v>
      </c>
      <c r="D889" s="108">
        <v>41760</v>
      </c>
      <c r="E889" s="2">
        <v>5</v>
      </c>
      <c r="F889" s="2" t="s">
        <v>50</v>
      </c>
      <c r="G889" s="2" t="s">
        <v>56</v>
      </c>
      <c r="H889" s="2" t="s">
        <v>57</v>
      </c>
      <c r="I889" s="2" t="s">
        <v>43</v>
      </c>
      <c r="J889" s="112">
        <v>575910.80906214949</v>
      </c>
      <c r="K889" s="110"/>
    </row>
    <row r="890" spans="1:11" hidden="1" x14ac:dyDescent="0.2">
      <c r="A890" s="2" t="s">
        <v>63</v>
      </c>
      <c r="B890" s="2" t="s">
        <v>49</v>
      </c>
      <c r="C890" s="2" t="s">
        <v>48</v>
      </c>
      <c r="D890" s="108">
        <v>41791</v>
      </c>
      <c r="E890" s="2">
        <v>6</v>
      </c>
      <c r="F890" s="2" t="s">
        <v>50</v>
      </c>
      <c r="G890" s="2" t="s">
        <v>56</v>
      </c>
      <c r="H890" s="2" t="s">
        <v>57</v>
      </c>
      <c r="I890" s="2" t="s">
        <v>43</v>
      </c>
      <c r="J890" s="112">
        <v>978906.42835815961</v>
      </c>
      <c r="K890" s="110"/>
    </row>
    <row r="891" spans="1:11" hidden="1" x14ac:dyDescent="0.2">
      <c r="A891" s="2" t="s">
        <v>63</v>
      </c>
      <c r="B891" s="2" t="s">
        <v>49</v>
      </c>
      <c r="C891" s="2" t="s">
        <v>48</v>
      </c>
      <c r="D891" s="108">
        <v>41456</v>
      </c>
      <c r="E891" s="2">
        <v>7</v>
      </c>
      <c r="F891" s="2" t="s">
        <v>50</v>
      </c>
      <c r="G891" s="2" t="s">
        <v>56</v>
      </c>
      <c r="H891" s="2" t="s">
        <v>58</v>
      </c>
      <c r="I891" s="2" t="s">
        <v>43</v>
      </c>
      <c r="J891" s="112">
        <v>255350.32112459998</v>
      </c>
      <c r="K891" s="110"/>
    </row>
    <row r="892" spans="1:11" hidden="1" x14ac:dyDescent="0.2">
      <c r="A892" s="2" t="s">
        <v>63</v>
      </c>
      <c r="B892" s="2" t="s">
        <v>49</v>
      </c>
      <c r="C892" s="2" t="s">
        <v>48</v>
      </c>
      <c r="D892" s="108">
        <v>41487</v>
      </c>
      <c r="E892" s="2">
        <v>8</v>
      </c>
      <c r="F892" s="2" t="s">
        <v>50</v>
      </c>
      <c r="G892" s="2" t="s">
        <v>56</v>
      </c>
      <c r="H892" s="2" t="s">
        <v>58</v>
      </c>
      <c r="I892" s="2" t="s">
        <v>43</v>
      </c>
      <c r="J892" s="112">
        <v>189875.20710716999</v>
      </c>
      <c r="K892" s="110"/>
    </row>
    <row r="893" spans="1:11" hidden="1" x14ac:dyDescent="0.2">
      <c r="A893" s="2" t="s">
        <v>63</v>
      </c>
      <c r="B893" s="2" t="s">
        <v>49</v>
      </c>
      <c r="C893" s="2" t="s">
        <v>48</v>
      </c>
      <c r="D893" s="108">
        <v>41518</v>
      </c>
      <c r="E893" s="2">
        <v>9</v>
      </c>
      <c r="F893" s="2" t="s">
        <v>50</v>
      </c>
      <c r="G893" s="2" t="s">
        <v>56</v>
      </c>
      <c r="H893" s="2" t="s">
        <v>58</v>
      </c>
      <c r="I893" s="2" t="s">
        <v>43</v>
      </c>
      <c r="J893" s="112">
        <v>252931.19233882497</v>
      </c>
      <c r="K893" s="110"/>
    </row>
    <row r="894" spans="1:11" hidden="1" x14ac:dyDescent="0.2">
      <c r="A894" s="2" t="s">
        <v>63</v>
      </c>
      <c r="B894" s="2" t="s">
        <v>49</v>
      </c>
      <c r="C894" s="2" t="s">
        <v>48</v>
      </c>
      <c r="D894" s="108">
        <v>41548</v>
      </c>
      <c r="E894" s="2">
        <v>10</v>
      </c>
      <c r="F894" s="2" t="s">
        <v>50</v>
      </c>
      <c r="G894" s="2" t="s">
        <v>56</v>
      </c>
      <c r="H894" s="2" t="s">
        <v>58</v>
      </c>
      <c r="I894" s="2" t="s">
        <v>43</v>
      </c>
      <c r="J894" s="112">
        <v>214527.58832758496</v>
      </c>
      <c r="K894" s="110"/>
    </row>
    <row r="895" spans="1:11" hidden="1" x14ac:dyDescent="0.2">
      <c r="A895" s="2" t="s">
        <v>63</v>
      </c>
      <c r="B895" s="2" t="s">
        <v>49</v>
      </c>
      <c r="C895" s="2" t="s">
        <v>48</v>
      </c>
      <c r="D895" s="108">
        <v>41579</v>
      </c>
      <c r="E895" s="2">
        <v>11</v>
      </c>
      <c r="F895" s="2" t="s">
        <v>50</v>
      </c>
      <c r="G895" s="2" t="s">
        <v>56</v>
      </c>
      <c r="H895" s="2" t="s">
        <v>58</v>
      </c>
      <c r="I895" s="2" t="s">
        <v>43</v>
      </c>
      <c r="J895" s="112">
        <v>192844.29660985127</v>
      </c>
      <c r="K895" s="110"/>
    </row>
    <row r="896" spans="1:11" hidden="1" x14ac:dyDescent="0.2">
      <c r="A896" s="2" t="s">
        <v>63</v>
      </c>
      <c r="B896" s="2" t="s">
        <v>49</v>
      </c>
      <c r="C896" s="2" t="s">
        <v>48</v>
      </c>
      <c r="D896" s="108">
        <v>41609</v>
      </c>
      <c r="E896" s="2">
        <v>12</v>
      </c>
      <c r="F896" s="2" t="s">
        <v>50</v>
      </c>
      <c r="G896" s="2" t="s">
        <v>56</v>
      </c>
      <c r="H896" s="2" t="s">
        <v>58</v>
      </c>
      <c r="I896" s="2" t="s">
        <v>43</v>
      </c>
      <c r="J896" s="112">
        <v>142400.85841800002</v>
      </c>
      <c r="K896" s="110"/>
    </row>
    <row r="897" spans="1:11" hidden="1" x14ac:dyDescent="0.2">
      <c r="A897" s="2" t="s">
        <v>63</v>
      </c>
      <c r="B897" s="2" t="s">
        <v>49</v>
      </c>
      <c r="C897" s="2" t="s">
        <v>48</v>
      </c>
      <c r="D897" s="108">
        <v>41640</v>
      </c>
      <c r="E897" s="2">
        <v>1</v>
      </c>
      <c r="F897" s="2" t="s">
        <v>50</v>
      </c>
      <c r="G897" s="2" t="s">
        <v>56</v>
      </c>
      <c r="H897" s="2" t="s">
        <v>58</v>
      </c>
      <c r="I897" s="2" t="s">
        <v>43</v>
      </c>
      <c r="J897" s="112">
        <v>142333.66162723501</v>
      </c>
      <c r="K897" s="110"/>
    </row>
    <row r="898" spans="1:11" hidden="1" x14ac:dyDescent="0.2">
      <c r="A898" s="2" t="s">
        <v>63</v>
      </c>
      <c r="B898" s="2" t="s">
        <v>49</v>
      </c>
      <c r="C898" s="2" t="s">
        <v>48</v>
      </c>
      <c r="D898" s="108">
        <v>41671</v>
      </c>
      <c r="E898" s="2">
        <v>2</v>
      </c>
      <c r="F898" s="2" t="s">
        <v>50</v>
      </c>
      <c r="G898" s="2" t="s">
        <v>56</v>
      </c>
      <c r="H898" s="2" t="s">
        <v>58</v>
      </c>
      <c r="I898" s="2" t="s">
        <v>43</v>
      </c>
      <c r="J898" s="112">
        <v>133057.43558932497</v>
      </c>
      <c r="K898" s="110"/>
    </row>
    <row r="899" spans="1:11" hidden="1" x14ac:dyDescent="0.2">
      <c r="A899" s="2" t="s">
        <v>63</v>
      </c>
      <c r="B899" s="2" t="s">
        <v>49</v>
      </c>
      <c r="C899" s="2" t="s">
        <v>48</v>
      </c>
      <c r="D899" s="108">
        <v>41699</v>
      </c>
      <c r="E899" s="2">
        <v>3</v>
      </c>
      <c r="F899" s="2" t="s">
        <v>50</v>
      </c>
      <c r="G899" s="2" t="s">
        <v>56</v>
      </c>
      <c r="H899" s="2" t="s">
        <v>58</v>
      </c>
      <c r="I899" s="2" t="s">
        <v>43</v>
      </c>
      <c r="J899" s="112">
        <v>182458.70267756627</v>
      </c>
      <c r="K899" s="110"/>
    </row>
    <row r="900" spans="1:11" hidden="1" x14ac:dyDescent="0.2">
      <c r="A900" s="2" t="s">
        <v>63</v>
      </c>
      <c r="B900" s="2" t="s">
        <v>49</v>
      </c>
      <c r="C900" s="2" t="s">
        <v>48</v>
      </c>
      <c r="D900" s="108">
        <v>41730</v>
      </c>
      <c r="E900" s="2">
        <v>4</v>
      </c>
      <c r="F900" s="2" t="s">
        <v>50</v>
      </c>
      <c r="G900" s="2" t="s">
        <v>56</v>
      </c>
      <c r="H900" s="2" t="s">
        <v>58</v>
      </c>
      <c r="I900" s="2" t="s">
        <v>43</v>
      </c>
      <c r="J900" s="112">
        <v>104660.20871123999</v>
      </c>
      <c r="K900" s="110"/>
    </row>
    <row r="901" spans="1:11" hidden="1" x14ac:dyDescent="0.2">
      <c r="A901" s="2" t="s">
        <v>63</v>
      </c>
      <c r="B901" s="2" t="s">
        <v>49</v>
      </c>
      <c r="C901" s="2" t="s">
        <v>48</v>
      </c>
      <c r="D901" s="108">
        <v>41760</v>
      </c>
      <c r="E901" s="2">
        <v>5</v>
      </c>
      <c r="F901" s="2" t="s">
        <v>50</v>
      </c>
      <c r="G901" s="2" t="s">
        <v>56</v>
      </c>
      <c r="H901" s="2" t="s">
        <v>58</v>
      </c>
      <c r="I901" s="2" t="s">
        <v>43</v>
      </c>
      <c r="J901" s="112">
        <v>126430.43769056996</v>
      </c>
      <c r="K901" s="110"/>
    </row>
    <row r="902" spans="1:11" hidden="1" x14ac:dyDescent="0.2">
      <c r="A902" s="2" t="s">
        <v>63</v>
      </c>
      <c r="B902" s="2" t="s">
        <v>49</v>
      </c>
      <c r="C902" s="2" t="s">
        <v>48</v>
      </c>
      <c r="D902" s="108">
        <v>41791</v>
      </c>
      <c r="E902" s="2">
        <v>6</v>
      </c>
      <c r="F902" s="2" t="s">
        <v>50</v>
      </c>
      <c r="G902" s="2" t="s">
        <v>56</v>
      </c>
      <c r="H902" s="2" t="s">
        <v>58</v>
      </c>
      <c r="I902" s="2" t="s">
        <v>43</v>
      </c>
      <c r="J902" s="112">
        <v>230359.10681218505</v>
      </c>
      <c r="K902" s="110"/>
    </row>
    <row r="903" spans="1:11" hidden="1" x14ac:dyDescent="0.2">
      <c r="A903" s="2" t="s">
        <v>63</v>
      </c>
      <c r="B903" s="2" t="s">
        <v>49</v>
      </c>
      <c r="C903" s="2" t="s">
        <v>48</v>
      </c>
      <c r="D903" s="108">
        <v>41456</v>
      </c>
      <c r="E903" s="2">
        <v>7</v>
      </c>
      <c r="F903" s="2" t="s">
        <v>50</v>
      </c>
      <c r="G903" s="2" t="s">
        <v>56</v>
      </c>
      <c r="H903" s="2" t="s">
        <v>59</v>
      </c>
      <c r="I903" s="2" t="s">
        <v>43</v>
      </c>
      <c r="J903" s="112">
        <v>660756.15261022374</v>
      </c>
      <c r="K903" s="110"/>
    </row>
    <row r="904" spans="1:11" hidden="1" x14ac:dyDescent="0.2">
      <c r="A904" s="2" t="s">
        <v>63</v>
      </c>
      <c r="B904" s="2" t="s">
        <v>49</v>
      </c>
      <c r="C904" s="2" t="s">
        <v>48</v>
      </c>
      <c r="D904" s="108">
        <v>41487</v>
      </c>
      <c r="E904" s="2">
        <v>8</v>
      </c>
      <c r="F904" s="2" t="s">
        <v>50</v>
      </c>
      <c r="G904" s="2" t="s">
        <v>56</v>
      </c>
      <c r="H904" s="2" t="s">
        <v>59</v>
      </c>
      <c r="I904" s="2" t="s">
        <v>43</v>
      </c>
      <c r="J904" s="112">
        <v>529683.55044249841</v>
      </c>
      <c r="K904" s="110"/>
    </row>
    <row r="905" spans="1:11" hidden="1" x14ac:dyDescent="0.2">
      <c r="A905" s="2" t="s">
        <v>63</v>
      </c>
      <c r="B905" s="2" t="s">
        <v>49</v>
      </c>
      <c r="C905" s="2" t="s">
        <v>48</v>
      </c>
      <c r="D905" s="108">
        <v>41518</v>
      </c>
      <c r="E905" s="2">
        <v>9</v>
      </c>
      <c r="F905" s="2" t="s">
        <v>50</v>
      </c>
      <c r="G905" s="2" t="s">
        <v>56</v>
      </c>
      <c r="H905" s="2" t="s">
        <v>59</v>
      </c>
      <c r="I905" s="2" t="s">
        <v>43</v>
      </c>
      <c r="J905" s="112">
        <v>672443.49046857841</v>
      </c>
      <c r="K905" s="110"/>
    </row>
    <row r="906" spans="1:11" hidden="1" x14ac:dyDescent="0.2">
      <c r="A906" s="2" t="s">
        <v>63</v>
      </c>
      <c r="B906" s="2" t="s">
        <v>49</v>
      </c>
      <c r="C906" s="2" t="s">
        <v>48</v>
      </c>
      <c r="D906" s="108">
        <v>41548</v>
      </c>
      <c r="E906" s="2">
        <v>10</v>
      </c>
      <c r="F906" s="2" t="s">
        <v>50</v>
      </c>
      <c r="G906" s="2" t="s">
        <v>56</v>
      </c>
      <c r="H906" s="2" t="s">
        <v>59</v>
      </c>
      <c r="I906" s="2" t="s">
        <v>43</v>
      </c>
      <c r="J906" s="112">
        <v>585948.31082732871</v>
      </c>
      <c r="K906" s="110"/>
    </row>
    <row r="907" spans="1:11" hidden="1" x14ac:dyDescent="0.2">
      <c r="A907" s="2" t="s">
        <v>63</v>
      </c>
      <c r="B907" s="2" t="s">
        <v>49</v>
      </c>
      <c r="C907" s="2" t="s">
        <v>48</v>
      </c>
      <c r="D907" s="108">
        <v>41579</v>
      </c>
      <c r="E907" s="2">
        <v>11</v>
      </c>
      <c r="F907" s="2" t="s">
        <v>50</v>
      </c>
      <c r="G907" s="2" t="s">
        <v>56</v>
      </c>
      <c r="H907" s="2" t="s">
        <v>59</v>
      </c>
      <c r="I907" s="2" t="s">
        <v>43</v>
      </c>
      <c r="J907" s="112">
        <v>504468.75421239575</v>
      </c>
      <c r="K907" s="110"/>
    </row>
    <row r="908" spans="1:11" hidden="1" x14ac:dyDescent="0.2">
      <c r="A908" s="2" t="s">
        <v>63</v>
      </c>
      <c r="B908" s="2" t="s">
        <v>49</v>
      </c>
      <c r="C908" s="2" t="s">
        <v>48</v>
      </c>
      <c r="D908" s="108">
        <v>41609</v>
      </c>
      <c r="E908" s="2">
        <v>12</v>
      </c>
      <c r="F908" s="2" t="s">
        <v>50</v>
      </c>
      <c r="G908" s="2" t="s">
        <v>56</v>
      </c>
      <c r="H908" s="2" t="s">
        <v>59</v>
      </c>
      <c r="I908" s="2" t="s">
        <v>43</v>
      </c>
      <c r="J908" s="112">
        <v>378359.08081662602</v>
      </c>
      <c r="K908" s="110"/>
    </row>
    <row r="909" spans="1:11" hidden="1" x14ac:dyDescent="0.2">
      <c r="A909" s="2" t="s">
        <v>63</v>
      </c>
      <c r="B909" s="2" t="s">
        <v>49</v>
      </c>
      <c r="C909" s="2" t="s">
        <v>48</v>
      </c>
      <c r="D909" s="108">
        <v>41640</v>
      </c>
      <c r="E909" s="2">
        <v>1</v>
      </c>
      <c r="F909" s="2" t="s">
        <v>50</v>
      </c>
      <c r="G909" s="2" t="s">
        <v>56</v>
      </c>
      <c r="H909" s="2" t="s">
        <v>59</v>
      </c>
      <c r="I909" s="2" t="s">
        <v>43</v>
      </c>
      <c r="J909" s="112">
        <v>395823.36873278162</v>
      </c>
      <c r="K909" s="110"/>
    </row>
    <row r="910" spans="1:11" hidden="1" x14ac:dyDescent="0.2">
      <c r="A910" s="2" t="s">
        <v>63</v>
      </c>
      <c r="B910" s="2" t="s">
        <v>49</v>
      </c>
      <c r="C910" s="2" t="s">
        <v>48</v>
      </c>
      <c r="D910" s="108">
        <v>41671</v>
      </c>
      <c r="E910" s="2">
        <v>2</v>
      </c>
      <c r="F910" s="2" t="s">
        <v>50</v>
      </c>
      <c r="G910" s="2" t="s">
        <v>56</v>
      </c>
      <c r="H910" s="2" t="s">
        <v>59</v>
      </c>
      <c r="I910" s="2" t="s">
        <v>43</v>
      </c>
      <c r="J910" s="112">
        <v>329884.52262346615</v>
      </c>
      <c r="K910" s="110"/>
    </row>
    <row r="911" spans="1:11" hidden="1" x14ac:dyDescent="0.2">
      <c r="A911" s="2" t="s">
        <v>63</v>
      </c>
      <c r="B911" s="2" t="s">
        <v>49</v>
      </c>
      <c r="C911" s="2" t="s">
        <v>48</v>
      </c>
      <c r="D911" s="108">
        <v>41699</v>
      </c>
      <c r="E911" s="2">
        <v>3</v>
      </c>
      <c r="F911" s="2" t="s">
        <v>50</v>
      </c>
      <c r="G911" s="2" t="s">
        <v>56</v>
      </c>
      <c r="H911" s="2" t="s">
        <v>59</v>
      </c>
      <c r="I911" s="2" t="s">
        <v>43</v>
      </c>
      <c r="J911" s="112">
        <v>446578.08277619159</v>
      </c>
      <c r="K911" s="110"/>
    </row>
    <row r="912" spans="1:11" hidden="1" x14ac:dyDescent="0.2">
      <c r="A912" s="2" t="s">
        <v>63</v>
      </c>
      <c r="B912" s="2" t="s">
        <v>49</v>
      </c>
      <c r="C912" s="2" t="s">
        <v>48</v>
      </c>
      <c r="D912" s="108">
        <v>41730</v>
      </c>
      <c r="E912" s="2">
        <v>4</v>
      </c>
      <c r="F912" s="2" t="s">
        <v>50</v>
      </c>
      <c r="G912" s="2" t="s">
        <v>56</v>
      </c>
      <c r="H912" s="2" t="s">
        <v>59</v>
      </c>
      <c r="I912" s="2" t="s">
        <v>43</v>
      </c>
      <c r="J912" s="112">
        <v>255084.77622429357</v>
      </c>
      <c r="K912" s="110"/>
    </row>
    <row r="913" spans="1:11" hidden="1" x14ac:dyDescent="0.2">
      <c r="A913" s="2" t="s">
        <v>63</v>
      </c>
      <c r="B913" s="2" t="s">
        <v>49</v>
      </c>
      <c r="C913" s="2" t="s">
        <v>48</v>
      </c>
      <c r="D913" s="108">
        <v>41760</v>
      </c>
      <c r="E913" s="2">
        <v>5</v>
      </c>
      <c r="F913" s="2" t="s">
        <v>50</v>
      </c>
      <c r="G913" s="2" t="s">
        <v>56</v>
      </c>
      <c r="H913" s="2" t="s">
        <v>59</v>
      </c>
      <c r="I913" s="2" t="s">
        <v>43</v>
      </c>
      <c r="J913" s="112">
        <v>307417.20946522552</v>
      </c>
      <c r="K913" s="110"/>
    </row>
    <row r="914" spans="1:11" hidden="1" x14ac:dyDescent="0.2">
      <c r="A914" s="2" t="s">
        <v>63</v>
      </c>
      <c r="B914" s="2" t="s">
        <v>49</v>
      </c>
      <c r="C914" s="2" t="s">
        <v>48</v>
      </c>
      <c r="D914" s="108">
        <v>41791</v>
      </c>
      <c r="E914" s="2">
        <v>6</v>
      </c>
      <c r="F914" s="2" t="s">
        <v>50</v>
      </c>
      <c r="G914" s="2" t="s">
        <v>56</v>
      </c>
      <c r="H914" s="2" t="s">
        <v>59</v>
      </c>
      <c r="I914" s="2" t="s">
        <v>43</v>
      </c>
      <c r="J914" s="112">
        <v>612277.97873185331</v>
      </c>
      <c r="K914" s="110"/>
    </row>
    <row r="915" spans="1:11" hidden="1" x14ac:dyDescent="0.2">
      <c r="A915" s="2" t="s">
        <v>63</v>
      </c>
      <c r="B915" s="2" t="s">
        <v>49</v>
      </c>
      <c r="C915" s="2" t="s">
        <v>48</v>
      </c>
      <c r="D915" s="108">
        <v>41456</v>
      </c>
      <c r="E915" s="2">
        <v>7</v>
      </c>
      <c r="F915" s="2" t="s">
        <v>50</v>
      </c>
      <c r="G915" s="2" t="s">
        <v>56</v>
      </c>
      <c r="H915" s="2" t="s">
        <v>60</v>
      </c>
      <c r="I915" s="2" t="s">
        <v>43</v>
      </c>
      <c r="J915" s="112">
        <v>204001.78430538269</v>
      </c>
      <c r="K915" s="110"/>
    </row>
    <row r="916" spans="1:11" hidden="1" x14ac:dyDescent="0.2">
      <c r="A916" s="2" t="s">
        <v>63</v>
      </c>
      <c r="B916" s="2" t="s">
        <v>49</v>
      </c>
      <c r="C916" s="2" t="s">
        <v>48</v>
      </c>
      <c r="D916" s="108">
        <v>41487</v>
      </c>
      <c r="E916" s="2">
        <v>8</v>
      </c>
      <c r="F916" s="2" t="s">
        <v>50</v>
      </c>
      <c r="G916" s="2" t="s">
        <v>56</v>
      </c>
      <c r="H916" s="2" t="s">
        <v>60</v>
      </c>
      <c r="I916" s="2" t="s">
        <v>43</v>
      </c>
      <c r="J916" s="112">
        <v>156736.8476459604</v>
      </c>
      <c r="K916" s="110"/>
    </row>
    <row r="917" spans="1:11" hidden="1" x14ac:dyDescent="0.2">
      <c r="A917" s="2" t="s">
        <v>63</v>
      </c>
      <c r="B917" s="2" t="s">
        <v>49</v>
      </c>
      <c r="C917" s="2" t="s">
        <v>48</v>
      </c>
      <c r="D917" s="108">
        <v>41518</v>
      </c>
      <c r="E917" s="2">
        <v>9</v>
      </c>
      <c r="F917" s="2" t="s">
        <v>50</v>
      </c>
      <c r="G917" s="2" t="s">
        <v>56</v>
      </c>
      <c r="H917" s="2" t="s">
        <v>60</v>
      </c>
      <c r="I917" s="2" t="s">
        <v>43</v>
      </c>
      <c r="J917" s="112">
        <v>244769.18801975637</v>
      </c>
      <c r="K917" s="110"/>
    </row>
    <row r="918" spans="1:11" hidden="1" x14ac:dyDescent="0.2">
      <c r="A918" s="2" t="s">
        <v>63</v>
      </c>
      <c r="B918" s="2" t="s">
        <v>49</v>
      </c>
      <c r="C918" s="2" t="s">
        <v>48</v>
      </c>
      <c r="D918" s="108">
        <v>41548</v>
      </c>
      <c r="E918" s="2">
        <v>10</v>
      </c>
      <c r="F918" s="2" t="s">
        <v>50</v>
      </c>
      <c r="G918" s="2" t="s">
        <v>56</v>
      </c>
      <c r="H918" s="2" t="s">
        <v>60</v>
      </c>
      <c r="I918" s="2" t="s">
        <v>43</v>
      </c>
      <c r="J918" s="112">
        <v>198504.61086128399</v>
      </c>
      <c r="K918" s="110"/>
    </row>
    <row r="919" spans="1:11" hidden="1" x14ac:dyDescent="0.2">
      <c r="A919" s="2" t="s">
        <v>63</v>
      </c>
      <c r="B919" s="2" t="s">
        <v>49</v>
      </c>
      <c r="C919" s="2" t="s">
        <v>48</v>
      </c>
      <c r="D919" s="108">
        <v>41579</v>
      </c>
      <c r="E919" s="2">
        <v>11</v>
      </c>
      <c r="F919" s="2" t="s">
        <v>50</v>
      </c>
      <c r="G919" s="2" t="s">
        <v>56</v>
      </c>
      <c r="H919" s="2" t="s">
        <v>60</v>
      </c>
      <c r="I919" s="2" t="s">
        <v>43</v>
      </c>
      <c r="J919" s="112">
        <v>174673.83751677407</v>
      </c>
      <c r="K919" s="110"/>
    </row>
    <row r="920" spans="1:11" hidden="1" x14ac:dyDescent="0.2">
      <c r="A920" s="2" t="s">
        <v>63</v>
      </c>
      <c r="B920" s="2" t="s">
        <v>49</v>
      </c>
      <c r="C920" s="2" t="s">
        <v>48</v>
      </c>
      <c r="D920" s="108">
        <v>41609</v>
      </c>
      <c r="E920" s="2">
        <v>12</v>
      </c>
      <c r="F920" s="2" t="s">
        <v>50</v>
      </c>
      <c r="G920" s="2" t="s">
        <v>56</v>
      </c>
      <c r="H920" s="2" t="s">
        <v>60</v>
      </c>
      <c r="I920" s="2" t="s">
        <v>43</v>
      </c>
      <c r="J920" s="112">
        <v>117398.02382544601</v>
      </c>
      <c r="K920" s="110"/>
    </row>
    <row r="921" spans="1:11" hidden="1" x14ac:dyDescent="0.2">
      <c r="A921" s="2" t="s">
        <v>63</v>
      </c>
      <c r="B921" s="2" t="s">
        <v>49</v>
      </c>
      <c r="C921" s="2" t="s">
        <v>48</v>
      </c>
      <c r="D921" s="108">
        <v>41640</v>
      </c>
      <c r="E921" s="2">
        <v>1</v>
      </c>
      <c r="F921" s="2" t="s">
        <v>50</v>
      </c>
      <c r="G921" s="2" t="s">
        <v>56</v>
      </c>
      <c r="H921" s="2" t="s">
        <v>60</v>
      </c>
      <c r="I921" s="2" t="s">
        <v>43</v>
      </c>
      <c r="J921" s="112">
        <v>122856.00426868859</v>
      </c>
      <c r="K921" s="110"/>
    </row>
    <row r="922" spans="1:11" hidden="1" x14ac:dyDescent="0.2">
      <c r="A922" s="2" t="s">
        <v>63</v>
      </c>
      <c r="B922" s="2" t="s">
        <v>49</v>
      </c>
      <c r="C922" s="2" t="s">
        <v>48</v>
      </c>
      <c r="D922" s="108">
        <v>41671</v>
      </c>
      <c r="E922" s="2">
        <v>2</v>
      </c>
      <c r="F922" s="2" t="s">
        <v>50</v>
      </c>
      <c r="G922" s="2" t="s">
        <v>56</v>
      </c>
      <c r="H922" s="2" t="s">
        <v>60</v>
      </c>
      <c r="I922" s="2" t="s">
        <v>43</v>
      </c>
      <c r="J922" s="112">
        <v>115969.228431147</v>
      </c>
      <c r="K922" s="110"/>
    </row>
    <row r="923" spans="1:11" hidden="1" x14ac:dyDescent="0.2">
      <c r="A923" s="2" t="s">
        <v>63</v>
      </c>
      <c r="B923" s="2" t="s">
        <v>49</v>
      </c>
      <c r="C923" s="2" t="s">
        <v>48</v>
      </c>
      <c r="D923" s="108">
        <v>41699</v>
      </c>
      <c r="E923" s="2">
        <v>3</v>
      </c>
      <c r="F923" s="2" t="s">
        <v>50</v>
      </c>
      <c r="G923" s="2" t="s">
        <v>56</v>
      </c>
      <c r="H923" s="2" t="s">
        <v>60</v>
      </c>
      <c r="I923" s="2" t="s">
        <v>43</v>
      </c>
      <c r="J923" s="112">
        <v>156435.99509763226</v>
      </c>
      <c r="K923" s="110"/>
    </row>
    <row r="924" spans="1:11" hidden="1" x14ac:dyDescent="0.2">
      <c r="A924" s="2" t="s">
        <v>63</v>
      </c>
      <c r="B924" s="2" t="s">
        <v>49</v>
      </c>
      <c r="C924" s="2" t="s">
        <v>48</v>
      </c>
      <c r="D924" s="108">
        <v>41730</v>
      </c>
      <c r="E924" s="2">
        <v>4</v>
      </c>
      <c r="F924" s="2" t="s">
        <v>50</v>
      </c>
      <c r="G924" s="2" t="s">
        <v>56</v>
      </c>
      <c r="H924" s="2" t="s">
        <v>60</v>
      </c>
      <c r="I924" s="2" t="s">
        <v>43</v>
      </c>
      <c r="J924" s="112">
        <v>85299.480614602799</v>
      </c>
      <c r="K924" s="110"/>
    </row>
    <row r="925" spans="1:11" hidden="1" x14ac:dyDescent="0.2">
      <c r="A925" s="2" t="s">
        <v>63</v>
      </c>
      <c r="B925" s="2" t="s">
        <v>49</v>
      </c>
      <c r="C925" s="2" t="s">
        <v>48</v>
      </c>
      <c r="D925" s="108">
        <v>41760</v>
      </c>
      <c r="E925" s="2">
        <v>5</v>
      </c>
      <c r="F925" s="2" t="s">
        <v>50</v>
      </c>
      <c r="G925" s="2" t="s">
        <v>56</v>
      </c>
      <c r="H925" s="2" t="s">
        <v>60</v>
      </c>
      <c r="I925" s="2" t="s">
        <v>43</v>
      </c>
      <c r="J925" s="112">
        <v>115184.65971776398</v>
      </c>
      <c r="K925" s="110"/>
    </row>
    <row r="926" spans="1:11" hidden="1" x14ac:dyDescent="0.2">
      <c r="A926" s="2" t="s">
        <v>63</v>
      </c>
      <c r="B926" s="2" t="s">
        <v>49</v>
      </c>
      <c r="C926" s="2" t="s">
        <v>48</v>
      </c>
      <c r="D926" s="108">
        <v>41791</v>
      </c>
      <c r="E926" s="2">
        <v>6</v>
      </c>
      <c r="F926" s="2" t="s">
        <v>50</v>
      </c>
      <c r="G926" s="2" t="s">
        <v>56</v>
      </c>
      <c r="H926" s="2" t="s">
        <v>60</v>
      </c>
      <c r="I926" s="2" t="s">
        <v>43</v>
      </c>
      <c r="J926" s="112">
        <v>191142.34907568261</v>
      </c>
      <c r="K926" s="110"/>
    </row>
    <row r="927" spans="1:11" hidden="1" x14ac:dyDescent="0.2">
      <c r="A927" s="2" t="s">
        <v>63</v>
      </c>
      <c r="B927" s="2" t="s">
        <v>49</v>
      </c>
      <c r="C927" s="2" t="s">
        <v>48</v>
      </c>
      <c r="D927" s="108">
        <v>41456</v>
      </c>
      <c r="E927" s="2">
        <v>7</v>
      </c>
      <c r="F927" s="2" t="s">
        <v>50</v>
      </c>
      <c r="G927" s="2" t="s">
        <v>61</v>
      </c>
      <c r="H927" s="2" t="s">
        <v>62</v>
      </c>
      <c r="I927" s="2" t="s">
        <v>43</v>
      </c>
      <c r="J927" s="112">
        <v>3067822.9919048399</v>
      </c>
      <c r="K927" s="110"/>
    </row>
    <row r="928" spans="1:11" hidden="1" x14ac:dyDescent="0.2">
      <c r="A928" s="2" t="s">
        <v>63</v>
      </c>
      <c r="B928" s="2" t="s">
        <v>49</v>
      </c>
      <c r="C928" s="2" t="s">
        <v>48</v>
      </c>
      <c r="D928" s="108">
        <v>41487</v>
      </c>
      <c r="E928" s="2">
        <v>8</v>
      </c>
      <c r="F928" s="2" t="s">
        <v>50</v>
      </c>
      <c r="G928" s="2" t="s">
        <v>61</v>
      </c>
      <c r="H928" s="2" t="s">
        <v>62</v>
      </c>
      <c r="I928" s="2" t="s">
        <v>43</v>
      </c>
      <c r="J928" s="112">
        <v>2455342.9186057192</v>
      </c>
      <c r="K928" s="110"/>
    </row>
    <row r="929" spans="1:11" hidden="1" x14ac:dyDescent="0.2">
      <c r="A929" s="2" t="s">
        <v>63</v>
      </c>
      <c r="B929" s="2" t="s">
        <v>49</v>
      </c>
      <c r="C929" s="2" t="s">
        <v>48</v>
      </c>
      <c r="D929" s="108">
        <v>41518</v>
      </c>
      <c r="E929" s="2">
        <v>9</v>
      </c>
      <c r="F929" s="2" t="s">
        <v>50</v>
      </c>
      <c r="G929" s="2" t="s">
        <v>61</v>
      </c>
      <c r="H929" s="2" t="s">
        <v>62</v>
      </c>
      <c r="I929" s="2" t="s">
        <v>43</v>
      </c>
      <c r="J929" s="112">
        <v>3390820.7358167996</v>
      </c>
      <c r="K929" s="110"/>
    </row>
    <row r="930" spans="1:11" hidden="1" x14ac:dyDescent="0.2">
      <c r="A930" s="2" t="s">
        <v>63</v>
      </c>
      <c r="B930" s="2" t="s">
        <v>49</v>
      </c>
      <c r="C930" s="2" t="s">
        <v>48</v>
      </c>
      <c r="D930" s="108">
        <v>41548</v>
      </c>
      <c r="E930" s="2">
        <v>10</v>
      </c>
      <c r="F930" s="2" t="s">
        <v>50</v>
      </c>
      <c r="G930" s="2" t="s">
        <v>61</v>
      </c>
      <c r="H930" s="2" t="s">
        <v>62</v>
      </c>
      <c r="I930" s="2" t="s">
        <v>43</v>
      </c>
      <c r="J930" s="112">
        <v>2725135.5537314997</v>
      </c>
      <c r="K930" s="110"/>
    </row>
    <row r="931" spans="1:11" hidden="1" x14ac:dyDescent="0.2">
      <c r="A931" s="2" t="s">
        <v>63</v>
      </c>
      <c r="B931" s="2" t="s">
        <v>49</v>
      </c>
      <c r="C931" s="2" t="s">
        <v>48</v>
      </c>
      <c r="D931" s="108">
        <v>41579</v>
      </c>
      <c r="E931" s="2">
        <v>11</v>
      </c>
      <c r="F931" s="2" t="s">
        <v>50</v>
      </c>
      <c r="G931" s="2" t="s">
        <v>61</v>
      </c>
      <c r="H931" s="2" t="s">
        <v>62</v>
      </c>
      <c r="I931" s="2" t="s">
        <v>43</v>
      </c>
      <c r="J931" s="112">
        <v>2517178.5408305251</v>
      </c>
      <c r="K931" s="110"/>
    </row>
    <row r="932" spans="1:11" hidden="1" x14ac:dyDescent="0.2">
      <c r="A932" s="2" t="s">
        <v>63</v>
      </c>
      <c r="B932" s="2" t="s">
        <v>49</v>
      </c>
      <c r="C932" s="2" t="s">
        <v>48</v>
      </c>
      <c r="D932" s="108">
        <v>41609</v>
      </c>
      <c r="E932" s="2">
        <v>12</v>
      </c>
      <c r="F932" s="2" t="s">
        <v>50</v>
      </c>
      <c r="G932" s="2" t="s">
        <v>61</v>
      </c>
      <c r="H932" s="2" t="s">
        <v>62</v>
      </c>
      <c r="I932" s="2" t="s">
        <v>43</v>
      </c>
      <c r="J932" s="112">
        <v>1767206.136907575</v>
      </c>
      <c r="K932" s="110"/>
    </row>
    <row r="933" spans="1:11" hidden="1" x14ac:dyDescent="0.2">
      <c r="A933" s="2" t="s">
        <v>63</v>
      </c>
      <c r="B933" s="2" t="s">
        <v>49</v>
      </c>
      <c r="C933" s="2" t="s">
        <v>48</v>
      </c>
      <c r="D933" s="108">
        <v>41640</v>
      </c>
      <c r="E933" s="2">
        <v>1</v>
      </c>
      <c r="F933" s="2" t="s">
        <v>50</v>
      </c>
      <c r="G933" s="2" t="s">
        <v>61</v>
      </c>
      <c r="H933" s="2" t="s">
        <v>62</v>
      </c>
      <c r="I933" s="2" t="s">
        <v>43</v>
      </c>
      <c r="J933" s="112">
        <v>1961436.6334718997</v>
      </c>
      <c r="K933" s="110"/>
    </row>
    <row r="934" spans="1:11" hidden="1" x14ac:dyDescent="0.2">
      <c r="A934" s="2" t="s">
        <v>63</v>
      </c>
      <c r="B934" s="2" t="s">
        <v>49</v>
      </c>
      <c r="C934" s="2" t="s">
        <v>48</v>
      </c>
      <c r="D934" s="108">
        <v>41671</v>
      </c>
      <c r="E934" s="2">
        <v>2</v>
      </c>
      <c r="F934" s="2" t="s">
        <v>50</v>
      </c>
      <c r="G934" s="2" t="s">
        <v>61</v>
      </c>
      <c r="H934" s="2" t="s">
        <v>62</v>
      </c>
      <c r="I934" s="2" t="s">
        <v>43</v>
      </c>
      <c r="J934" s="112">
        <v>1593530.5935860998</v>
      </c>
      <c r="K934" s="110"/>
    </row>
    <row r="935" spans="1:11" hidden="1" x14ac:dyDescent="0.2">
      <c r="A935" s="2" t="s">
        <v>63</v>
      </c>
      <c r="B935" s="2" t="s">
        <v>49</v>
      </c>
      <c r="C935" s="2" t="s">
        <v>48</v>
      </c>
      <c r="D935" s="108">
        <v>41699</v>
      </c>
      <c r="E935" s="2">
        <v>3</v>
      </c>
      <c r="F935" s="2" t="s">
        <v>50</v>
      </c>
      <c r="G935" s="2" t="s">
        <v>61</v>
      </c>
      <c r="H935" s="2" t="s">
        <v>62</v>
      </c>
      <c r="I935" s="2" t="s">
        <v>43</v>
      </c>
      <c r="J935" s="112">
        <v>2258113.7891461495</v>
      </c>
      <c r="K935" s="110"/>
    </row>
    <row r="936" spans="1:11" hidden="1" x14ac:dyDescent="0.2">
      <c r="A936" s="2" t="s">
        <v>63</v>
      </c>
      <c r="B936" s="2" t="s">
        <v>49</v>
      </c>
      <c r="C936" s="2" t="s">
        <v>48</v>
      </c>
      <c r="D936" s="108">
        <v>41730</v>
      </c>
      <c r="E936" s="2">
        <v>4</v>
      </c>
      <c r="F936" s="2" t="s">
        <v>50</v>
      </c>
      <c r="G936" s="2" t="s">
        <v>61</v>
      </c>
      <c r="H936" s="2" t="s">
        <v>62</v>
      </c>
      <c r="I936" s="2" t="s">
        <v>43</v>
      </c>
      <c r="J936" s="112">
        <v>1190031.30652068</v>
      </c>
      <c r="K936" s="110"/>
    </row>
    <row r="937" spans="1:11" hidden="1" x14ac:dyDescent="0.2">
      <c r="A937" s="2" t="s">
        <v>63</v>
      </c>
      <c r="B937" s="2" t="s">
        <v>49</v>
      </c>
      <c r="C937" s="2" t="s">
        <v>48</v>
      </c>
      <c r="D937" s="108">
        <v>41760</v>
      </c>
      <c r="E937" s="2">
        <v>5</v>
      </c>
      <c r="F937" s="2" t="s">
        <v>50</v>
      </c>
      <c r="G937" s="2" t="s">
        <v>61</v>
      </c>
      <c r="H937" s="2" t="s">
        <v>62</v>
      </c>
      <c r="I937" s="2" t="s">
        <v>43</v>
      </c>
      <c r="J937" s="112">
        <v>1572119.1696365993</v>
      </c>
      <c r="K937" s="110"/>
    </row>
    <row r="938" spans="1:11" hidden="1" x14ac:dyDescent="0.2">
      <c r="A938" s="2" t="s">
        <v>63</v>
      </c>
      <c r="B938" s="2" t="s">
        <v>49</v>
      </c>
      <c r="C938" s="2" t="s">
        <v>48</v>
      </c>
      <c r="D938" s="108">
        <v>41791</v>
      </c>
      <c r="E938" s="2">
        <v>6</v>
      </c>
      <c r="F938" s="2" t="s">
        <v>50</v>
      </c>
      <c r="G938" s="2" t="s">
        <v>61</v>
      </c>
      <c r="H938" s="2" t="s">
        <v>62</v>
      </c>
      <c r="I938" s="2" t="s">
        <v>43</v>
      </c>
      <c r="J938" s="112">
        <v>2829210.9406183348</v>
      </c>
      <c r="K938" s="110"/>
    </row>
    <row r="939" spans="1:11" hidden="1" x14ac:dyDescent="0.2">
      <c r="A939" s="2" t="s">
        <v>64</v>
      </c>
      <c r="B939" s="2" t="s">
        <v>65</v>
      </c>
      <c r="C939" s="2" t="s">
        <v>39</v>
      </c>
      <c r="D939" s="108">
        <v>41456</v>
      </c>
      <c r="E939" s="2">
        <v>6</v>
      </c>
      <c r="F939" s="2" t="s">
        <v>65</v>
      </c>
      <c r="G939" s="2" t="s">
        <v>65</v>
      </c>
      <c r="H939" s="2" t="s">
        <v>65</v>
      </c>
      <c r="I939" s="2" t="s">
        <v>66</v>
      </c>
      <c r="J939" s="9">
        <v>181.933291</v>
      </c>
    </row>
    <row r="940" spans="1:11" hidden="1" x14ac:dyDescent="0.2">
      <c r="A940" s="2" t="s">
        <v>64</v>
      </c>
      <c r="B940" s="2" t="s">
        <v>65</v>
      </c>
      <c r="C940" s="2" t="s">
        <v>39</v>
      </c>
      <c r="D940" s="108">
        <v>41487</v>
      </c>
      <c r="E940" s="2">
        <v>6</v>
      </c>
      <c r="F940" s="2" t="s">
        <v>65</v>
      </c>
      <c r="G940" s="2" t="s">
        <v>65</v>
      </c>
      <c r="H940" s="2" t="s">
        <v>65</v>
      </c>
      <c r="I940" s="2" t="s">
        <v>66</v>
      </c>
      <c r="J940" s="10">
        <v>187.44394299999999</v>
      </c>
    </row>
    <row r="941" spans="1:11" hidden="1" x14ac:dyDescent="0.2">
      <c r="A941" s="2" t="s">
        <v>64</v>
      </c>
      <c r="B941" s="2" t="s">
        <v>65</v>
      </c>
      <c r="C941" s="2" t="s">
        <v>39</v>
      </c>
      <c r="D941" s="108">
        <v>41518</v>
      </c>
      <c r="E941" s="2">
        <v>6</v>
      </c>
      <c r="F941" s="2" t="s">
        <v>65</v>
      </c>
      <c r="G941" s="2" t="s">
        <v>65</v>
      </c>
      <c r="H941" s="2" t="s">
        <v>65</v>
      </c>
      <c r="I941" s="2" t="s">
        <v>66</v>
      </c>
      <c r="J941" s="10">
        <v>184.77365699999999</v>
      </c>
    </row>
    <row r="942" spans="1:11" hidden="1" x14ac:dyDescent="0.2">
      <c r="A942" s="2" t="s">
        <v>64</v>
      </c>
      <c r="B942" s="2" t="s">
        <v>65</v>
      </c>
      <c r="C942" s="2" t="s">
        <v>39</v>
      </c>
      <c r="D942" s="108">
        <v>41548</v>
      </c>
      <c r="E942" s="2">
        <v>6</v>
      </c>
      <c r="F942" s="2" t="s">
        <v>65</v>
      </c>
      <c r="G942" s="2" t="s">
        <v>65</v>
      </c>
      <c r="H942" s="2" t="s">
        <v>65</v>
      </c>
      <c r="I942" s="2" t="s">
        <v>66</v>
      </c>
      <c r="J942" s="10">
        <v>191.54109299999999</v>
      </c>
    </row>
    <row r="943" spans="1:11" hidden="1" x14ac:dyDescent="0.2">
      <c r="A943" s="2" t="s">
        <v>64</v>
      </c>
      <c r="B943" s="2" t="s">
        <v>65</v>
      </c>
      <c r="C943" s="2" t="s">
        <v>39</v>
      </c>
      <c r="D943" s="108">
        <v>41579</v>
      </c>
      <c r="E943" s="2">
        <v>6</v>
      </c>
      <c r="F943" s="2" t="s">
        <v>65</v>
      </c>
      <c r="G943" s="2" t="s">
        <v>65</v>
      </c>
      <c r="H943" s="2" t="s">
        <v>65</v>
      </c>
      <c r="I943" s="2" t="s">
        <v>66</v>
      </c>
      <c r="J943" s="10">
        <v>98.096062000000003</v>
      </c>
    </row>
    <row r="944" spans="1:11" hidden="1" x14ac:dyDescent="0.2">
      <c r="A944" s="2" t="s">
        <v>64</v>
      </c>
      <c r="B944" s="2" t="s">
        <v>65</v>
      </c>
      <c r="C944" s="2" t="s">
        <v>39</v>
      </c>
      <c r="D944" s="108">
        <v>41609</v>
      </c>
      <c r="E944" s="2">
        <v>6</v>
      </c>
      <c r="F944" s="2" t="s">
        <v>65</v>
      </c>
      <c r="G944" s="2" t="s">
        <v>65</v>
      </c>
      <c r="H944" s="2" t="s">
        <v>65</v>
      </c>
      <c r="I944" s="2" t="s">
        <v>66</v>
      </c>
      <c r="J944" s="10">
        <v>185.30685299999999</v>
      </c>
    </row>
    <row r="945" spans="1:10" hidden="1" x14ac:dyDescent="0.2">
      <c r="A945" s="2" t="s">
        <v>64</v>
      </c>
      <c r="B945" s="2" t="s">
        <v>65</v>
      </c>
      <c r="C945" s="2" t="s">
        <v>39</v>
      </c>
      <c r="D945" s="108">
        <v>41640</v>
      </c>
      <c r="E945" s="2">
        <v>6</v>
      </c>
      <c r="F945" s="2" t="s">
        <v>65</v>
      </c>
      <c r="G945" s="2" t="s">
        <v>65</v>
      </c>
      <c r="H945" s="2" t="s">
        <v>65</v>
      </c>
      <c r="I945" s="2" t="s">
        <v>66</v>
      </c>
      <c r="J945" s="10">
        <v>186.90143900000001</v>
      </c>
    </row>
    <row r="946" spans="1:10" hidden="1" x14ac:dyDescent="0.2">
      <c r="A946" s="2" t="s">
        <v>64</v>
      </c>
      <c r="B946" s="2" t="s">
        <v>65</v>
      </c>
      <c r="C946" s="2" t="s">
        <v>39</v>
      </c>
      <c r="D946" s="108">
        <v>41671</v>
      </c>
      <c r="E946" s="2">
        <v>6</v>
      </c>
      <c r="F946" s="2" t="s">
        <v>65</v>
      </c>
      <c r="G946" s="2" t="s">
        <v>65</v>
      </c>
      <c r="H946" s="2" t="s">
        <v>65</v>
      </c>
      <c r="I946" s="2" t="s">
        <v>66</v>
      </c>
      <c r="J946" s="10">
        <v>158.58676500000001</v>
      </c>
    </row>
    <row r="947" spans="1:10" hidden="1" x14ac:dyDescent="0.2">
      <c r="A947" s="2" t="s">
        <v>64</v>
      </c>
      <c r="B947" s="2" t="s">
        <v>65</v>
      </c>
      <c r="C947" s="2" t="s">
        <v>39</v>
      </c>
      <c r="D947" s="108">
        <v>41699</v>
      </c>
      <c r="E947" s="2">
        <v>6</v>
      </c>
      <c r="F947" s="2" t="s">
        <v>65</v>
      </c>
      <c r="G947" s="2" t="s">
        <v>65</v>
      </c>
      <c r="H947" s="2" t="s">
        <v>65</v>
      </c>
      <c r="I947" s="2" t="s">
        <v>66</v>
      </c>
      <c r="J947" s="10">
        <v>191.40367599999999</v>
      </c>
    </row>
    <row r="948" spans="1:10" hidden="1" x14ac:dyDescent="0.2">
      <c r="A948" s="2" t="s">
        <v>64</v>
      </c>
      <c r="B948" s="2" t="s">
        <v>65</v>
      </c>
      <c r="C948" s="2" t="s">
        <v>39</v>
      </c>
      <c r="D948" s="108">
        <v>41730</v>
      </c>
      <c r="E948" s="2">
        <v>6</v>
      </c>
      <c r="F948" s="2" t="s">
        <v>65</v>
      </c>
      <c r="G948" s="2" t="s">
        <v>65</v>
      </c>
      <c r="H948" s="2" t="s">
        <v>65</v>
      </c>
      <c r="I948" s="2" t="s">
        <v>66</v>
      </c>
      <c r="J948" s="10">
        <v>171.057864</v>
      </c>
    </row>
    <row r="949" spans="1:10" hidden="1" x14ac:dyDescent="0.2">
      <c r="A949" s="2" t="s">
        <v>64</v>
      </c>
      <c r="B949" s="2" t="s">
        <v>65</v>
      </c>
      <c r="C949" s="2" t="s">
        <v>39</v>
      </c>
      <c r="D949" s="108">
        <v>41760</v>
      </c>
      <c r="E949" s="2">
        <v>6</v>
      </c>
      <c r="F949" s="2" t="s">
        <v>65</v>
      </c>
      <c r="G949" s="2" t="s">
        <v>65</v>
      </c>
      <c r="H949" s="2" t="s">
        <v>65</v>
      </c>
      <c r="I949" s="2" t="s">
        <v>66</v>
      </c>
      <c r="J949" s="10">
        <v>169.28699900000001</v>
      </c>
    </row>
    <row r="950" spans="1:10" hidden="1" x14ac:dyDescent="0.2">
      <c r="A950" s="2" t="s">
        <v>64</v>
      </c>
      <c r="B950" s="2" t="s">
        <v>65</v>
      </c>
      <c r="C950" s="2" t="s">
        <v>39</v>
      </c>
      <c r="D950" s="108">
        <v>41791</v>
      </c>
      <c r="E950" s="2">
        <v>6</v>
      </c>
      <c r="F950" s="2" t="s">
        <v>65</v>
      </c>
      <c r="G950" s="2" t="s">
        <v>65</v>
      </c>
      <c r="H950" s="2" t="s">
        <v>65</v>
      </c>
      <c r="I950" s="2" t="s">
        <v>66</v>
      </c>
      <c r="J950" s="10">
        <v>142.50871699999999</v>
      </c>
    </row>
    <row r="951" spans="1:10" hidden="1" x14ac:dyDescent="0.2">
      <c r="A951" s="2" t="s">
        <v>64</v>
      </c>
      <c r="B951" s="2" t="s">
        <v>65</v>
      </c>
      <c r="C951" s="2" t="s">
        <v>47</v>
      </c>
      <c r="D951" s="108">
        <v>41456</v>
      </c>
      <c r="E951" s="2">
        <v>6</v>
      </c>
      <c r="F951" s="2" t="s">
        <v>65</v>
      </c>
      <c r="G951" s="2" t="s">
        <v>65</v>
      </c>
      <c r="H951" s="2" t="s">
        <v>65</v>
      </c>
      <c r="I951" s="2" t="s">
        <v>66</v>
      </c>
      <c r="J951" s="9">
        <v>214.968999</v>
      </c>
    </row>
    <row r="952" spans="1:10" hidden="1" x14ac:dyDescent="0.2">
      <c r="A952" s="2" t="s">
        <v>64</v>
      </c>
      <c r="B952" s="2" t="s">
        <v>65</v>
      </c>
      <c r="C952" s="2" t="s">
        <v>47</v>
      </c>
      <c r="D952" s="108">
        <v>41487</v>
      </c>
      <c r="E952" s="2">
        <v>6</v>
      </c>
      <c r="F952" s="2" t="s">
        <v>65</v>
      </c>
      <c r="G952" s="2" t="s">
        <v>65</v>
      </c>
      <c r="H952" s="2" t="s">
        <v>65</v>
      </c>
      <c r="I952" s="2" t="s">
        <v>66</v>
      </c>
      <c r="J952" s="9">
        <v>228.199051</v>
      </c>
    </row>
    <row r="953" spans="1:10" hidden="1" x14ac:dyDescent="0.2">
      <c r="A953" s="2" t="s">
        <v>64</v>
      </c>
      <c r="B953" s="2" t="s">
        <v>65</v>
      </c>
      <c r="C953" s="2" t="s">
        <v>47</v>
      </c>
      <c r="D953" s="108">
        <v>41518</v>
      </c>
      <c r="E953" s="2">
        <v>6</v>
      </c>
      <c r="F953" s="2" t="s">
        <v>65</v>
      </c>
      <c r="G953" s="2" t="s">
        <v>65</v>
      </c>
      <c r="H953" s="2" t="s">
        <v>65</v>
      </c>
      <c r="I953" s="2" t="s">
        <v>66</v>
      </c>
      <c r="J953" s="9">
        <v>216.53646700000002</v>
      </c>
    </row>
    <row r="954" spans="1:10" hidden="1" x14ac:dyDescent="0.2">
      <c r="A954" s="2" t="s">
        <v>64</v>
      </c>
      <c r="B954" s="2" t="s">
        <v>65</v>
      </c>
      <c r="C954" s="2" t="s">
        <v>47</v>
      </c>
      <c r="D954" s="108">
        <v>41548</v>
      </c>
      <c r="E954" s="2">
        <v>6</v>
      </c>
      <c r="F954" s="2" t="s">
        <v>65</v>
      </c>
      <c r="G954" s="2" t="s">
        <v>65</v>
      </c>
      <c r="H954" s="2" t="s">
        <v>65</v>
      </c>
      <c r="I954" s="2" t="s">
        <v>66</v>
      </c>
      <c r="J954" s="9">
        <v>236.760276</v>
      </c>
    </row>
    <row r="955" spans="1:10" hidden="1" x14ac:dyDescent="0.2">
      <c r="A955" s="2" t="s">
        <v>64</v>
      </c>
      <c r="B955" s="2" t="s">
        <v>65</v>
      </c>
      <c r="C955" s="2" t="s">
        <v>47</v>
      </c>
      <c r="D955" s="108">
        <v>41579</v>
      </c>
      <c r="E955" s="2">
        <v>6</v>
      </c>
      <c r="F955" s="2" t="s">
        <v>65</v>
      </c>
      <c r="G955" s="2" t="s">
        <v>65</v>
      </c>
      <c r="H955" s="2" t="s">
        <v>65</v>
      </c>
      <c r="I955" s="2" t="s">
        <v>66</v>
      </c>
      <c r="J955" s="9">
        <v>232.052864</v>
      </c>
    </row>
    <row r="956" spans="1:10" hidden="1" x14ac:dyDescent="0.2">
      <c r="A956" s="2" t="s">
        <v>64</v>
      </c>
      <c r="B956" s="2" t="s">
        <v>65</v>
      </c>
      <c r="C956" s="2" t="s">
        <v>47</v>
      </c>
      <c r="D956" s="108">
        <v>41609</v>
      </c>
      <c r="E956" s="2">
        <v>6</v>
      </c>
      <c r="F956" s="2" t="s">
        <v>65</v>
      </c>
      <c r="G956" s="2" t="s">
        <v>65</v>
      </c>
      <c r="H956" s="2" t="s">
        <v>65</v>
      </c>
      <c r="I956" s="2" t="s">
        <v>66</v>
      </c>
      <c r="J956" s="9">
        <v>240.21016</v>
      </c>
    </row>
    <row r="957" spans="1:10" hidden="1" x14ac:dyDescent="0.2">
      <c r="A957" s="2" t="s">
        <v>64</v>
      </c>
      <c r="B957" s="2" t="s">
        <v>65</v>
      </c>
      <c r="C957" s="2" t="s">
        <v>47</v>
      </c>
      <c r="D957" s="108">
        <v>41640</v>
      </c>
      <c r="E957" s="2">
        <v>6</v>
      </c>
      <c r="F957" s="2" t="s">
        <v>65</v>
      </c>
      <c r="G957" s="2" t="s">
        <v>65</v>
      </c>
      <c r="H957" s="2" t="s">
        <v>65</v>
      </c>
      <c r="I957" s="2" t="s">
        <v>66</v>
      </c>
      <c r="J957" s="9">
        <v>288.160549</v>
      </c>
    </row>
    <row r="958" spans="1:10" hidden="1" x14ac:dyDescent="0.2">
      <c r="A958" s="2" t="s">
        <v>64</v>
      </c>
      <c r="B958" s="2" t="s">
        <v>65</v>
      </c>
      <c r="C958" s="2" t="s">
        <v>47</v>
      </c>
      <c r="D958" s="108">
        <v>41671</v>
      </c>
      <c r="E958" s="2">
        <v>6</v>
      </c>
      <c r="F958" s="2" t="s">
        <v>65</v>
      </c>
      <c r="G958" s="2" t="s">
        <v>65</v>
      </c>
      <c r="H958" s="2" t="s">
        <v>65</v>
      </c>
      <c r="I958" s="2" t="s">
        <v>66</v>
      </c>
      <c r="J958" s="9">
        <v>306.884524</v>
      </c>
    </row>
    <row r="959" spans="1:10" hidden="1" x14ac:dyDescent="0.2">
      <c r="A959" s="2" t="s">
        <v>64</v>
      </c>
      <c r="B959" s="2" t="s">
        <v>65</v>
      </c>
      <c r="C959" s="2" t="s">
        <v>47</v>
      </c>
      <c r="D959" s="108">
        <v>41699</v>
      </c>
      <c r="E959" s="2">
        <v>6</v>
      </c>
      <c r="F959" s="2" t="s">
        <v>65</v>
      </c>
      <c r="G959" s="2" t="s">
        <v>65</v>
      </c>
      <c r="H959" s="2" t="s">
        <v>65</v>
      </c>
      <c r="I959" s="2" t="s">
        <v>66</v>
      </c>
      <c r="J959" s="9">
        <v>367.65100600000005</v>
      </c>
    </row>
    <row r="960" spans="1:10" hidden="1" x14ac:dyDescent="0.2">
      <c r="A960" s="2" t="s">
        <v>64</v>
      </c>
      <c r="B960" s="2" t="s">
        <v>65</v>
      </c>
      <c r="C960" s="2" t="s">
        <v>47</v>
      </c>
      <c r="D960" s="108">
        <v>41730</v>
      </c>
      <c r="E960" s="2">
        <v>6</v>
      </c>
      <c r="F960" s="2" t="s">
        <v>65</v>
      </c>
      <c r="G960" s="2" t="s">
        <v>65</v>
      </c>
      <c r="H960" s="2" t="s">
        <v>65</v>
      </c>
      <c r="I960" s="2" t="s">
        <v>66</v>
      </c>
      <c r="J960" s="9">
        <v>351.99016599999999</v>
      </c>
    </row>
    <row r="961" spans="1:10" hidden="1" x14ac:dyDescent="0.2">
      <c r="A961" s="2" t="s">
        <v>64</v>
      </c>
      <c r="B961" s="2" t="s">
        <v>65</v>
      </c>
      <c r="C961" s="2" t="s">
        <v>47</v>
      </c>
      <c r="D961" s="108">
        <v>41760</v>
      </c>
      <c r="E961" s="2">
        <v>6</v>
      </c>
      <c r="F961" s="2" t="s">
        <v>65</v>
      </c>
      <c r="G961" s="2" t="s">
        <v>65</v>
      </c>
      <c r="H961" s="2" t="s">
        <v>65</v>
      </c>
      <c r="I961" s="2" t="s">
        <v>66</v>
      </c>
      <c r="J961" s="9">
        <v>362.822</v>
      </c>
    </row>
    <row r="962" spans="1:10" hidden="1" x14ac:dyDescent="0.2">
      <c r="A962" s="2" t="s">
        <v>64</v>
      </c>
      <c r="B962" s="2" t="s">
        <v>65</v>
      </c>
      <c r="C962" s="2" t="s">
        <v>47</v>
      </c>
      <c r="D962" s="108">
        <v>41791</v>
      </c>
      <c r="E962" s="2">
        <v>6</v>
      </c>
      <c r="F962" s="2" t="s">
        <v>65</v>
      </c>
      <c r="G962" s="2" t="s">
        <v>65</v>
      </c>
      <c r="H962" s="2" t="s">
        <v>65</v>
      </c>
      <c r="I962" s="2" t="s">
        <v>66</v>
      </c>
      <c r="J962" s="9">
        <v>260.31229999999999</v>
      </c>
    </row>
    <row r="963" spans="1:10" hidden="1" x14ac:dyDescent="0.2">
      <c r="A963" s="2" t="s">
        <v>64</v>
      </c>
      <c r="B963" s="2" t="s">
        <v>65</v>
      </c>
      <c r="C963" s="2" t="s">
        <v>48</v>
      </c>
      <c r="D963" s="108">
        <v>41456</v>
      </c>
      <c r="E963" s="2">
        <v>6</v>
      </c>
      <c r="F963" s="2" t="s">
        <v>65</v>
      </c>
      <c r="G963" s="2" t="s">
        <v>65</v>
      </c>
      <c r="H963" s="2" t="s">
        <v>65</v>
      </c>
      <c r="I963" s="2" t="s">
        <v>66</v>
      </c>
      <c r="J963" s="11">
        <v>250.24199099999998</v>
      </c>
    </row>
    <row r="964" spans="1:10" hidden="1" x14ac:dyDescent="0.2">
      <c r="A964" s="2" t="s">
        <v>64</v>
      </c>
      <c r="B964" s="2" t="s">
        <v>65</v>
      </c>
      <c r="C964" s="2" t="s">
        <v>48</v>
      </c>
      <c r="D964" s="108">
        <v>41487</v>
      </c>
      <c r="E964" s="2">
        <v>6</v>
      </c>
      <c r="F964" s="2" t="s">
        <v>65</v>
      </c>
      <c r="G964" s="2" t="s">
        <v>65</v>
      </c>
      <c r="H964" s="2" t="s">
        <v>65</v>
      </c>
      <c r="I964" s="2" t="s">
        <v>66</v>
      </c>
      <c r="J964" s="12">
        <v>206.740703</v>
      </c>
    </row>
    <row r="965" spans="1:10" hidden="1" x14ac:dyDescent="0.2">
      <c r="A965" s="2" t="s">
        <v>64</v>
      </c>
      <c r="B965" s="2" t="s">
        <v>65</v>
      </c>
      <c r="C965" s="2" t="s">
        <v>48</v>
      </c>
      <c r="D965" s="108">
        <v>41518</v>
      </c>
      <c r="E965" s="2">
        <v>6</v>
      </c>
      <c r="F965" s="2" t="s">
        <v>65</v>
      </c>
      <c r="G965" s="2" t="s">
        <v>65</v>
      </c>
      <c r="H965" s="2" t="s">
        <v>65</v>
      </c>
      <c r="I965" s="2" t="s">
        <v>66</v>
      </c>
      <c r="J965" s="12">
        <v>201.23546099999996</v>
      </c>
    </row>
    <row r="966" spans="1:10" hidden="1" x14ac:dyDescent="0.2">
      <c r="A966" s="2" t="s">
        <v>64</v>
      </c>
      <c r="B966" s="2" t="s">
        <v>65</v>
      </c>
      <c r="C966" s="2" t="s">
        <v>48</v>
      </c>
      <c r="D966" s="108">
        <v>41548</v>
      </c>
      <c r="E966" s="2">
        <v>6</v>
      </c>
      <c r="F966" s="2" t="s">
        <v>65</v>
      </c>
      <c r="G966" s="2" t="s">
        <v>65</v>
      </c>
      <c r="H966" s="2" t="s">
        <v>65</v>
      </c>
      <c r="I966" s="2" t="s">
        <v>66</v>
      </c>
      <c r="J966" s="12">
        <v>174.36956599999999</v>
      </c>
    </row>
    <row r="967" spans="1:10" hidden="1" x14ac:dyDescent="0.2">
      <c r="A967" s="2" t="s">
        <v>64</v>
      </c>
      <c r="B967" s="2" t="s">
        <v>65</v>
      </c>
      <c r="C967" s="2" t="s">
        <v>48</v>
      </c>
      <c r="D967" s="108">
        <v>41579</v>
      </c>
      <c r="E967" s="2">
        <v>6</v>
      </c>
      <c r="F967" s="2" t="s">
        <v>65</v>
      </c>
      <c r="G967" s="2" t="s">
        <v>65</v>
      </c>
      <c r="H967" s="2" t="s">
        <v>65</v>
      </c>
      <c r="I967" s="2" t="s">
        <v>66</v>
      </c>
      <c r="J967" s="12">
        <v>204.09105</v>
      </c>
    </row>
    <row r="968" spans="1:10" hidden="1" x14ac:dyDescent="0.2">
      <c r="A968" s="2" t="s">
        <v>64</v>
      </c>
      <c r="B968" s="2" t="s">
        <v>65</v>
      </c>
      <c r="C968" s="2" t="s">
        <v>48</v>
      </c>
      <c r="D968" s="108">
        <v>41609</v>
      </c>
      <c r="E968" s="2">
        <v>6</v>
      </c>
      <c r="F968" s="2" t="s">
        <v>65</v>
      </c>
      <c r="G968" s="2" t="s">
        <v>65</v>
      </c>
      <c r="H968" s="2" t="s">
        <v>65</v>
      </c>
      <c r="I968" s="2" t="s">
        <v>66</v>
      </c>
      <c r="J968" s="12">
        <v>146.35666599999999</v>
      </c>
    </row>
    <row r="969" spans="1:10" hidden="1" x14ac:dyDescent="0.2">
      <c r="A969" s="2" t="s">
        <v>64</v>
      </c>
      <c r="B969" s="2" t="s">
        <v>65</v>
      </c>
      <c r="C969" s="2" t="s">
        <v>48</v>
      </c>
      <c r="D969" s="108">
        <v>41640</v>
      </c>
      <c r="E969" s="2">
        <v>6</v>
      </c>
      <c r="F969" s="2" t="s">
        <v>65</v>
      </c>
      <c r="G969" s="2" t="s">
        <v>65</v>
      </c>
      <c r="H969" s="2" t="s">
        <v>65</v>
      </c>
      <c r="I969" s="2" t="s">
        <v>66</v>
      </c>
      <c r="J969" s="12">
        <v>204.20249700000002</v>
      </c>
    </row>
    <row r="970" spans="1:10" hidden="1" x14ac:dyDescent="0.2">
      <c r="A970" s="2" t="s">
        <v>64</v>
      </c>
      <c r="B970" s="2" t="s">
        <v>65</v>
      </c>
      <c r="C970" s="2" t="s">
        <v>48</v>
      </c>
      <c r="D970" s="108">
        <v>41671</v>
      </c>
      <c r="E970" s="2">
        <v>6</v>
      </c>
      <c r="F970" s="2" t="s">
        <v>65</v>
      </c>
      <c r="G970" s="2" t="s">
        <v>65</v>
      </c>
      <c r="H970" s="2" t="s">
        <v>65</v>
      </c>
      <c r="I970" s="2" t="s">
        <v>66</v>
      </c>
      <c r="J970" s="12">
        <v>217.43019900000002</v>
      </c>
    </row>
    <row r="971" spans="1:10" hidden="1" x14ac:dyDescent="0.2">
      <c r="A971" s="2" t="s">
        <v>64</v>
      </c>
      <c r="B971" s="2" t="s">
        <v>65</v>
      </c>
      <c r="C971" s="2" t="s">
        <v>48</v>
      </c>
      <c r="D971" s="108">
        <v>41699</v>
      </c>
      <c r="E971" s="2">
        <v>6</v>
      </c>
      <c r="F971" s="2" t="s">
        <v>65</v>
      </c>
      <c r="G971" s="2" t="s">
        <v>65</v>
      </c>
      <c r="H971" s="2" t="s">
        <v>65</v>
      </c>
      <c r="I971" s="2" t="s">
        <v>66</v>
      </c>
      <c r="J971" s="12">
        <v>230.98220000000001</v>
      </c>
    </row>
    <row r="972" spans="1:10" hidden="1" x14ac:dyDescent="0.2">
      <c r="A972" s="2" t="s">
        <v>64</v>
      </c>
      <c r="B972" s="2" t="s">
        <v>65</v>
      </c>
      <c r="C972" s="2" t="s">
        <v>48</v>
      </c>
      <c r="D972" s="108">
        <v>41730</v>
      </c>
      <c r="E972" s="2">
        <v>6</v>
      </c>
      <c r="F972" s="2" t="s">
        <v>65</v>
      </c>
      <c r="G972" s="2" t="s">
        <v>65</v>
      </c>
      <c r="H972" s="2" t="s">
        <v>65</v>
      </c>
      <c r="I972" s="2" t="s">
        <v>66</v>
      </c>
      <c r="J972" s="12">
        <v>236.441136</v>
      </c>
    </row>
    <row r="973" spans="1:10" hidden="1" x14ac:dyDescent="0.2">
      <c r="A973" s="2" t="s">
        <v>64</v>
      </c>
      <c r="B973" s="2" t="s">
        <v>65</v>
      </c>
      <c r="C973" s="2" t="s">
        <v>48</v>
      </c>
      <c r="D973" s="108">
        <v>41760</v>
      </c>
      <c r="E973" s="2">
        <v>6</v>
      </c>
      <c r="F973" s="2" t="s">
        <v>65</v>
      </c>
      <c r="G973" s="2" t="s">
        <v>65</v>
      </c>
      <c r="H973" s="2" t="s">
        <v>65</v>
      </c>
      <c r="I973" s="2" t="s">
        <v>66</v>
      </c>
      <c r="J973" s="12">
        <v>241.40736899999999</v>
      </c>
    </row>
    <row r="974" spans="1:10" hidden="1" x14ac:dyDescent="0.2">
      <c r="A974" s="2" t="s">
        <v>64</v>
      </c>
      <c r="B974" s="2" t="s">
        <v>65</v>
      </c>
      <c r="C974" s="2" t="s">
        <v>48</v>
      </c>
      <c r="D974" s="108">
        <v>41791</v>
      </c>
      <c r="E974" s="2">
        <v>6</v>
      </c>
      <c r="F974" s="2" t="s">
        <v>65</v>
      </c>
      <c r="G974" s="2" t="s">
        <v>65</v>
      </c>
      <c r="H974" s="2" t="s">
        <v>65</v>
      </c>
      <c r="I974" s="2" t="s">
        <v>66</v>
      </c>
      <c r="J974" s="12">
        <v>220.380334</v>
      </c>
    </row>
    <row r="975" spans="1:10" hidden="1" x14ac:dyDescent="0.2">
      <c r="A975" t="s">
        <v>67</v>
      </c>
      <c r="B975" t="s">
        <v>65</v>
      </c>
      <c r="C975" t="s">
        <v>39</v>
      </c>
      <c r="D975" s="114">
        <v>41456</v>
      </c>
      <c r="E975">
        <v>6</v>
      </c>
      <c r="F975" t="s">
        <v>65</v>
      </c>
      <c r="G975" t="s">
        <v>65</v>
      </c>
      <c r="H975" t="s">
        <v>65</v>
      </c>
      <c r="I975" s="2" t="s">
        <v>66</v>
      </c>
      <c r="J975" s="9">
        <v>171.933291</v>
      </c>
    </row>
    <row r="976" spans="1:10" hidden="1" x14ac:dyDescent="0.2">
      <c r="A976" t="s">
        <v>67</v>
      </c>
      <c r="B976" t="s">
        <v>65</v>
      </c>
      <c r="C976" t="s">
        <v>39</v>
      </c>
      <c r="D976" s="114">
        <v>41487</v>
      </c>
      <c r="E976">
        <v>6</v>
      </c>
      <c r="F976" t="s">
        <v>65</v>
      </c>
      <c r="G976" t="s">
        <v>65</v>
      </c>
      <c r="H976" t="s">
        <v>65</v>
      </c>
      <c r="I976" s="2" t="s">
        <v>66</v>
      </c>
      <c r="J976" s="10">
        <v>185.44394299999999</v>
      </c>
    </row>
    <row r="977" spans="1:10" hidden="1" x14ac:dyDescent="0.2">
      <c r="A977" t="s">
        <v>67</v>
      </c>
      <c r="B977" t="s">
        <v>65</v>
      </c>
      <c r="C977" t="s">
        <v>39</v>
      </c>
      <c r="D977" s="114">
        <v>41518</v>
      </c>
      <c r="E977">
        <v>6</v>
      </c>
      <c r="F977" t="s">
        <v>65</v>
      </c>
      <c r="G977" t="s">
        <v>65</v>
      </c>
      <c r="H977" t="s">
        <v>65</v>
      </c>
      <c r="I977" s="2" t="s">
        <v>66</v>
      </c>
      <c r="J977" s="10">
        <v>186.77365699999999</v>
      </c>
    </row>
    <row r="978" spans="1:10" hidden="1" x14ac:dyDescent="0.2">
      <c r="A978" t="s">
        <v>67</v>
      </c>
      <c r="B978" t="s">
        <v>65</v>
      </c>
      <c r="C978" t="s">
        <v>39</v>
      </c>
      <c r="D978" s="114">
        <v>41548</v>
      </c>
      <c r="E978">
        <v>6</v>
      </c>
      <c r="F978" t="s">
        <v>65</v>
      </c>
      <c r="G978" t="s">
        <v>65</v>
      </c>
      <c r="H978" t="s">
        <v>65</v>
      </c>
      <c r="I978" s="2" t="s">
        <v>66</v>
      </c>
      <c r="J978" s="10">
        <v>190.54109299999999</v>
      </c>
    </row>
    <row r="979" spans="1:10" hidden="1" x14ac:dyDescent="0.2">
      <c r="A979" t="s">
        <v>67</v>
      </c>
      <c r="B979" t="s">
        <v>65</v>
      </c>
      <c r="C979" t="s">
        <v>39</v>
      </c>
      <c r="D979" s="114">
        <v>41579</v>
      </c>
      <c r="E979">
        <v>6</v>
      </c>
      <c r="F979" t="s">
        <v>65</v>
      </c>
      <c r="G979" t="s">
        <v>65</v>
      </c>
      <c r="H979" t="s">
        <v>65</v>
      </c>
      <c r="I979" s="2" t="s">
        <v>66</v>
      </c>
      <c r="J979" s="10">
        <v>95.096062000000003</v>
      </c>
    </row>
    <row r="980" spans="1:10" hidden="1" x14ac:dyDescent="0.2">
      <c r="A980" t="s">
        <v>67</v>
      </c>
      <c r="B980" t="s">
        <v>65</v>
      </c>
      <c r="C980" t="s">
        <v>39</v>
      </c>
      <c r="D980" s="114">
        <v>41609</v>
      </c>
      <c r="E980">
        <v>6</v>
      </c>
      <c r="F980" t="s">
        <v>65</v>
      </c>
      <c r="G980" t="s">
        <v>65</v>
      </c>
      <c r="H980" t="s">
        <v>65</v>
      </c>
      <c r="I980" s="2" t="s">
        <v>66</v>
      </c>
      <c r="J980" s="10">
        <v>184.30685299999999</v>
      </c>
    </row>
    <row r="981" spans="1:10" hidden="1" x14ac:dyDescent="0.2">
      <c r="A981" t="s">
        <v>67</v>
      </c>
      <c r="B981" t="s">
        <v>65</v>
      </c>
      <c r="C981" t="s">
        <v>39</v>
      </c>
      <c r="D981" s="114">
        <v>41640</v>
      </c>
      <c r="E981">
        <v>6</v>
      </c>
      <c r="F981" t="s">
        <v>65</v>
      </c>
      <c r="G981" t="s">
        <v>65</v>
      </c>
      <c r="H981" t="s">
        <v>65</v>
      </c>
      <c r="I981" s="2" t="s">
        <v>66</v>
      </c>
      <c r="J981" s="10">
        <v>181.90143900000001</v>
      </c>
    </row>
    <row r="982" spans="1:10" hidden="1" x14ac:dyDescent="0.2">
      <c r="A982" t="s">
        <v>67</v>
      </c>
      <c r="B982" t="s">
        <v>65</v>
      </c>
      <c r="C982" t="s">
        <v>39</v>
      </c>
      <c r="D982" s="114">
        <v>41671</v>
      </c>
      <c r="E982">
        <v>6</v>
      </c>
      <c r="F982" t="s">
        <v>65</v>
      </c>
      <c r="G982" t="s">
        <v>65</v>
      </c>
      <c r="H982" t="s">
        <v>65</v>
      </c>
      <c r="I982" s="2" t="s">
        <v>66</v>
      </c>
      <c r="J982" s="10">
        <v>149.58676500000001</v>
      </c>
    </row>
    <row r="983" spans="1:10" hidden="1" x14ac:dyDescent="0.2">
      <c r="A983" t="s">
        <v>67</v>
      </c>
      <c r="B983" t="s">
        <v>65</v>
      </c>
      <c r="C983" t="s">
        <v>39</v>
      </c>
      <c r="D983" s="114">
        <v>41699</v>
      </c>
      <c r="E983">
        <v>6</v>
      </c>
      <c r="F983" t="s">
        <v>65</v>
      </c>
      <c r="G983" t="s">
        <v>65</v>
      </c>
      <c r="H983" t="s">
        <v>65</v>
      </c>
      <c r="I983" s="2" t="s">
        <v>66</v>
      </c>
      <c r="J983" s="10">
        <v>181.40367599999999</v>
      </c>
    </row>
    <row r="984" spans="1:10" hidden="1" x14ac:dyDescent="0.2">
      <c r="A984" t="s">
        <v>67</v>
      </c>
      <c r="B984" t="s">
        <v>65</v>
      </c>
      <c r="C984" t="s">
        <v>39</v>
      </c>
      <c r="D984" s="114">
        <v>41730</v>
      </c>
      <c r="E984">
        <v>6</v>
      </c>
      <c r="F984" t="s">
        <v>65</v>
      </c>
      <c r="G984" t="s">
        <v>65</v>
      </c>
      <c r="H984" t="s">
        <v>65</v>
      </c>
      <c r="I984" s="2" t="s">
        <v>66</v>
      </c>
      <c r="J984" s="10">
        <v>171.057864</v>
      </c>
    </row>
    <row r="985" spans="1:10" hidden="1" x14ac:dyDescent="0.2">
      <c r="A985" t="s">
        <v>67</v>
      </c>
      <c r="B985" t="s">
        <v>65</v>
      </c>
      <c r="C985" t="s">
        <v>39</v>
      </c>
      <c r="D985" s="114">
        <v>41760</v>
      </c>
      <c r="E985">
        <v>6</v>
      </c>
      <c r="F985" t="s">
        <v>65</v>
      </c>
      <c r="G985" t="s">
        <v>65</v>
      </c>
      <c r="H985" t="s">
        <v>65</v>
      </c>
      <c r="I985" s="2" t="s">
        <v>66</v>
      </c>
      <c r="J985" s="10">
        <v>165.28699900000001</v>
      </c>
    </row>
    <row r="986" spans="1:10" hidden="1" x14ac:dyDescent="0.2">
      <c r="A986" t="s">
        <v>67</v>
      </c>
      <c r="B986" t="s">
        <v>65</v>
      </c>
      <c r="C986" t="s">
        <v>39</v>
      </c>
      <c r="D986" s="114">
        <v>41791</v>
      </c>
      <c r="E986">
        <v>6</v>
      </c>
      <c r="F986" t="s">
        <v>65</v>
      </c>
      <c r="G986" t="s">
        <v>65</v>
      </c>
      <c r="H986" t="s">
        <v>65</v>
      </c>
      <c r="I986" s="2" t="s">
        <v>66</v>
      </c>
      <c r="J986" s="10">
        <v>149.50871699999999</v>
      </c>
    </row>
    <row r="987" spans="1:10" hidden="1" x14ac:dyDescent="0.2">
      <c r="A987" t="s">
        <v>67</v>
      </c>
      <c r="B987" t="s">
        <v>65</v>
      </c>
      <c r="C987" t="s">
        <v>47</v>
      </c>
      <c r="D987" s="114">
        <v>41456</v>
      </c>
      <c r="E987">
        <v>6</v>
      </c>
      <c r="F987" t="s">
        <v>65</v>
      </c>
      <c r="G987" t="s">
        <v>65</v>
      </c>
      <c r="H987" t="s">
        <v>65</v>
      </c>
      <c r="I987" s="2" t="s">
        <v>66</v>
      </c>
      <c r="J987" s="9">
        <v>211.968999</v>
      </c>
    </row>
    <row r="988" spans="1:10" hidden="1" x14ac:dyDescent="0.2">
      <c r="A988" t="s">
        <v>67</v>
      </c>
      <c r="B988" t="s">
        <v>65</v>
      </c>
      <c r="C988" t="s">
        <v>47</v>
      </c>
      <c r="D988" s="114">
        <v>41487</v>
      </c>
      <c r="E988">
        <v>6</v>
      </c>
      <c r="F988" t="s">
        <v>65</v>
      </c>
      <c r="G988" t="s">
        <v>65</v>
      </c>
      <c r="H988" t="s">
        <v>65</v>
      </c>
      <c r="I988" s="2" t="s">
        <v>66</v>
      </c>
      <c r="J988" s="9">
        <v>224.199051</v>
      </c>
    </row>
    <row r="989" spans="1:10" hidden="1" x14ac:dyDescent="0.2">
      <c r="A989" t="s">
        <v>67</v>
      </c>
      <c r="B989" t="s">
        <v>65</v>
      </c>
      <c r="C989" t="s">
        <v>47</v>
      </c>
      <c r="D989" s="114">
        <v>41518</v>
      </c>
      <c r="E989">
        <v>6</v>
      </c>
      <c r="F989" t="s">
        <v>65</v>
      </c>
      <c r="G989" t="s">
        <v>65</v>
      </c>
      <c r="H989" t="s">
        <v>65</v>
      </c>
      <c r="I989" s="2" t="s">
        <v>66</v>
      </c>
      <c r="J989" s="9">
        <v>220.53646699999999</v>
      </c>
    </row>
    <row r="990" spans="1:10" hidden="1" x14ac:dyDescent="0.2">
      <c r="A990" t="s">
        <v>67</v>
      </c>
      <c r="B990" t="s">
        <v>65</v>
      </c>
      <c r="C990" t="s">
        <v>47</v>
      </c>
      <c r="D990" s="114">
        <v>41548</v>
      </c>
      <c r="E990">
        <v>6</v>
      </c>
      <c r="F990" t="s">
        <v>65</v>
      </c>
      <c r="G990" t="s">
        <v>65</v>
      </c>
      <c r="H990" t="s">
        <v>65</v>
      </c>
      <c r="I990" s="2" t="s">
        <v>66</v>
      </c>
      <c r="J990" s="9">
        <v>306.76027599999998</v>
      </c>
    </row>
    <row r="991" spans="1:10" hidden="1" x14ac:dyDescent="0.2">
      <c r="A991" t="s">
        <v>67</v>
      </c>
      <c r="B991" t="s">
        <v>65</v>
      </c>
      <c r="C991" t="s">
        <v>47</v>
      </c>
      <c r="D991" s="114">
        <v>41579</v>
      </c>
      <c r="E991">
        <v>6</v>
      </c>
      <c r="F991" t="s">
        <v>65</v>
      </c>
      <c r="G991" t="s">
        <v>65</v>
      </c>
      <c r="H991" t="s">
        <v>65</v>
      </c>
      <c r="I991" s="2" t="s">
        <v>66</v>
      </c>
      <c r="J991" s="9">
        <v>260.052864</v>
      </c>
    </row>
    <row r="992" spans="1:10" hidden="1" x14ac:dyDescent="0.2">
      <c r="A992" t="s">
        <v>67</v>
      </c>
      <c r="B992" t="s">
        <v>65</v>
      </c>
      <c r="C992" t="s">
        <v>47</v>
      </c>
      <c r="D992" s="114">
        <v>41609</v>
      </c>
      <c r="E992">
        <v>6</v>
      </c>
      <c r="F992" t="s">
        <v>65</v>
      </c>
      <c r="G992" t="s">
        <v>65</v>
      </c>
      <c r="H992" t="s">
        <v>65</v>
      </c>
      <c r="I992" s="2" t="s">
        <v>66</v>
      </c>
      <c r="J992" s="9">
        <v>240.21016</v>
      </c>
    </row>
    <row r="993" spans="1:10" hidden="1" x14ac:dyDescent="0.2">
      <c r="A993" t="s">
        <v>67</v>
      </c>
      <c r="B993" t="s">
        <v>65</v>
      </c>
      <c r="C993" t="s">
        <v>47</v>
      </c>
      <c r="D993" s="114">
        <v>41640</v>
      </c>
      <c r="E993">
        <v>6</v>
      </c>
      <c r="F993" t="s">
        <v>65</v>
      </c>
      <c r="G993" t="s">
        <v>65</v>
      </c>
      <c r="H993" t="s">
        <v>65</v>
      </c>
      <c r="I993" s="2" t="s">
        <v>66</v>
      </c>
      <c r="J993" s="9">
        <v>258.160549</v>
      </c>
    </row>
    <row r="994" spans="1:10" hidden="1" x14ac:dyDescent="0.2">
      <c r="A994" t="s">
        <v>67</v>
      </c>
      <c r="B994" t="s">
        <v>65</v>
      </c>
      <c r="C994" t="s">
        <v>47</v>
      </c>
      <c r="D994" s="114">
        <v>41671</v>
      </c>
      <c r="E994">
        <v>6</v>
      </c>
      <c r="F994" t="s">
        <v>65</v>
      </c>
      <c r="G994" t="s">
        <v>65</v>
      </c>
      <c r="H994" t="s">
        <v>65</v>
      </c>
      <c r="I994" s="2" t="s">
        <v>66</v>
      </c>
      <c r="J994" s="9">
        <v>310.884524</v>
      </c>
    </row>
    <row r="995" spans="1:10" hidden="1" x14ac:dyDescent="0.2">
      <c r="A995" t="s">
        <v>67</v>
      </c>
      <c r="B995" t="s">
        <v>65</v>
      </c>
      <c r="C995" t="s">
        <v>47</v>
      </c>
      <c r="D995" s="114">
        <v>41699</v>
      </c>
      <c r="E995">
        <v>6</v>
      </c>
      <c r="F995" t="s">
        <v>65</v>
      </c>
      <c r="G995" t="s">
        <v>65</v>
      </c>
      <c r="H995" t="s">
        <v>65</v>
      </c>
      <c r="I995" s="2" t="s">
        <v>66</v>
      </c>
      <c r="J995" s="9">
        <v>347.651006</v>
      </c>
    </row>
    <row r="996" spans="1:10" hidden="1" x14ac:dyDescent="0.2">
      <c r="A996" t="s">
        <v>67</v>
      </c>
      <c r="B996" t="s">
        <v>65</v>
      </c>
      <c r="C996" t="s">
        <v>47</v>
      </c>
      <c r="D996" s="114">
        <v>41730</v>
      </c>
      <c r="E996">
        <v>6</v>
      </c>
      <c r="F996" t="s">
        <v>65</v>
      </c>
      <c r="G996" t="s">
        <v>65</v>
      </c>
      <c r="H996" t="s">
        <v>65</v>
      </c>
      <c r="I996" s="2" t="s">
        <v>66</v>
      </c>
      <c r="J996" s="9">
        <v>341.99016599999999</v>
      </c>
    </row>
    <row r="997" spans="1:10" hidden="1" x14ac:dyDescent="0.2">
      <c r="A997" t="s">
        <v>67</v>
      </c>
      <c r="B997" t="s">
        <v>65</v>
      </c>
      <c r="C997" t="s">
        <v>47</v>
      </c>
      <c r="D997" s="114">
        <v>41760</v>
      </c>
      <c r="E997">
        <v>6</v>
      </c>
      <c r="F997" t="s">
        <v>65</v>
      </c>
      <c r="G997" t="s">
        <v>65</v>
      </c>
      <c r="H997" t="s">
        <v>65</v>
      </c>
      <c r="I997" s="2" t="s">
        <v>66</v>
      </c>
      <c r="J997" s="9">
        <v>301.18512999999996</v>
      </c>
    </row>
    <row r="998" spans="1:10" hidden="1" x14ac:dyDescent="0.2">
      <c r="A998" t="s">
        <v>67</v>
      </c>
      <c r="B998" t="s">
        <v>65</v>
      </c>
      <c r="C998" t="s">
        <v>47</v>
      </c>
      <c r="D998" s="114">
        <v>41791</v>
      </c>
      <c r="E998">
        <v>6</v>
      </c>
      <c r="F998" t="s">
        <v>65</v>
      </c>
      <c r="G998" t="s">
        <v>65</v>
      </c>
      <c r="H998" t="s">
        <v>65</v>
      </c>
      <c r="I998" s="2" t="s">
        <v>66</v>
      </c>
      <c r="J998" s="9">
        <v>260.92</v>
      </c>
    </row>
    <row r="999" spans="1:10" hidden="1" x14ac:dyDescent="0.2">
      <c r="A999" t="s">
        <v>67</v>
      </c>
      <c r="B999" t="s">
        <v>65</v>
      </c>
      <c r="C999" t="s">
        <v>48</v>
      </c>
      <c r="D999" s="114">
        <v>41456</v>
      </c>
      <c r="E999">
        <v>6</v>
      </c>
      <c r="F999" t="s">
        <v>65</v>
      </c>
      <c r="G999" t="s">
        <v>65</v>
      </c>
      <c r="H999" t="s">
        <v>65</v>
      </c>
      <c r="I999" s="2" t="s">
        <v>66</v>
      </c>
      <c r="J999" s="11">
        <v>234.24199100000001</v>
      </c>
    </row>
    <row r="1000" spans="1:10" hidden="1" x14ac:dyDescent="0.2">
      <c r="A1000" t="s">
        <v>67</v>
      </c>
      <c r="B1000" t="s">
        <v>65</v>
      </c>
      <c r="C1000" t="s">
        <v>48</v>
      </c>
      <c r="D1000" s="114">
        <v>41487</v>
      </c>
      <c r="E1000">
        <v>6</v>
      </c>
      <c r="F1000" t="s">
        <v>65</v>
      </c>
      <c r="G1000" t="s">
        <v>65</v>
      </c>
      <c r="H1000" t="s">
        <v>65</v>
      </c>
      <c r="I1000" s="2" t="s">
        <v>66</v>
      </c>
      <c r="J1000" s="12">
        <v>203.740703</v>
      </c>
    </row>
    <row r="1001" spans="1:10" hidden="1" x14ac:dyDescent="0.2">
      <c r="A1001" t="s">
        <v>67</v>
      </c>
      <c r="B1001" t="s">
        <v>65</v>
      </c>
      <c r="C1001" t="s">
        <v>48</v>
      </c>
      <c r="D1001" s="114">
        <v>41518</v>
      </c>
      <c r="E1001">
        <v>6</v>
      </c>
      <c r="F1001" t="s">
        <v>65</v>
      </c>
      <c r="G1001" t="s">
        <v>65</v>
      </c>
      <c r="H1001" t="s">
        <v>65</v>
      </c>
      <c r="I1001" s="2" t="s">
        <v>66</v>
      </c>
      <c r="J1001" s="12">
        <v>192.23546099999999</v>
      </c>
    </row>
    <row r="1002" spans="1:10" hidden="1" x14ac:dyDescent="0.2">
      <c r="A1002" t="s">
        <v>67</v>
      </c>
      <c r="B1002" t="s">
        <v>65</v>
      </c>
      <c r="C1002" t="s">
        <v>48</v>
      </c>
      <c r="D1002" s="114">
        <v>41548</v>
      </c>
      <c r="E1002">
        <v>6</v>
      </c>
      <c r="F1002" t="s">
        <v>65</v>
      </c>
      <c r="G1002" t="s">
        <v>65</v>
      </c>
      <c r="H1002" t="s">
        <v>65</v>
      </c>
      <c r="I1002" s="2" t="s">
        <v>66</v>
      </c>
      <c r="J1002" s="12">
        <v>176.36956599999999</v>
      </c>
    </row>
    <row r="1003" spans="1:10" hidden="1" x14ac:dyDescent="0.2">
      <c r="A1003" t="s">
        <v>67</v>
      </c>
      <c r="B1003" t="s">
        <v>65</v>
      </c>
      <c r="C1003" t="s">
        <v>48</v>
      </c>
      <c r="D1003" s="114">
        <v>41579</v>
      </c>
      <c r="E1003">
        <v>6</v>
      </c>
      <c r="F1003" t="s">
        <v>65</v>
      </c>
      <c r="G1003" t="s">
        <v>65</v>
      </c>
      <c r="H1003" t="s">
        <v>65</v>
      </c>
      <c r="I1003" s="2" t="s">
        <v>66</v>
      </c>
      <c r="J1003" s="12">
        <v>206.09105</v>
      </c>
    </row>
    <row r="1004" spans="1:10" hidden="1" x14ac:dyDescent="0.2">
      <c r="A1004" t="s">
        <v>67</v>
      </c>
      <c r="B1004" t="s">
        <v>65</v>
      </c>
      <c r="C1004" t="s">
        <v>48</v>
      </c>
      <c r="D1004" s="114">
        <v>41609</v>
      </c>
      <c r="E1004">
        <v>6</v>
      </c>
      <c r="F1004" t="s">
        <v>65</v>
      </c>
      <c r="G1004" t="s">
        <v>65</v>
      </c>
      <c r="H1004" t="s">
        <v>65</v>
      </c>
      <c r="I1004" s="2" t="s">
        <v>66</v>
      </c>
      <c r="J1004" s="12">
        <v>141.32156660000001</v>
      </c>
    </row>
    <row r="1005" spans="1:10" hidden="1" x14ac:dyDescent="0.2">
      <c r="A1005" t="s">
        <v>67</v>
      </c>
      <c r="B1005" t="s">
        <v>65</v>
      </c>
      <c r="C1005" t="s">
        <v>48</v>
      </c>
      <c r="D1005" s="114">
        <v>41640</v>
      </c>
      <c r="E1005">
        <v>6</v>
      </c>
      <c r="F1005" t="s">
        <v>65</v>
      </c>
      <c r="G1005" t="s">
        <v>65</v>
      </c>
      <c r="H1005" t="s">
        <v>65</v>
      </c>
      <c r="I1005" s="2" t="s">
        <v>66</v>
      </c>
      <c r="J1005" s="12">
        <v>214.20249699999999</v>
      </c>
    </row>
    <row r="1006" spans="1:10" hidden="1" x14ac:dyDescent="0.2">
      <c r="A1006" t="s">
        <v>67</v>
      </c>
      <c r="B1006" t="s">
        <v>65</v>
      </c>
      <c r="C1006" t="s">
        <v>48</v>
      </c>
      <c r="D1006" s="114">
        <v>41671</v>
      </c>
      <c r="E1006">
        <v>6</v>
      </c>
      <c r="F1006" t="s">
        <v>65</v>
      </c>
      <c r="G1006" t="s">
        <v>65</v>
      </c>
      <c r="H1006" t="s">
        <v>65</v>
      </c>
      <c r="I1006" s="2" t="s">
        <v>66</v>
      </c>
      <c r="J1006" s="12">
        <v>211.43019899999999</v>
      </c>
    </row>
    <row r="1007" spans="1:10" hidden="1" x14ac:dyDescent="0.2">
      <c r="A1007" t="s">
        <v>67</v>
      </c>
      <c r="B1007" t="s">
        <v>65</v>
      </c>
      <c r="C1007" t="s">
        <v>48</v>
      </c>
      <c r="D1007" s="114">
        <v>41699</v>
      </c>
      <c r="E1007">
        <v>6</v>
      </c>
      <c r="F1007" t="s">
        <v>65</v>
      </c>
      <c r="G1007" t="s">
        <v>65</v>
      </c>
      <c r="H1007" t="s">
        <v>65</v>
      </c>
      <c r="I1007" s="2" t="s">
        <v>66</v>
      </c>
      <c r="J1007" s="12">
        <v>141.81421700000001</v>
      </c>
    </row>
    <row r="1008" spans="1:10" hidden="1" x14ac:dyDescent="0.2">
      <c r="A1008" t="s">
        <v>67</v>
      </c>
      <c r="B1008" t="s">
        <v>65</v>
      </c>
      <c r="C1008" t="s">
        <v>48</v>
      </c>
      <c r="D1008" s="114">
        <v>41730</v>
      </c>
      <c r="E1008">
        <v>6</v>
      </c>
      <c r="F1008" t="s">
        <v>65</v>
      </c>
      <c r="G1008" t="s">
        <v>65</v>
      </c>
      <c r="H1008" t="s">
        <v>65</v>
      </c>
      <c r="I1008" s="2" t="s">
        <v>66</v>
      </c>
      <c r="J1008" s="12">
        <v>118.441136</v>
      </c>
    </row>
    <row r="1009" spans="1:10" hidden="1" x14ac:dyDescent="0.2">
      <c r="A1009" t="s">
        <v>67</v>
      </c>
      <c r="B1009" t="s">
        <v>65</v>
      </c>
      <c r="C1009" t="s">
        <v>48</v>
      </c>
      <c r="D1009" s="114">
        <v>41760</v>
      </c>
      <c r="E1009">
        <v>6</v>
      </c>
      <c r="F1009" t="s">
        <v>65</v>
      </c>
      <c r="G1009" t="s">
        <v>65</v>
      </c>
      <c r="H1009" t="s">
        <v>65</v>
      </c>
      <c r="I1009" s="2" t="s">
        <v>66</v>
      </c>
      <c r="J1009" s="12">
        <v>116.407369</v>
      </c>
    </row>
    <row r="1010" spans="1:10" hidden="1" x14ac:dyDescent="0.2">
      <c r="A1010" t="s">
        <v>67</v>
      </c>
      <c r="B1010" t="s">
        <v>65</v>
      </c>
      <c r="C1010" t="s">
        <v>48</v>
      </c>
      <c r="D1010" s="114">
        <v>41791</v>
      </c>
      <c r="E1010">
        <v>6</v>
      </c>
      <c r="F1010" t="s">
        <v>65</v>
      </c>
      <c r="G1010" t="s">
        <v>65</v>
      </c>
      <c r="H1010" t="s">
        <v>65</v>
      </c>
      <c r="I1010" s="2" t="s">
        <v>66</v>
      </c>
      <c r="J1010" s="12">
        <v>140.38033399999998</v>
      </c>
    </row>
    <row r="1011" spans="1:10" x14ac:dyDescent="0.2">
      <c r="J1011" s="146">
        <f>SUM(J123:J182)</f>
        <v>163665225.37699997</v>
      </c>
    </row>
    <row r="1012" spans="1:10" x14ac:dyDescent="0.2">
      <c r="J1012" s="110"/>
    </row>
    <row r="1013" spans="1:10" x14ac:dyDescent="0.2">
      <c r="J1013" s="146"/>
    </row>
    <row r="1014" spans="1:10" x14ac:dyDescent="0.2">
      <c r="J1014" s="146"/>
    </row>
  </sheetData>
  <autoFilter ref="A2:J1010" xr:uid="{D3690E71-13DE-4FD1-9410-8937C6FC069B}">
    <filterColumn colId="0">
      <filters>
        <filter val="Financial Actual"/>
      </filters>
    </filterColumn>
    <filterColumn colId="2">
      <filters>
        <filter val="Jutik"/>
      </filters>
    </filterColumn>
    <filterColumn colId="6">
      <filters>
        <filter val="001 Private Water Hedge Sales"/>
        <filter val="002 Public Sales"/>
        <filter val="003 Residential Sales"/>
      </filters>
    </filterColumn>
  </autoFilter>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31" zoomScale="110" zoomScaleNormal="110" workbookViewId="0">
      <selection activeCell="C58" sqref="C58"/>
    </sheetView>
  </sheetViews>
  <sheetFormatPr baseColWidth="10" defaultColWidth="8.6640625" defaultRowHeight="28" customHeight="1" x14ac:dyDescent="0.15"/>
  <cols>
    <col min="1" max="1" width="15.5" style="79" customWidth="1"/>
    <col min="2" max="2" width="32.33203125" style="79" customWidth="1"/>
    <col min="3" max="3" width="25.33203125" style="79" bestFit="1" customWidth="1"/>
    <col min="4" max="4" width="22.1640625" style="79" customWidth="1"/>
    <col min="5" max="5" width="22.5" style="79" customWidth="1"/>
    <col min="6" max="10" width="14.5" style="79" bestFit="1" customWidth="1"/>
    <col min="11" max="11" width="15.33203125" style="79" bestFit="1" customWidth="1"/>
    <col min="12" max="12" width="14.5" style="79" bestFit="1" customWidth="1"/>
    <col min="13" max="13" width="15.33203125" style="79" bestFit="1" customWidth="1"/>
    <col min="14" max="16" width="14.5" style="79" bestFit="1" customWidth="1"/>
    <col min="17" max="17" width="18.33203125" style="79" customWidth="1"/>
    <col min="18" max="16384" width="8.6640625" style="79"/>
  </cols>
  <sheetData>
    <row r="1" spans="1:22" s="82" customFormat="1" ht="28" customHeight="1" x14ac:dyDescent="0.2">
      <c r="A1" s="81" t="s">
        <v>68</v>
      </c>
    </row>
    <row r="2" spans="1:22" s="2" customFormat="1" ht="28" customHeight="1" x14ac:dyDescent="0.15">
      <c r="A2" s="2" t="s">
        <v>69</v>
      </c>
    </row>
    <row r="3" spans="1:22" s="2" customFormat="1" ht="28" customHeight="1" x14ac:dyDescent="0.15">
      <c r="A3" s="2" t="s">
        <v>70</v>
      </c>
    </row>
    <row r="4" spans="1:22" s="2" customFormat="1" ht="28" customHeight="1" x14ac:dyDescent="0.15">
      <c r="A4" s="2" t="s">
        <v>71</v>
      </c>
    </row>
    <row r="5" spans="1:22" s="2" customFormat="1" ht="28" customHeight="1" x14ac:dyDescent="0.15">
      <c r="A5" s="1" t="s">
        <v>72</v>
      </c>
    </row>
    <row r="6" spans="1:22" s="2" customFormat="1" ht="28" customHeight="1" x14ac:dyDescent="0.15">
      <c r="A6" s="2" t="s">
        <v>73</v>
      </c>
    </row>
    <row r="7" spans="1:22" s="2" customFormat="1" ht="28" customHeight="1" x14ac:dyDescent="0.15">
      <c r="A7" s="2" t="s">
        <v>74</v>
      </c>
    </row>
    <row r="8" spans="1:22" s="83" customFormat="1" ht="40.5" customHeight="1" x14ac:dyDescent="0.2">
      <c r="A8" s="153" t="s">
        <v>75</v>
      </c>
      <c r="B8" s="154"/>
      <c r="C8" s="154"/>
      <c r="D8" s="154"/>
      <c r="E8" s="154"/>
      <c r="F8" s="154"/>
      <c r="G8" s="154"/>
      <c r="H8" s="154"/>
      <c r="I8" s="154"/>
      <c r="J8" s="154"/>
      <c r="K8" s="154"/>
      <c r="L8" s="154"/>
      <c r="M8" s="154"/>
      <c r="N8" s="154"/>
      <c r="O8" s="154"/>
      <c r="P8" s="154"/>
      <c r="Q8" s="154"/>
      <c r="R8" s="154"/>
      <c r="S8" s="154"/>
      <c r="T8" s="154"/>
      <c r="U8" s="154"/>
    </row>
    <row r="9" spans="1:22" s="83" customFormat="1" ht="47" customHeight="1" x14ac:dyDescent="0.2">
      <c r="A9" s="153" t="s">
        <v>76</v>
      </c>
      <c r="B9" s="150"/>
      <c r="C9" s="150"/>
      <c r="D9" s="150"/>
      <c r="E9" s="150"/>
      <c r="F9" s="150"/>
      <c r="G9" s="150"/>
      <c r="H9" s="150"/>
      <c r="I9" s="150"/>
      <c r="J9" s="150"/>
      <c r="K9" s="150"/>
      <c r="L9" s="150"/>
      <c r="M9" s="150"/>
      <c r="N9" s="150"/>
      <c r="O9" s="150"/>
      <c r="P9" s="150"/>
      <c r="Q9" s="150"/>
      <c r="R9" s="150"/>
      <c r="S9" s="150"/>
      <c r="T9" s="150"/>
      <c r="U9" s="150"/>
      <c r="V9" s="150"/>
    </row>
    <row r="10" spans="1:22" s="87" customFormat="1" ht="28" customHeight="1" x14ac:dyDescent="0.15">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15">
      <c r="A11" s="85"/>
      <c r="B11" s="85"/>
      <c r="C11" s="85"/>
      <c r="D11" s="85"/>
      <c r="E11" s="89"/>
      <c r="F11" s="89"/>
      <c r="G11" s="89"/>
      <c r="H11" s="89"/>
      <c r="I11" s="89"/>
      <c r="J11" s="89"/>
      <c r="K11" s="89"/>
      <c r="L11" s="89"/>
      <c r="M11" s="89"/>
      <c r="N11" s="89"/>
      <c r="O11" s="89"/>
      <c r="P11" s="89"/>
      <c r="Q11" s="85" t="s">
        <v>79</v>
      </c>
    </row>
    <row r="12" spans="1:22" ht="28" customHeight="1" x14ac:dyDescent="0.15">
      <c r="A12" s="80" t="s">
        <v>39</v>
      </c>
      <c r="B12" s="80" t="s">
        <v>38</v>
      </c>
      <c r="C12" s="80" t="s">
        <v>41</v>
      </c>
      <c r="D12" s="80" t="s">
        <v>42</v>
      </c>
      <c r="E12" s="88">
        <f>SUMIFS('Data Repository Table'!J:J,'Data Repository Table'!A:A,"Financial Actual*",'Data Repository Table'!B:B,'Revenue Analysis'!B12,'Data Repository Table'!C:C,'Revenue Analysis'!A12,'Data Repository Table'!D:D,'Revenue Analysis'!E10,'Data Repository Table'!G:G,'Revenue Analysis'!C12,'Data Repository Table'!H:H,'Revenue Analysis'!D12)</f>
        <v>1473589.0469999998</v>
      </c>
      <c r="F12" s="88">
        <f>SUMIFS('Data Repository Table'!$J:$J,'Data Repository Table'!$A:$A,'Data Repository Table'!$A$3,'Data Repository Table'!$G:$G,'Revenue Analysis'!$C12,'Data Repository Table'!$H:$H,'Revenue Analysis'!$D12,'Data Repository Table'!$D:$D,'Revenue Analysis'!F$10,'Data Repository Table'!$C:$C,'Revenue Analysis'!$A12)</f>
        <v>1419296.1002499999</v>
      </c>
      <c r="G12" s="88">
        <f>SUMIFS('Data Repository Table'!$J:$J,'Data Repository Table'!$A:$A,'Data Repository Table'!$A$3,'Data Repository Table'!$G:$G,'Revenue Analysis'!$C12,'Data Repository Table'!$H:$H,'Revenue Analysis'!$D12,'Data Repository Table'!$D:$D,'Revenue Analysis'!G$10,'Data Repository Table'!$C:$C,'Revenue Analysis'!$A12)</f>
        <v>1310673.21</v>
      </c>
      <c r="H12" s="88">
        <f>SUMIFS('Data Repository Table'!$J:$J,'Data Repository Table'!$A:$A,'Data Repository Table'!$A$3,'Data Repository Table'!$G:$G,'Revenue Analysis'!$C12,'Data Repository Table'!$H:$H,'Revenue Analysis'!$D12,'Data Repository Table'!$D:$D,'Revenue Analysis'!H$10,'Data Repository Table'!$C:$C,'Revenue Analysis'!$A12)</f>
        <v>1301024.7319999998</v>
      </c>
      <c r="I12" s="88">
        <f>SUMIFS('Data Repository Table'!$J:$J,'Data Repository Table'!$A:$A,'Data Repository Table'!$A$3,'Data Repository Table'!$G:$G,'Revenue Analysis'!$C12,'Data Repository Table'!$H:$H,'Revenue Analysis'!$D12,'Data Repository Table'!$D:$D,'Revenue Analysis'!I$10,'Data Repository Table'!$C:$C,'Revenue Analysis'!$A12)</f>
        <v>1373822.8629999999</v>
      </c>
      <c r="J12" s="88">
        <f>SUMIFS('Data Repository Table'!$J:$J,'Data Repository Table'!$A:$A,'Data Repository Table'!$A$3,'Data Repository Table'!$G:$G,'Revenue Analysis'!$C12,'Data Repository Table'!$H:$H,'Revenue Analysis'!$D12,'Data Repository Table'!$D:$D,'Revenue Analysis'!J$10,'Data Repository Table'!$C:$C,'Revenue Analysis'!$A12)</f>
        <v>1340623.0372500001</v>
      </c>
      <c r="K12" s="88">
        <f>SUMIFS('Data Repository Table'!$J:$J,'Data Repository Table'!$A:$A,'Data Repository Table'!$A$3,'Data Repository Table'!$G:$G,'Revenue Analysis'!$C12,'Data Repository Table'!$H:$H,'Revenue Analysis'!$D12,'Data Repository Table'!$D:$D,'Revenue Analysis'!K$10,'Data Repository Table'!$C:$C,'Revenue Analysis'!$A12)</f>
        <v>1948962.5522499997</v>
      </c>
      <c r="L12" s="88">
        <f>SUMIFS('Data Repository Table'!$J:$J,'Data Repository Table'!$A:$A,'Data Repository Table'!$A$3,'Data Repository Table'!$G:$G,'Revenue Analysis'!$C12,'Data Repository Table'!$H:$H,'Revenue Analysis'!$D12,'Data Repository Table'!$D:$D,'Revenue Analysis'!L$10,'Data Repository Table'!$C:$C,'Revenue Analysis'!$A12)</f>
        <v>1725161.6969999999</v>
      </c>
      <c r="M12" s="88">
        <f>SUMIFS('Data Repository Table'!$J:$J,'Data Repository Table'!$A:$A,'Data Repository Table'!$A$3,'Data Repository Table'!$G:$G,'Revenue Analysis'!$C12,'Data Repository Table'!$H:$H,'Revenue Analysis'!$D12,'Data Repository Table'!$D:$D,'Revenue Analysis'!M$10,'Data Repository Table'!$C:$C,'Revenue Analysis'!$A12)</f>
        <v>1818208.6194999998</v>
      </c>
      <c r="N12" s="88">
        <f>SUMIFS('Data Repository Table'!$J:$J,'Data Repository Table'!$A:$A,'Data Repository Table'!$A$3,'Data Repository Table'!$G:$G,'Revenue Analysis'!$C12,'Data Repository Table'!$H:$H,'Revenue Analysis'!$D12,'Data Repository Table'!$D:$D,'Revenue Analysis'!N$10,'Data Repository Table'!$C:$C,'Revenue Analysis'!$A12)</f>
        <v>1328501.68325</v>
      </c>
      <c r="O12" s="88">
        <f>SUMIFS('Data Repository Table'!$J:$J,'Data Repository Table'!$A:$A,'Data Repository Table'!$A$3,'Data Repository Table'!$G:$G,'Revenue Analysis'!$C12,'Data Repository Table'!$H:$H,'Revenue Analysis'!$D12,'Data Repository Table'!$D:$D,'Revenue Analysis'!O$10,'Data Repository Table'!$C:$C,'Revenue Analysis'!$A12)</f>
        <v>1344117.2814999998</v>
      </c>
      <c r="P12" s="88">
        <f>SUMIFS('Data Repository Table'!$J:$J,'Data Repository Table'!$A:$A,'Data Repository Table'!$A$3,'Data Repository Table'!$G:$G,'Revenue Analysis'!$C12,'Data Repository Table'!$H:$H,'Revenue Analysis'!$D12,'Data Repository Table'!$D:$D,'Revenue Analysis'!P$10,'Data Repository Table'!$C:$C,'Revenue Analysis'!$A12)</f>
        <v>1291609.1335</v>
      </c>
      <c r="Q12" s="88">
        <f>SUM(F12:P12)</f>
        <v>16202000.909500003</v>
      </c>
    </row>
    <row r="13" spans="1:22" ht="28" customHeight="1" x14ac:dyDescent="0.15">
      <c r="A13" s="80" t="s">
        <v>39</v>
      </c>
      <c r="B13" s="80" t="s">
        <v>38</v>
      </c>
      <c r="C13" s="80" t="s">
        <v>41</v>
      </c>
      <c r="D13" s="80" t="s">
        <v>44</v>
      </c>
      <c r="E13" s="88">
        <f>SUMIFS('Data Repository Table'!$J:$J,'Data Repository Table'!$A:$A,'Data Repository Table'!$A$3,'Data Repository Table'!$G:$G,'Revenue Analysis'!$C13,'Data Repository Table'!$H:$H,'Revenue Analysis'!$D13,'Data Repository Table'!$D:$D,'Revenue Analysis'!E$10,'Data Repository Table'!$C:$C,'Revenue Analysis'!$A13)</f>
        <v>1620947.9516999999</v>
      </c>
      <c r="F13" s="88">
        <f>SUMIFS('Data Repository Table'!$J:$J,'Data Repository Table'!$A:$A,'Data Repository Table'!$A$3,'Data Repository Table'!$G:$G,'Revenue Analysis'!$C13,'Data Repository Table'!$H:$H,'Revenue Analysis'!$D13,'Data Repository Table'!$D:$D,'Revenue Analysis'!F$10,'Data Repository Table'!$C:$C,'Revenue Analysis'!$A13)</f>
        <v>1561225.710275</v>
      </c>
      <c r="G13" s="88">
        <f>SUMIFS('Data Repository Table'!$J:$J,'Data Repository Table'!$A:$A,'Data Repository Table'!$A$3,'Data Repository Table'!$G:$G,'Revenue Analysis'!$C13,'Data Repository Table'!$H:$H,'Revenue Analysis'!$D13,'Data Repository Table'!$D:$D,'Revenue Analysis'!G$10,'Data Repository Table'!$C:$C,'Revenue Analysis'!$A13)</f>
        <v>1441740.531</v>
      </c>
      <c r="H13" s="88">
        <f>SUMIFS('Data Repository Table'!$J:$J,'Data Repository Table'!$A:$A,'Data Repository Table'!$A$3,'Data Repository Table'!$G:$G,'Revenue Analysis'!$C13,'Data Repository Table'!$H:$H,'Revenue Analysis'!$D13,'Data Repository Table'!$D:$D,'Revenue Analysis'!H$10,'Data Repository Table'!$C:$C,'Revenue Analysis'!$A13)</f>
        <v>1431127.2052</v>
      </c>
      <c r="I13" s="88">
        <f>SUMIFS('Data Repository Table'!$J:$J,'Data Repository Table'!$A:$A,'Data Repository Table'!$A$3,'Data Repository Table'!$G:$G,'Revenue Analysis'!$C13,'Data Repository Table'!$H:$H,'Revenue Analysis'!$D13,'Data Repository Table'!$D:$D,'Revenue Analysis'!I$10,'Data Repository Table'!$C:$C,'Revenue Analysis'!$A13)</f>
        <v>1511205.1492999999</v>
      </c>
      <c r="J13" s="88">
        <f>SUMIFS('Data Repository Table'!$J:$J,'Data Repository Table'!$A:$A,'Data Repository Table'!$A$3,'Data Repository Table'!$G:$G,'Revenue Analysis'!$C13,'Data Repository Table'!$H:$H,'Revenue Analysis'!$D13,'Data Repository Table'!$D:$D,'Revenue Analysis'!J$10,'Data Repository Table'!$C:$C,'Revenue Analysis'!$A13)</f>
        <v>1474685.3409750003</v>
      </c>
      <c r="K13" s="88">
        <f>SUMIFS('Data Repository Table'!$J:$J,'Data Repository Table'!$A:$A,'Data Repository Table'!$A$3,'Data Repository Table'!$G:$G,'Revenue Analysis'!$C13,'Data Repository Table'!$H:$H,'Revenue Analysis'!$D13,'Data Repository Table'!$D:$D,'Revenue Analysis'!K$10,'Data Repository Table'!$C:$C,'Revenue Analysis'!$A13)</f>
        <v>2143858.8074749997</v>
      </c>
      <c r="L13" s="88">
        <f>SUMIFS('Data Repository Table'!$J:$J,'Data Repository Table'!$A:$A,'Data Repository Table'!$A$3,'Data Repository Table'!$G:$G,'Revenue Analysis'!$C13,'Data Repository Table'!$H:$H,'Revenue Analysis'!$D13,'Data Repository Table'!$D:$D,'Revenue Analysis'!L$10,'Data Repository Table'!$C:$C,'Revenue Analysis'!$A13)</f>
        <v>1897677.8667000001</v>
      </c>
      <c r="M13" s="88">
        <f>SUMIFS('Data Repository Table'!$J:$J,'Data Repository Table'!$A:$A,'Data Repository Table'!$A$3,'Data Repository Table'!$G:$G,'Revenue Analysis'!$C13,'Data Repository Table'!$H:$H,'Revenue Analysis'!$D13,'Data Repository Table'!$D:$D,'Revenue Analysis'!M$10,'Data Repository Table'!$C:$C,'Revenue Analysis'!$A13)</f>
        <v>2000029.4814499998</v>
      </c>
      <c r="N13" s="88">
        <f>SUMIFS('Data Repository Table'!$J:$J,'Data Repository Table'!$A:$A,'Data Repository Table'!$A$3,'Data Repository Table'!$G:$G,'Revenue Analysis'!$C13,'Data Repository Table'!$H:$H,'Revenue Analysis'!$D13,'Data Repository Table'!$D:$D,'Revenue Analysis'!N$10,'Data Repository Table'!$C:$C,'Revenue Analysis'!$A13)</f>
        <v>1461351.8515750002</v>
      </c>
      <c r="O13" s="88">
        <f>SUMIFS('Data Repository Table'!$J:$J,'Data Repository Table'!$A:$A,'Data Repository Table'!$A$3,'Data Repository Table'!$G:$G,'Revenue Analysis'!$C13,'Data Repository Table'!$H:$H,'Revenue Analysis'!$D13,'Data Repository Table'!$D:$D,'Revenue Analysis'!O$10,'Data Repository Table'!$C:$C,'Revenue Analysis'!$A13)</f>
        <v>1478529.0096499999</v>
      </c>
      <c r="P13" s="88">
        <f>SUMIFS('Data Repository Table'!$J:$J,'Data Repository Table'!$A:$A,'Data Repository Table'!$A$3,'Data Repository Table'!$G:$G,'Revenue Analysis'!$C13,'Data Repository Table'!$H:$H,'Revenue Analysis'!$D13,'Data Repository Table'!$D:$D,'Revenue Analysis'!P$10,'Data Repository Table'!$C:$C,'Revenue Analysis'!$A13)</f>
        <v>1420770.04685</v>
      </c>
      <c r="Q13" s="88">
        <f t="shared" ref="Q13:Q16" si="0">SUM(E13:P13)</f>
        <v>19443148.952149998</v>
      </c>
    </row>
    <row r="14" spans="1:22" ht="28" customHeight="1" x14ac:dyDescent="0.15">
      <c r="A14" s="80" t="s">
        <v>39</v>
      </c>
      <c r="B14" s="80" t="s">
        <v>38</v>
      </c>
      <c r="C14" s="80" t="s">
        <v>45</v>
      </c>
      <c r="D14" s="80" t="s">
        <v>42</v>
      </c>
      <c r="E14" s="88">
        <f>SUMIFS('Data Repository Table'!$J:$J,'Data Repository Table'!$A:$A,'Data Repository Table'!$A$3,'Data Repository Table'!$G:$G,'Revenue Analysis'!$C14,'Data Repository Table'!$H:$H,'Revenue Analysis'!$D14,'Data Repository Table'!$D:$D,'Revenue Analysis'!E$10,'Data Repository Table'!$C:$C,'Revenue Analysis'!$A14)</f>
        <v>567331.78309499996</v>
      </c>
      <c r="F14" s="88">
        <f>SUMIFS('Data Repository Table'!$J:$J,'Data Repository Table'!$A:$A,'Data Repository Table'!$A$3,'Data Repository Table'!$G:$G,'Revenue Analysis'!$C14,'Data Repository Table'!$H:$H,'Revenue Analysis'!$D14,'Data Repository Table'!$D:$D,'Revenue Analysis'!F$10,'Data Repository Table'!$C:$C,'Revenue Analysis'!$A14)</f>
        <v>546428.99859624996</v>
      </c>
      <c r="G14" s="88">
        <f>SUMIFS('Data Repository Table'!$J:$J,'Data Repository Table'!$A:$A,'Data Repository Table'!$A$3,'Data Repository Table'!$G:$G,'Revenue Analysis'!$C14,'Data Repository Table'!$H:$H,'Revenue Analysis'!$D14,'Data Repository Table'!$D:$D,'Revenue Analysis'!G$10,'Data Repository Table'!$C:$C,'Revenue Analysis'!$A14)</f>
        <v>504609.18584999995</v>
      </c>
      <c r="H14" s="88">
        <f>SUMIFS('Data Repository Table'!$J:$J,'Data Repository Table'!$A:$A,'Data Repository Table'!$A$3,'Data Repository Table'!$G:$G,'Revenue Analysis'!$C14,'Data Repository Table'!$H:$H,'Revenue Analysis'!$D14,'Data Repository Table'!$D:$D,'Revenue Analysis'!H$10,'Data Repository Table'!$C:$C,'Revenue Analysis'!$A14)</f>
        <v>500894.52181999997</v>
      </c>
      <c r="I14" s="88">
        <f>SUMIFS('Data Repository Table'!$J:$J,'Data Repository Table'!$A:$A,'Data Repository Table'!$A$3,'Data Repository Table'!$G:$G,'Revenue Analysis'!$C14,'Data Repository Table'!$H:$H,'Revenue Analysis'!$D14,'Data Repository Table'!$D:$D,'Revenue Analysis'!I$10,'Data Repository Table'!$C:$C,'Revenue Analysis'!$A14)</f>
        <v>528921.80225499999</v>
      </c>
      <c r="J14" s="88">
        <f>SUMIFS('Data Repository Table'!$J:$J,'Data Repository Table'!$A:$A,'Data Repository Table'!$A$3,'Data Repository Table'!$G:$G,'Revenue Analysis'!$C14,'Data Repository Table'!$H:$H,'Revenue Analysis'!$D14,'Data Repository Table'!$D:$D,'Revenue Analysis'!J$10,'Data Repository Table'!$C:$C,'Revenue Analysis'!$A14)</f>
        <v>516139.86934125004</v>
      </c>
      <c r="K14" s="88">
        <f>SUMIFS('Data Repository Table'!$J:$J,'Data Repository Table'!$A:$A,'Data Repository Table'!$A$3,'Data Repository Table'!$G:$G,'Revenue Analysis'!$C14,'Data Repository Table'!$H:$H,'Revenue Analysis'!$D14,'Data Repository Table'!$D:$D,'Revenue Analysis'!K$10,'Data Repository Table'!$C:$C,'Revenue Analysis'!$A14)</f>
        <v>750350.5826162498</v>
      </c>
      <c r="L14" s="88">
        <f>SUMIFS('Data Repository Table'!$J:$J,'Data Repository Table'!$A:$A,'Data Repository Table'!$A$3,'Data Repository Table'!$G:$G,'Revenue Analysis'!$C14,'Data Repository Table'!$H:$H,'Revenue Analysis'!$D14,'Data Repository Table'!$D:$D,'Revenue Analysis'!L$10,'Data Repository Table'!$C:$C,'Revenue Analysis'!$A14)</f>
        <v>664187.25334499998</v>
      </c>
      <c r="M14" s="88">
        <f>SUMIFS('Data Repository Table'!$J:$J,'Data Repository Table'!$A:$A,'Data Repository Table'!$A$3,'Data Repository Table'!$G:$G,'Revenue Analysis'!$C14,'Data Repository Table'!$H:$H,'Revenue Analysis'!$D14,'Data Repository Table'!$D:$D,'Revenue Analysis'!M$10,'Data Repository Table'!$C:$C,'Revenue Analysis'!$A14)</f>
        <v>700010.31850749988</v>
      </c>
      <c r="N14" s="88">
        <f>SUMIFS('Data Repository Table'!$J:$J,'Data Repository Table'!$A:$A,'Data Repository Table'!$A$3,'Data Repository Table'!$G:$G,'Revenue Analysis'!$C14,'Data Repository Table'!$H:$H,'Revenue Analysis'!$D14,'Data Repository Table'!$D:$D,'Revenue Analysis'!N$10,'Data Repository Table'!$C:$C,'Revenue Analysis'!$A14)</f>
        <v>511473.14805125003</v>
      </c>
      <c r="O14" s="88">
        <f>SUMIFS('Data Repository Table'!$J:$J,'Data Repository Table'!$A:$A,'Data Repository Table'!$A$3,'Data Repository Table'!$G:$G,'Revenue Analysis'!$C14,'Data Repository Table'!$H:$H,'Revenue Analysis'!$D14,'Data Repository Table'!$D:$D,'Revenue Analysis'!O$10,'Data Repository Table'!$C:$C,'Revenue Analysis'!$A14)</f>
        <v>517485.15337749996</v>
      </c>
      <c r="P14" s="88">
        <f>SUMIFS('Data Repository Table'!$J:$J,'Data Repository Table'!$A:$A,'Data Repository Table'!$A$3,'Data Repository Table'!$G:$G,'Revenue Analysis'!$C14,'Data Repository Table'!$H:$H,'Revenue Analysis'!$D14,'Data Repository Table'!$D:$D,'Revenue Analysis'!P$10,'Data Repository Table'!$C:$C,'Revenue Analysis'!$A14)</f>
        <v>497269.5163975</v>
      </c>
      <c r="Q14" s="88">
        <f t="shared" si="0"/>
        <v>6805102.1332524996</v>
      </c>
    </row>
    <row r="15" spans="1:22" ht="28" customHeight="1" x14ac:dyDescent="0.15">
      <c r="A15" s="80" t="s">
        <v>39</v>
      </c>
      <c r="B15" s="80" t="s">
        <v>38</v>
      </c>
      <c r="C15" s="80" t="s">
        <v>45</v>
      </c>
      <c r="D15" s="80" t="s">
        <v>44</v>
      </c>
      <c r="E15" s="88">
        <f>SUMIFS('Data Repository Table'!$J:$J,'Data Repository Table'!$A:$A,'Data Repository Table'!$A$3,'Data Repository Table'!$G:$G,'Revenue Analysis'!$C15,'Data Repository Table'!$H:$H,'Revenue Analysis'!$D15,'Data Repository Table'!$D:$D,'Revenue Analysis'!E$10,'Data Repository Table'!$C:$C,'Revenue Analysis'!$A15)</f>
        <v>955954.05451507494</v>
      </c>
      <c r="F15" s="88">
        <f>SUMIFS('Data Repository Table'!$J:$J,'Data Repository Table'!$A:$A,'Data Repository Table'!$A$3,'Data Repository Table'!$G:$G,'Revenue Analysis'!$C15,'Data Repository Table'!$H:$H,'Revenue Analysis'!$D15,'Data Repository Table'!$D:$D,'Revenue Analysis'!F$10,'Data Repository Table'!$C:$C,'Revenue Analysis'!$A15)</f>
        <v>920732.86263468117</v>
      </c>
      <c r="G15" s="88">
        <f>SUMIFS('Data Repository Table'!$J:$J,'Data Repository Table'!$A:$A,'Data Repository Table'!$A$3,'Data Repository Table'!$G:$G,'Revenue Analysis'!$C15,'Data Repository Table'!$H:$H,'Revenue Analysis'!$D15,'Data Repository Table'!$D:$D,'Revenue Analysis'!G$10,'Data Repository Table'!$C:$C,'Revenue Analysis'!$A15)</f>
        <v>850266.47815724998</v>
      </c>
      <c r="H15" s="88">
        <f>SUMIFS('Data Repository Table'!$J:$J,'Data Repository Table'!$A:$A,'Data Repository Table'!$A$3,'Data Repository Table'!$G:$G,'Revenue Analysis'!$C15,'Data Repository Table'!$H:$H,'Revenue Analysis'!$D15,'Data Repository Table'!$D:$D,'Revenue Analysis'!H$10,'Data Repository Table'!$C:$C,'Revenue Analysis'!$A15)</f>
        <v>844007.26926670002</v>
      </c>
      <c r="I15" s="88">
        <f>SUMIFS('Data Repository Table'!$J:$J,'Data Repository Table'!$A:$A,'Data Repository Table'!$A$3,'Data Repository Table'!$G:$G,'Revenue Analysis'!$C15,'Data Repository Table'!$H:$H,'Revenue Analysis'!$D15,'Data Repository Table'!$D:$D,'Revenue Analysis'!I$10,'Data Repository Table'!$C:$C,'Revenue Analysis'!$A15)</f>
        <v>891233.23679967504</v>
      </c>
      <c r="J15" s="88">
        <f>SUMIFS('Data Repository Table'!$J:$J,'Data Repository Table'!$A:$A,'Data Repository Table'!$A$3,'Data Repository Table'!$G:$G,'Revenue Analysis'!$C15,'Data Repository Table'!$H:$H,'Revenue Analysis'!$D15,'Data Repository Table'!$D:$D,'Revenue Analysis'!J$10,'Data Repository Table'!$C:$C,'Revenue Analysis'!$A15)</f>
        <v>869695.6798400064</v>
      </c>
      <c r="K15" s="88">
        <f>SUMIFS('Data Repository Table'!$J:$J,'Data Repository Table'!$A:$A,'Data Repository Table'!$A$3,'Data Repository Table'!$G:$G,'Revenue Analysis'!$C15,'Data Repository Table'!$H:$H,'Revenue Analysis'!$D15,'Data Repository Table'!$D:$D,'Revenue Analysis'!K$10,'Data Repository Table'!$C:$C,'Revenue Analysis'!$A15)</f>
        <v>1264340.7317083809</v>
      </c>
      <c r="L15" s="88">
        <f>SUMIFS('Data Repository Table'!$J:$J,'Data Repository Table'!$A:$A,'Data Repository Table'!$A$3,'Data Repository Table'!$G:$G,'Revenue Analysis'!$C15,'Data Repository Table'!$H:$H,'Revenue Analysis'!$D15,'Data Repository Table'!$D:$D,'Revenue Analysis'!L$10,'Data Repository Table'!$C:$C,'Revenue Analysis'!$A15)</f>
        <v>1119155.521886325</v>
      </c>
      <c r="M15" s="88">
        <f>SUMIFS('Data Repository Table'!$J:$J,'Data Repository Table'!$A:$A,'Data Repository Table'!$A$3,'Data Repository Table'!$G:$G,'Revenue Analysis'!$C15,'Data Repository Table'!$H:$H,'Revenue Analysis'!$D15,'Data Repository Table'!$D:$D,'Revenue Analysis'!M$10,'Data Repository Table'!$C:$C,'Revenue Analysis'!$A15)</f>
        <v>1179517.3866851374</v>
      </c>
      <c r="N15" s="88">
        <f>SUMIFS('Data Repository Table'!$J:$J,'Data Repository Table'!$A:$A,'Data Repository Table'!$A$3,'Data Repository Table'!$G:$G,'Revenue Analysis'!$C15,'Data Repository Table'!$H:$H,'Revenue Analysis'!$D15,'Data Repository Table'!$D:$D,'Revenue Analysis'!N$10,'Data Repository Table'!$C:$C,'Revenue Analysis'!$A15)</f>
        <v>861832.25446635636</v>
      </c>
      <c r="O15" s="88">
        <f>SUMIFS('Data Repository Table'!$J:$J,'Data Repository Table'!$A:$A,'Data Repository Table'!$A$3,'Data Repository Table'!$G:$G,'Revenue Analysis'!$C15,'Data Repository Table'!$H:$H,'Revenue Analysis'!$D15,'Data Repository Table'!$D:$D,'Revenue Analysis'!O$10,'Data Repository Table'!$C:$C,'Revenue Analysis'!$A15)</f>
        <v>871962.48344108742</v>
      </c>
      <c r="P15" s="88">
        <f>SUMIFS('Data Repository Table'!$J:$J,'Data Repository Table'!$A:$A,'Data Repository Table'!$A$3,'Data Repository Table'!$G:$G,'Revenue Analysis'!$C15,'Data Repository Table'!$H:$H,'Revenue Analysis'!$D15,'Data Repository Table'!$D:$D,'Revenue Analysis'!P$10,'Data Repository Table'!$C:$C,'Revenue Analysis'!$A15)</f>
        <v>837899.13512978749</v>
      </c>
      <c r="Q15" s="88">
        <f t="shared" si="0"/>
        <v>11466597.094530459</v>
      </c>
    </row>
    <row r="16" spans="1:22" ht="28" customHeight="1" x14ac:dyDescent="0.15">
      <c r="A16" s="80" t="s">
        <v>39</v>
      </c>
      <c r="B16" s="80" t="s">
        <v>38</v>
      </c>
      <c r="C16" s="80" t="s">
        <v>46</v>
      </c>
      <c r="D16" s="80" t="s">
        <v>42</v>
      </c>
      <c r="E16" s="88">
        <f>SUMIFS('Data Repository Table'!$J:$J,'Data Repository Table'!$A:$A,'Data Repository Table'!$A$3,'Data Repository Table'!$G:$G,'Revenue Analysis'!$C16,'Data Repository Table'!$H:$H,'Revenue Analysis'!$D16,'Data Repository Table'!$D:$D,'Revenue Analysis'!E$10,'Data Repository Table'!$C:$C,'Revenue Analysis'!$A16)</f>
        <v>1296758.36136</v>
      </c>
      <c r="F16" s="88">
        <f>SUMIFS('Data Repository Table'!$J:$J,'Data Repository Table'!$A:$A,'Data Repository Table'!$A$3,'Data Repository Table'!$G:$G,'Revenue Analysis'!$C16,'Data Repository Table'!$H:$H,'Revenue Analysis'!$D16,'Data Repository Table'!$D:$D,'Revenue Analysis'!F$10,'Data Repository Table'!$C:$C,'Revenue Analysis'!$A16)</f>
        <v>1248980.56822</v>
      </c>
      <c r="G16" s="88">
        <f>SUMIFS('Data Repository Table'!$J:$J,'Data Repository Table'!$A:$A,'Data Repository Table'!$A$3,'Data Repository Table'!$G:$G,'Revenue Analysis'!$C16,'Data Repository Table'!$H:$H,'Revenue Analysis'!$D16,'Data Repository Table'!$D:$D,'Revenue Analysis'!G$10,'Data Repository Table'!$C:$C,'Revenue Analysis'!$A16)</f>
        <v>1153392.4247999999</v>
      </c>
      <c r="H16" s="88">
        <f>SUMIFS('Data Repository Table'!$J:$J,'Data Repository Table'!$A:$A,'Data Repository Table'!$A$3,'Data Repository Table'!$G:$G,'Revenue Analysis'!$C16,'Data Repository Table'!$H:$H,'Revenue Analysis'!$D16,'Data Repository Table'!$D:$D,'Revenue Analysis'!H$10,'Data Repository Table'!$C:$C,'Revenue Analysis'!$A16)</f>
        <v>1144901.76416</v>
      </c>
      <c r="I16" s="88">
        <f>SUMIFS('Data Repository Table'!$J:$J,'Data Repository Table'!$A:$A,'Data Repository Table'!$A$3,'Data Repository Table'!$G:$G,'Revenue Analysis'!$C16,'Data Repository Table'!$H:$H,'Revenue Analysis'!$D16,'Data Repository Table'!$D:$D,'Revenue Analysis'!I$10,'Data Repository Table'!$C:$C,'Revenue Analysis'!$A16)</f>
        <v>1208964.11944</v>
      </c>
      <c r="J16" s="88">
        <f>SUMIFS('Data Repository Table'!$J:$J,'Data Repository Table'!$A:$A,'Data Repository Table'!$A$3,'Data Repository Table'!$G:$G,'Revenue Analysis'!$C16,'Data Repository Table'!$H:$H,'Revenue Analysis'!$D16,'Data Repository Table'!$D:$D,'Revenue Analysis'!J$10,'Data Repository Table'!$C:$C,'Revenue Analysis'!$A16)</f>
        <v>1179748.2727800002</v>
      </c>
      <c r="K16" s="88">
        <f>SUMIFS('Data Repository Table'!$J:$J,'Data Repository Table'!$A:$A,'Data Repository Table'!$A$3,'Data Repository Table'!$G:$G,'Revenue Analysis'!$C16,'Data Repository Table'!$H:$H,'Revenue Analysis'!$D16,'Data Repository Table'!$D:$D,'Revenue Analysis'!K$10,'Data Repository Table'!$C:$C,'Revenue Analysis'!$A16)</f>
        <v>1715087.0459799999</v>
      </c>
      <c r="L16" s="88">
        <f>SUMIFS('Data Repository Table'!$J:$J,'Data Repository Table'!$A:$A,'Data Repository Table'!$A$3,'Data Repository Table'!$G:$G,'Revenue Analysis'!$C16,'Data Repository Table'!$H:$H,'Revenue Analysis'!$D16,'Data Repository Table'!$D:$D,'Revenue Analysis'!L$10,'Data Repository Table'!$C:$C,'Revenue Analysis'!$A16)</f>
        <v>1518142.2933600002</v>
      </c>
      <c r="M16" s="88">
        <f>SUMIFS('Data Repository Table'!$J:$J,'Data Repository Table'!$A:$A,'Data Repository Table'!$A$3,'Data Repository Table'!$G:$G,'Revenue Analysis'!$C16,'Data Repository Table'!$H:$H,'Revenue Analysis'!$D16,'Data Repository Table'!$D:$D,'Revenue Analysis'!M$10,'Data Repository Table'!$C:$C,'Revenue Analysis'!$A16)</f>
        <v>1600023.58516</v>
      </c>
      <c r="N16" s="88">
        <f>SUMIFS('Data Repository Table'!$J:$J,'Data Repository Table'!$A:$A,'Data Repository Table'!$A$3,'Data Repository Table'!$G:$G,'Revenue Analysis'!$C16,'Data Repository Table'!$H:$H,'Revenue Analysis'!$D16,'Data Repository Table'!$D:$D,'Revenue Analysis'!N$10,'Data Repository Table'!$C:$C,'Revenue Analysis'!$A16)</f>
        <v>1169081.4812600003</v>
      </c>
      <c r="O16" s="88">
        <f>SUMIFS('Data Repository Table'!$J:$J,'Data Repository Table'!$A:$A,'Data Repository Table'!$A$3,'Data Repository Table'!$G:$G,'Revenue Analysis'!$C16,'Data Repository Table'!$H:$H,'Revenue Analysis'!$D16,'Data Repository Table'!$D:$D,'Revenue Analysis'!O$10,'Data Repository Table'!$C:$C,'Revenue Analysis'!$A16)</f>
        <v>1182823.2077200001</v>
      </c>
      <c r="P16" s="88">
        <f>SUMIFS('Data Repository Table'!$J:$J,'Data Repository Table'!$A:$A,'Data Repository Table'!$A$3,'Data Repository Table'!$G:$G,'Revenue Analysis'!$C16,'Data Repository Table'!$H:$H,'Revenue Analysis'!$D16,'Data Repository Table'!$D:$D,'Revenue Analysis'!P$10,'Data Repository Table'!$C:$C,'Revenue Analysis'!$A16)</f>
        <v>1136616.0374800002</v>
      </c>
      <c r="Q16" s="88">
        <f t="shared" si="0"/>
        <v>15554519.161720002</v>
      </c>
    </row>
    <row r="17" spans="1:22" s="84" customFormat="1" ht="28" customHeight="1" x14ac:dyDescent="0.15">
      <c r="A17" s="87"/>
      <c r="B17" s="87"/>
      <c r="C17" s="87"/>
      <c r="D17" s="87"/>
      <c r="Q17" s="145"/>
    </row>
    <row r="18" spans="1:22" ht="28" customHeight="1" x14ac:dyDescent="0.15">
      <c r="A18" s="80" t="s">
        <v>47</v>
      </c>
      <c r="B18" s="80" t="s">
        <v>38</v>
      </c>
      <c r="C18" s="80" t="s">
        <v>41</v>
      </c>
      <c r="D18" s="80" t="s">
        <v>42</v>
      </c>
      <c r="E18" s="88">
        <f>SUMIFS('Data Repository Table'!$J:$J,'Data Repository Table'!$A:$A,'Data Repository Table'!$A$3,'Data Repository Table'!$G:$G,'Revenue Analysis'!$C18,'Data Repository Table'!$H:$H,'Revenue Analysis'!$D18,'Data Repository Table'!$D:$D,'Revenue Analysis'!E$10,'Data Repository Table'!$C:$C,'Revenue Analysis'!$A18)</f>
        <v>2406673.7462499999</v>
      </c>
      <c r="F18" s="88">
        <f>SUMIFS('Data Repository Table'!$J:$J,'Data Repository Table'!$A:$A,'Data Repository Table'!$A$3,'Data Repository Table'!$G:$G,'Revenue Analysis'!$C18,'Data Repository Table'!$H:$H,'Revenue Analysis'!$D18,'Data Repository Table'!$D:$D,'Revenue Analysis'!F$10,'Data Repository Table'!$C:$C,'Revenue Analysis'!$A18)</f>
        <v>2028377.0049999999</v>
      </c>
      <c r="G18" s="88">
        <f>SUMIFS('Data Repository Table'!$J:$J,'Data Repository Table'!$A:$A,'Data Repository Table'!$A$3,'Data Repository Table'!$G:$G,'Revenue Analysis'!$C18,'Data Repository Table'!$H:$H,'Revenue Analysis'!$D18,'Data Repository Table'!$D:$D,'Revenue Analysis'!G$10,'Data Repository Table'!$C:$C,'Revenue Analysis'!$A18)</f>
        <v>2241097.23875</v>
      </c>
      <c r="H18" s="88">
        <f>SUMIFS('Data Repository Table'!$J:$J,'Data Repository Table'!$A:$A,'Data Repository Table'!$A$3,'Data Repository Table'!$G:$G,'Revenue Analysis'!$C18,'Data Repository Table'!$H:$H,'Revenue Analysis'!$D18,'Data Repository Table'!$D:$D,'Revenue Analysis'!H$10,'Data Repository Table'!$C:$C,'Revenue Analysis'!$A18)</f>
        <v>2104393.5099999998</v>
      </c>
      <c r="I18" s="88">
        <f>SUMIFS('Data Repository Table'!$J:$J,'Data Repository Table'!$A:$A,'Data Repository Table'!$A$3,'Data Repository Table'!$G:$G,'Revenue Analysis'!$C18,'Data Repository Table'!$H:$H,'Revenue Analysis'!$D18,'Data Repository Table'!$D:$D,'Revenue Analysis'!I$10,'Data Repository Table'!$C:$C,'Revenue Analysis'!$A18)</f>
        <v>1921236.2224999999</v>
      </c>
      <c r="J18" s="88">
        <f>SUMIFS('Data Repository Table'!$J:$J,'Data Repository Table'!$A:$A,'Data Repository Table'!$A$3,'Data Repository Table'!$G:$G,'Revenue Analysis'!$C18,'Data Repository Table'!$H:$H,'Revenue Analysis'!$D18,'Data Repository Table'!$D:$D,'Revenue Analysis'!J$10,'Data Repository Table'!$C:$C,'Revenue Analysis'!$A18)</f>
        <v>2161522.17</v>
      </c>
      <c r="K18" s="88">
        <f>SUMIFS('Data Repository Table'!$J:$J,'Data Repository Table'!$A:$A,'Data Repository Table'!$A$3,'Data Repository Table'!$G:$G,'Revenue Analysis'!$C18,'Data Repository Table'!$H:$H,'Revenue Analysis'!$D18,'Data Repository Table'!$D:$D,'Revenue Analysis'!K$10,'Data Repository Table'!$C:$C,'Revenue Analysis'!$A18)</f>
        <v>3104730.2250000001</v>
      </c>
      <c r="L18" s="88">
        <f>SUMIFS('Data Repository Table'!$J:$J,'Data Repository Table'!$A:$A,'Data Repository Table'!$A$3,'Data Repository Table'!$G:$G,'Revenue Analysis'!$C18,'Data Repository Table'!$H:$H,'Revenue Analysis'!$D18,'Data Repository Table'!$D:$D,'Revenue Analysis'!L$10,'Data Repository Table'!$C:$C,'Revenue Analysis'!$A18)</f>
        <v>2116798.7124999999</v>
      </c>
      <c r="M18" s="88">
        <f>SUMIFS('Data Repository Table'!$J:$J,'Data Repository Table'!$A:$A,'Data Repository Table'!$A$3,'Data Repository Table'!$G:$G,'Revenue Analysis'!$C18,'Data Repository Table'!$H:$H,'Revenue Analysis'!$D18,'Data Repository Table'!$D:$D,'Revenue Analysis'!M$10,'Data Repository Table'!$C:$C,'Revenue Analysis'!$A18)</f>
        <v>2728427.88625</v>
      </c>
      <c r="N18" s="88">
        <f>SUMIFS('Data Repository Table'!$J:$J,'Data Repository Table'!$A:$A,'Data Repository Table'!$A$3,'Data Repository Table'!$G:$G,'Revenue Analysis'!$C18,'Data Repository Table'!$H:$H,'Revenue Analysis'!$D18,'Data Repository Table'!$D:$D,'Revenue Analysis'!N$10,'Data Repository Table'!$C:$C,'Revenue Analysis'!$A18)</f>
        <v>2259504.8675000002</v>
      </c>
      <c r="O18" s="88">
        <f>SUMIFS('Data Repository Table'!$J:$J,'Data Repository Table'!$A:$A,'Data Repository Table'!$A$3,'Data Repository Table'!$G:$G,'Revenue Analysis'!$C18,'Data Repository Table'!$H:$H,'Revenue Analysis'!$D18,'Data Repository Table'!$D:$D,'Revenue Analysis'!O$10,'Data Repository Table'!$C:$C,'Revenue Analysis'!$A18)</f>
        <v>2031569.2350000001</v>
      </c>
      <c r="P18" s="88">
        <f>SUMIFS('Data Repository Table'!$J:$J,'Data Repository Table'!$A:$A,'Data Repository Table'!$A$3,'Data Repository Table'!$G:$G,'Revenue Analysis'!$C18,'Data Repository Table'!$H:$H,'Revenue Analysis'!$D18,'Data Repository Table'!$D:$D,'Revenue Analysis'!P$10,'Data Repository Table'!$C:$C,'Revenue Analysis'!$A18)</f>
        <v>2245023.2324999999</v>
      </c>
      <c r="Q18" s="88">
        <f>SUM(E18:P18)</f>
        <v>27349354.051249996</v>
      </c>
    </row>
    <row r="19" spans="1:22" ht="28" customHeight="1" x14ac:dyDescent="0.15">
      <c r="A19" s="80" t="s">
        <v>47</v>
      </c>
      <c r="B19" s="80" t="s">
        <v>38</v>
      </c>
      <c r="C19" s="80" t="s">
        <v>41</v>
      </c>
      <c r="D19" s="80" t="s">
        <v>44</v>
      </c>
      <c r="E19" s="88">
        <f>SUMIFS('Data Repository Table'!$J:$J,'Data Repository Table'!$A:$A,'Data Repository Table'!$A$3,'Data Repository Table'!$G:$G,'Revenue Analysis'!$C19,'Data Repository Table'!$H:$H,'Revenue Analysis'!$D19,'Data Repository Table'!$D:$D,'Revenue Analysis'!E$10,'Data Repository Table'!$C:$C,'Revenue Analysis'!$A19)</f>
        <v>4813347.4924999997</v>
      </c>
      <c r="F19" s="88">
        <f>SUMIFS('Data Repository Table'!$J:$J,'Data Repository Table'!$A:$A,'Data Repository Table'!$A$3,'Data Repository Table'!$G:$G,'Revenue Analysis'!$C19,'Data Repository Table'!$H:$H,'Revenue Analysis'!$D19,'Data Repository Table'!$D:$D,'Revenue Analysis'!F$10,'Data Repository Table'!$C:$C,'Revenue Analysis'!$A19)</f>
        <v>4056754.01</v>
      </c>
      <c r="G19" s="88">
        <f>SUMIFS('Data Repository Table'!$J:$J,'Data Repository Table'!$A:$A,'Data Repository Table'!$A$3,'Data Repository Table'!$G:$G,'Revenue Analysis'!$C19,'Data Repository Table'!$H:$H,'Revenue Analysis'!$D19,'Data Repository Table'!$D:$D,'Revenue Analysis'!G$10,'Data Repository Table'!$C:$C,'Revenue Analysis'!$A19)</f>
        <v>4482194.4775</v>
      </c>
      <c r="H19" s="88">
        <f>SUMIFS('Data Repository Table'!$J:$J,'Data Repository Table'!$A:$A,'Data Repository Table'!$A$3,'Data Repository Table'!$G:$G,'Revenue Analysis'!$C19,'Data Repository Table'!$H:$H,'Revenue Analysis'!$D19,'Data Repository Table'!$D:$D,'Revenue Analysis'!H$10,'Data Repository Table'!$C:$C,'Revenue Analysis'!$A19)</f>
        <v>4208787.0199999996</v>
      </c>
      <c r="I19" s="88">
        <f>SUMIFS('Data Repository Table'!$J:$J,'Data Repository Table'!$A:$A,'Data Repository Table'!$A$3,'Data Repository Table'!$G:$G,'Revenue Analysis'!$C19,'Data Repository Table'!$H:$H,'Revenue Analysis'!$D19,'Data Repository Table'!$D:$D,'Revenue Analysis'!I$10,'Data Repository Table'!$C:$C,'Revenue Analysis'!$A19)</f>
        <v>3842472.4449999998</v>
      </c>
      <c r="J19" s="88">
        <f>SUMIFS('Data Repository Table'!$J:$J,'Data Repository Table'!$A:$A,'Data Repository Table'!$A$3,'Data Repository Table'!$G:$G,'Revenue Analysis'!$C19,'Data Repository Table'!$H:$H,'Revenue Analysis'!$D19,'Data Repository Table'!$D:$D,'Revenue Analysis'!J$10,'Data Repository Table'!$C:$C,'Revenue Analysis'!$A19)</f>
        <v>4323044.34</v>
      </c>
      <c r="K19" s="88">
        <f>SUMIFS('Data Repository Table'!$J:$J,'Data Repository Table'!$A:$A,'Data Repository Table'!$A$3,'Data Repository Table'!$G:$G,'Revenue Analysis'!$C19,'Data Repository Table'!$H:$H,'Revenue Analysis'!$D19,'Data Repository Table'!$D:$D,'Revenue Analysis'!K$10,'Data Repository Table'!$C:$C,'Revenue Analysis'!$A19)</f>
        <v>6209460.4500000002</v>
      </c>
      <c r="L19" s="88">
        <f>SUMIFS('Data Repository Table'!$J:$J,'Data Repository Table'!$A:$A,'Data Repository Table'!$A$3,'Data Repository Table'!$G:$G,'Revenue Analysis'!$C19,'Data Repository Table'!$H:$H,'Revenue Analysis'!$D19,'Data Repository Table'!$D:$D,'Revenue Analysis'!L$10,'Data Repository Table'!$C:$C,'Revenue Analysis'!$A19)</f>
        <v>4633597.4249999998</v>
      </c>
      <c r="M19" s="88">
        <f>SUMIFS('Data Repository Table'!$J:$J,'Data Repository Table'!$A:$A,'Data Repository Table'!$A$3,'Data Repository Table'!$G:$G,'Revenue Analysis'!$C19,'Data Repository Table'!$H:$H,'Revenue Analysis'!$D19,'Data Repository Table'!$D:$D,'Revenue Analysis'!M$10,'Data Repository Table'!$C:$C,'Revenue Analysis'!$A19)</f>
        <v>5456855.7725</v>
      </c>
      <c r="N19" s="88">
        <f>SUMIFS('Data Repository Table'!$J:$J,'Data Repository Table'!$A:$A,'Data Repository Table'!$A$3,'Data Repository Table'!$G:$G,'Revenue Analysis'!$C19,'Data Repository Table'!$H:$H,'Revenue Analysis'!$D19,'Data Repository Table'!$D:$D,'Revenue Analysis'!N$10,'Data Repository Table'!$C:$C,'Revenue Analysis'!$A19)</f>
        <v>4519009.7350000003</v>
      </c>
      <c r="O19" s="88">
        <f>SUMIFS('Data Repository Table'!$J:$J,'Data Repository Table'!$A:$A,'Data Repository Table'!$A$3,'Data Repository Table'!$G:$G,'Revenue Analysis'!$C19,'Data Repository Table'!$H:$H,'Revenue Analysis'!$D19,'Data Repository Table'!$D:$D,'Revenue Analysis'!O$10,'Data Repository Table'!$C:$C,'Revenue Analysis'!$A19)</f>
        <v>4063138.47</v>
      </c>
      <c r="P19" s="88">
        <f>SUMIFS('Data Repository Table'!$J:$J,'Data Repository Table'!$A:$A,'Data Repository Table'!$A$3,'Data Repository Table'!$G:$G,'Revenue Analysis'!$C19,'Data Repository Table'!$H:$H,'Revenue Analysis'!$D19,'Data Repository Table'!$D:$D,'Revenue Analysis'!P$10,'Data Repository Table'!$C:$C,'Revenue Analysis'!$A19)</f>
        <v>4490046.4649999999</v>
      </c>
      <c r="Q19" s="88">
        <f t="shared" ref="Q19:Q22" si="1">SUM(E19:P19)</f>
        <v>55098708.102499992</v>
      </c>
    </row>
    <row r="20" spans="1:22" ht="28" customHeight="1" x14ac:dyDescent="0.15">
      <c r="A20" s="80" t="s">
        <v>47</v>
      </c>
      <c r="B20" s="80" t="s">
        <v>38</v>
      </c>
      <c r="C20" s="80" t="s">
        <v>45</v>
      </c>
      <c r="D20" s="80" t="s">
        <v>42</v>
      </c>
      <c r="E20" s="88">
        <f>SUMIFS('Data Repository Table'!$J:$J,'Data Repository Table'!$A:$A,'Data Repository Table'!$A$3,'Data Repository Table'!$G:$G,'Revenue Analysis'!$C20,'Data Repository Table'!$H:$H,'Revenue Analysis'!$D20,'Data Repository Table'!$D:$D,'Revenue Analysis'!E$10,'Data Repository Table'!$C:$C,'Revenue Analysis'!$A20)</f>
        <v>2117872.8966999999</v>
      </c>
      <c r="F20" s="88">
        <f>SUMIFS('Data Repository Table'!$J:$J,'Data Repository Table'!$A:$A,'Data Repository Table'!$A$3,'Data Repository Table'!$G:$G,'Revenue Analysis'!$C20,'Data Repository Table'!$H:$H,'Revenue Analysis'!$D20,'Data Repository Table'!$D:$D,'Revenue Analysis'!F$10,'Data Repository Table'!$C:$C,'Revenue Analysis'!$A20)</f>
        <v>1784971.7644</v>
      </c>
      <c r="G20" s="88">
        <f>SUMIFS('Data Repository Table'!$J:$J,'Data Repository Table'!$A:$A,'Data Repository Table'!$A$3,'Data Repository Table'!$G:$G,'Revenue Analysis'!$C20,'Data Repository Table'!$H:$H,'Revenue Analysis'!$D20,'Data Repository Table'!$D:$D,'Revenue Analysis'!G$10,'Data Repository Table'!$C:$C,'Revenue Analysis'!$A20)</f>
        <v>1972165.5701000001</v>
      </c>
      <c r="H20" s="88">
        <f>SUMIFS('Data Repository Table'!$J:$J,'Data Repository Table'!$A:$A,'Data Repository Table'!$A$3,'Data Repository Table'!$G:$G,'Revenue Analysis'!$C20,'Data Repository Table'!$H:$H,'Revenue Analysis'!$D20,'Data Repository Table'!$D:$D,'Revenue Analysis'!H$10,'Data Repository Table'!$C:$C,'Revenue Analysis'!$A20)</f>
        <v>1851866.2887999997</v>
      </c>
      <c r="I20" s="88">
        <f>SUMIFS('Data Repository Table'!$J:$J,'Data Repository Table'!$A:$A,'Data Repository Table'!$A$3,'Data Repository Table'!$G:$G,'Revenue Analysis'!$C20,'Data Repository Table'!$H:$H,'Revenue Analysis'!$D20,'Data Repository Table'!$D:$D,'Revenue Analysis'!I$10,'Data Repository Table'!$C:$C,'Revenue Analysis'!$A20)</f>
        <v>1690687.8758</v>
      </c>
      <c r="J20" s="88">
        <f>SUMIFS('Data Repository Table'!$J:$J,'Data Repository Table'!$A:$A,'Data Repository Table'!$A$3,'Data Repository Table'!$G:$G,'Revenue Analysis'!$C20,'Data Repository Table'!$H:$H,'Revenue Analysis'!$D20,'Data Repository Table'!$D:$D,'Revenue Analysis'!J$10,'Data Repository Table'!$C:$C,'Revenue Analysis'!$A20)</f>
        <v>1902139.5096</v>
      </c>
      <c r="K20" s="88">
        <f>SUMIFS('Data Repository Table'!$J:$J,'Data Repository Table'!$A:$A,'Data Repository Table'!$A$3,'Data Repository Table'!$G:$G,'Revenue Analysis'!$C20,'Data Repository Table'!$H:$H,'Revenue Analysis'!$D20,'Data Repository Table'!$D:$D,'Revenue Analysis'!K$10,'Data Repository Table'!$C:$C,'Revenue Analysis'!$A20)</f>
        <v>2732162.5980000002</v>
      </c>
      <c r="L20" s="88">
        <f>SUMIFS('Data Repository Table'!$J:$J,'Data Repository Table'!$A:$A,'Data Repository Table'!$A$3,'Data Repository Table'!$G:$G,'Revenue Analysis'!$C20,'Data Repository Table'!$H:$H,'Revenue Analysis'!$D20,'Data Repository Table'!$D:$D,'Revenue Analysis'!L$10,'Data Repository Table'!$C:$C,'Revenue Analysis'!$A20)</f>
        <v>2478782.8670000001</v>
      </c>
      <c r="M20" s="88">
        <f>SUMIFS('Data Repository Table'!$J:$J,'Data Repository Table'!$A:$A,'Data Repository Table'!$A$3,'Data Repository Table'!$G:$G,'Revenue Analysis'!$C20,'Data Repository Table'!$H:$H,'Revenue Analysis'!$D20,'Data Repository Table'!$D:$D,'Revenue Analysis'!M$10,'Data Repository Table'!$C:$C,'Revenue Analysis'!$A20)</f>
        <v>2401016.5399000002</v>
      </c>
      <c r="N20" s="88">
        <f>SUMIFS('Data Repository Table'!$J:$J,'Data Repository Table'!$A:$A,'Data Repository Table'!$A$3,'Data Repository Table'!$G:$G,'Revenue Analysis'!$C20,'Data Repository Table'!$H:$H,'Revenue Analysis'!$D20,'Data Repository Table'!$D:$D,'Revenue Analysis'!N$10,'Data Repository Table'!$C:$C,'Revenue Analysis'!$A20)</f>
        <v>1988364.2834000001</v>
      </c>
      <c r="O20" s="88">
        <f>SUMIFS('Data Repository Table'!$J:$J,'Data Repository Table'!$A:$A,'Data Repository Table'!$A$3,'Data Repository Table'!$G:$G,'Revenue Analysis'!$C20,'Data Repository Table'!$H:$H,'Revenue Analysis'!$D20,'Data Repository Table'!$D:$D,'Revenue Analysis'!O$10,'Data Repository Table'!$C:$C,'Revenue Analysis'!$A20)</f>
        <v>1787780.9268</v>
      </c>
      <c r="P20" s="88">
        <f>SUMIFS('Data Repository Table'!$J:$J,'Data Repository Table'!$A:$A,'Data Repository Table'!$A$3,'Data Repository Table'!$G:$G,'Revenue Analysis'!$C20,'Data Repository Table'!$H:$H,'Revenue Analysis'!$D20,'Data Repository Table'!$D:$D,'Revenue Analysis'!P$10,'Data Repository Table'!$C:$C,'Revenue Analysis'!$A20)</f>
        <v>1975620.4446</v>
      </c>
      <c r="Q20" s="88">
        <f t="shared" si="1"/>
        <v>24683431.565100003</v>
      </c>
    </row>
    <row r="21" spans="1:22" ht="28" customHeight="1" x14ac:dyDescent="0.15">
      <c r="A21" s="80" t="s">
        <v>47</v>
      </c>
      <c r="B21" s="80" t="s">
        <v>38</v>
      </c>
      <c r="C21" s="80" t="s">
        <v>45</v>
      </c>
      <c r="D21" s="80" t="s">
        <v>44</v>
      </c>
      <c r="E21" s="88">
        <f>SUMIFS('Data Repository Table'!$J:$J,'Data Repository Table'!$A:$A,'Data Repository Table'!$A$3,'Data Repository Table'!$G:$G,'Revenue Analysis'!$C21,'Data Repository Table'!$H:$H,'Revenue Analysis'!$D21,'Data Repository Table'!$D:$D,'Revenue Analysis'!E$10,'Data Repository Table'!$C:$C,'Revenue Analysis'!$A21)</f>
        <v>3850677.9939999999</v>
      </c>
      <c r="F21" s="88">
        <f>SUMIFS('Data Repository Table'!$J:$J,'Data Repository Table'!$A:$A,'Data Repository Table'!$A$3,'Data Repository Table'!$G:$G,'Revenue Analysis'!$C21,'Data Repository Table'!$H:$H,'Revenue Analysis'!$D21,'Data Repository Table'!$D:$D,'Revenue Analysis'!F$10,'Data Repository Table'!$C:$C,'Revenue Analysis'!$A21)</f>
        <v>3245403.2080000001</v>
      </c>
      <c r="G21" s="88">
        <f>SUMIFS('Data Repository Table'!$J:$J,'Data Repository Table'!$A:$A,'Data Repository Table'!$A$3,'Data Repository Table'!$G:$G,'Revenue Analysis'!$C21,'Data Repository Table'!$H:$H,'Revenue Analysis'!$D21,'Data Repository Table'!$D:$D,'Revenue Analysis'!G$10,'Data Repository Table'!$C:$C,'Revenue Analysis'!$A21)</f>
        <v>3585755.5820000004</v>
      </c>
      <c r="H21" s="88">
        <f>SUMIFS('Data Repository Table'!$J:$J,'Data Repository Table'!$A:$A,'Data Repository Table'!$A$3,'Data Repository Table'!$G:$G,'Revenue Analysis'!$C21,'Data Repository Table'!$H:$H,'Revenue Analysis'!$D21,'Data Repository Table'!$D:$D,'Revenue Analysis'!H$10,'Data Repository Table'!$C:$C,'Revenue Analysis'!$A21)</f>
        <v>3367029.6159999999</v>
      </c>
      <c r="I21" s="88">
        <f>SUMIFS('Data Repository Table'!$J:$J,'Data Repository Table'!$A:$A,'Data Repository Table'!$A$3,'Data Repository Table'!$G:$G,'Revenue Analysis'!$C21,'Data Repository Table'!$H:$H,'Revenue Analysis'!$D21,'Data Repository Table'!$D:$D,'Revenue Analysis'!I$10,'Data Repository Table'!$C:$C,'Revenue Analysis'!$A21)</f>
        <v>3073977.9560000002</v>
      </c>
      <c r="J21" s="88">
        <f>SUMIFS('Data Repository Table'!$J:$J,'Data Repository Table'!$A:$A,'Data Repository Table'!$A$3,'Data Repository Table'!$G:$G,'Revenue Analysis'!$C21,'Data Repository Table'!$H:$H,'Revenue Analysis'!$D21,'Data Repository Table'!$D:$D,'Revenue Analysis'!J$10,'Data Repository Table'!$C:$C,'Revenue Analysis'!$A21)</f>
        <v>3458435.4720000001</v>
      </c>
      <c r="K21" s="88">
        <f>SUMIFS('Data Repository Table'!$J:$J,'Data Repository Table'!$A:$A,'Data Repository Table'!$A$3,'Data Repository Table'!$G:$G,'Revenue Analysis'!$C21,'Data Repository Table'!$H:$H,'Revenue Analysis'!$D21,'Data Repository Table'!$D:$D,'Revenue Analysis'!K$10,'Data Repository Table'!$C:$C,'Revenue Analysis'!$A21)</f>
        <v>4967568.3600000003</v>
      </c>
      <c r="L21" s="88">
        <f>SUMIFS('Data Repository Table'!$J:$J,'Data Repository Table'!$A:$A,'Data Repository Table'!$A$3,'Data Repository Table'!$G:$G,'Revenue Analysis'!$C21,'Data Repository Table'!$H:$H,'Revenue Analysis'!$D21,'Data Repository Table'!$D:$D,'Revenue Analysis'!L$10,'Data Repository Table'!$C:$C,'Revenue Analysis'!$A21)</f>
        <v>4506877.9400000004</v>
      </c>
      <c r="M21" s="88">
        <f>SUMIFS('Data Repository Table'!$J:$J,'Data Repository Table'!$A:$A,'Data Repository Table'!$A$3,'Data Repository Table'!$G:$G,'Revenue Analysis'!$C21,'Data Repository Table'!$H:$H,'Revenue Analysis'!$D21,'Data Repository Table'!$D:$D,'Revenue Analysis'!M$10,'Data Repository Table'!$C:$C,'Revenue Analysis'!$A21)</f>
        <v>4365484.6179999998</v>
      </c>
      <c r="N21" s="88">
        <f>SUMIFS('Data Repository Table'!$J:$J,'Data Repository Table'!$A:$A,'Data Repository Table'!$A$3,'Data Repository Table'!$G:$G,'Revenue Analysis'!$C21,'Data Repository Table'!$H:$H,'Revenue Analysis'!$D21,'Data Repository Table'!$D:$D,'Revenue Analysis'!N$10,'Data Repository Table'!$C:$C,'Revenue Analysis'!$A21)</f>
        <v>4615207.7879999997</v>
      </c>
      <c r="O21" s="88">
        <f>SUMIFS('Data Repository Table'!$J:$J,'Data Repository Table'!$A:$A,'Data Repository Table'!$A$3,'Data Repository Table'!$G:$G,'Revenue Analysis'!$C21,'Data Repository Table'!$H:$H,'Revenue Analysis'!$D21,'Data Repository Table'!$D:$D,'Revenue Analysis'!O$10,'Data Repository Table'!$C:$C,'Revenue Analysis'!$A21)</f>
        <v>3250510.7760000005</v>
      </c>
      <c r="P21" s="88">
        <f>SUMIFS('Data Repository Table'!$J:$J,'Data Repository Table'!$A:$A,'Data Repository Table'!$A$3,'Data Repository Table'!$G:$G,'Revenue Analysis'!$C21,'Data Repository Table'!$H:$H,'Revenue Analysis'!$D21,'Data Repository Table'!$D:$D,'Revenue Analysis'!P$10,'Data Repository Table'!$C:$C,'Revenue Analysis'!$A21)</f>
        <v>3592037.1720000003</v>
      </c>
      <c r="Q21" s="88">
        <f t="shared" si="1"/>
        <v>45878966.482000001</v>
      </c>
    </row>
    <row r="22" spans="1:22" ht="28" customHeight="1" x14ac:dyDescent="0.15">
      <c r="A22" s="80" t="s">
        <v>47</v>
      </c>
      <c r="B22" s="80" t="s">
        <v>38</v>
      </c>
      <c r="C22" s="80" t="s">
        <v>46</v>
      </c>
      <c r="D22" s="80" t="s">
        <v>42</v>
      </c>
      <c r="E22" s="88">
        <f>SUMIFS('Data Repository Table'!$J:$J,'Data Repository Table'!$A:$A,'Data Repository Table'!$A$3,'Data Repository Table'!$G:$G,'Revenue Analysis'!$C22,'Data Repository Table'!$H:$H,'Revenue Analysis'!$D22,'Data Repository Table'!$D:$D,'Revenue Analysis'!E$10,'Data Repository Table'!$C:$C,'Revenue Analysis'!$A22)</f>
        <v>4139478.8435499985</v>
      </c>
      <c r="F22" s="88">
        <f>SUMIFS('Data Repository Table'!$J:$J,'Data Repository Table'!$A:$A,'Data Repository Table'!$A$3,'Data Repository Table'!$G:$G,'Revenue Analysis'!$C22,'Data Repository Table'!$H:$H,'Revenue Analysis'!$D22,'Data Repository Table'!$D:$D,'Revenue Analysis'!F$10,'Data Repository Table'!$C:$C,'Revenue Analysis'!$A22)</f>
        <v>3488808.4485999988</v>
      </c>
      <c r="G22" s="88">
        <f>SUMIFS('Data Repository Table'!$J:$J,'Data Repository Table'!$A:$A,'Data Repository Table'!$A$3,'Data Repository Table'!$G:$G,'Revenue Analysis'!$C22,'Data Repository Table'!$H:$H,'Revenue Analysis'!$D22,'Data Repository Table'!$D:$D,'Revenue Analysis'!G$10,'Data Repository Table'!$C:$C,'Revenue Analysis'!$A22)</f>
        <v>3854687.2506499989</v>
      </c>
      <c r="H22" s="88">
        <f>SUMIFS('Data Repository Table'!$J:$J,'Data Repository Table'!$A:$A,'Data Repository Table'!$A$3,'Data Repository Table'!$G:$G,'Revenue Analysis'!$C22,'Data Repository Table'!$H:$H,'Revenue Analysis'!$D22,'Data Repository Table'!$D:$D,'Revenue Analysis'!H$10,'Data Repository Table'!$C:$C,'Revenue Analysis'!$A22)</f>
        <v>3619556.8371999986</v>
      </c>
      <c r="I22" s="88">
        <f>SUMIFS('Data Repository Table'!$J:$J,'Data Repository Table'!$A:$A,'Data Repository Table'!$A$3,'Data Repository Table'!$G:$G,'Revenue Analysis'!$C22,'Data Repository Table'!$H:$H,'Revenue Analysis'!$D22,'Data Repository Table'!$D:$D,'Revenue Analysis'!I$10,'Data Repository Table'!$C:$C,'Revenue Analysis'!$A22)</f>
        <v>3304526.302699999</v>
      </c>
      <c r="J22" s="88">
        <f>SUMIFS('Data Repository Table'!$J:$J,'Data Repository Table'!$A:$A,'Data Repository Table'!$A$3,'Data Repository Table'!$G:$G,'Revenue Analysis'!$C22,'Data Repository Table'!$H:$H,'Revenue Analysis'!$D22,'Data Repository Table'!$D:$D,'Revenue Analysis'!J$10,'Data Repository Table'!$C:$C,'Revenue Analysis'!$A22)</f>
        <v>3717818.1323999991</v>
      </c>
      <c r="K22" s="88">
        <f>SUMIFS('Data Repository Table'!$J:$J,'Data Repository Table'!$A:$A,'Data Repository Table'!$A$3,'Data Repository Table'!$G:$G,'Revenue Analysis'!$C22,'Data Repository Table'!$H:$H,'Revenue Analysis'!$D22,'Data Repository Table'!$D:$D,'Revenue Analysis'!K$10,'Data Repository Table'!$C:$C,'Revenue Analysis'!$A22)</f>
        <v>5340135.9869999988</v>
      </c>
      <c r="L22" s="88">
        <f>SUMIFS('Data Repository Table'!$J:$J,'Data Repository Table'!$A:$A,'Data Repository Table'!$A$3,'Data Repository Table'!$G:$G,'Revenue Analysis'!$C22,'Data Repository Table'!$H:$H,'Revenue Analysis'!$D22,'Data Repository Table'!$D:$D,'Revenue Analysis'!L$10,'Data Repository Table'!$C:$C,'Revenue Analysis'!$A22)</f>
        <v>4844893.7854999984</v>
      </c>
      <c r="M22" s="88">
        <f>SUMIFS('Data Repository Table'!$J:$J,'Data Repository Table'!$A:$A,'Data Repository Table'!$A$3,'Data Repository Table'!$G:$G,'Revenue Analysis'!$C22,'Data Repository Table'!$H:$H,'Revenue Analysis'!$D22,'Data Repository Table'!$D:$D,'Revenue Analysis'!M$10,'Data Repository Table'!$C:$C,'Revenue Analysis'!$A22)</f>
        <v>4692895.9643499991</v>
      </c>
      <c r="N22" s="88">
        <f>SUMIFS('Data Repository Table'!$J:$J,'Data Repository Table'!$A:$A,'Data Repository Table'!$A$3,'Data Repository Table'!$G:$G,'Revenue Analysis'!$C22,'Data Repository Table'!$H:$H,'Revenue Analysis'!$D22,'Data Repository Table'!$D:$D,'Revenue Analysis'!N$10,'Data Repository Table'!$C:$C,'Revenue Analysis'!$A22)</f>
        <v>4886348.3721000003</v>
      </c>
      <c r="O22" s="88">
        <f>SUMIFS('Data Repository Table'!$J:$J,'Data Repository Table'!$A:$A,'Data Repository Table'!$A$3,'Data Repository Table'!$G:$G,'Revenue Analysis'!$C22,'Data Repository Table'!$H:$H,'Revenue Analysis'!$D22,'Data Repository Table'!$D:$D,'Revenue Analysis'!O$10,'Data Repository Table'!$C:$C,'Revenue Analysis'!$A22)</f>
        <v>3494299.084199999</v>
      </c>
      <c r="P22" s="88">
        <f>SUMIFS('Data Repository Table'!$J:$J,'Data Repository Table'!$A:$A,'Data Repository Table'!$A$3,'Data Repository Table'!$G:$G,'Revenue Analysis'!$C22,'Data Repository Table'!$H:$H,'Revenue Analysis'!$D22,'Data Repository Table'!$D:$D,'Revenue Analysis'!P$10,'Data Repository Table'!$C:$C,'Revenue Analysis'!$A22)</f>
        <v>3861439.9598999987</v>
      </c>
      <c r="Q22" s="88">
        <f t="shared" si="1"/>
        <v>49244888.96814999</v>
      </c>
    </row>
    <row r="23" spans="1:22" s="84" customFormat="1" ht="28" customHeight="1" x14ac:dyDescent="0.15">
      <c r="A23" s="87"/>
      <c r="B23" s="87"/>
      <c r="C23" s="87"/>
      <c r="D23" s="87"/>
    </row>
    <row r="24" spans="1:22" ht="28" customHeight="1" x14ac:dyDescent="0.15">
      <c r="A24" s="80" t="s">
        <v>48</v>
      </c>
      <c r="B24" s="80" t="s">
        <v>38</v>
      </c>
      <c r="C24" s="80" t="s">
        <v>41</v>
      </c>
      <c r="D24" s="80" t="s">
        <v>42</v>
      </c>
      <c r="E24" s="88">
        <f>SUMIFS('Data Repository Table'!$J:$J,'Data Repository Table'!$A:$A,'Data Repository Table'!$A$3,'Data Repository Table'!$G:$G,'Revenue Analysis'!$C24,'Data Repository Table'!$H:$H,'Revenue Analysis'!$D24,'Data Repository Table'!$D:$D,'Revenue Analysis'!E$10,'Data Repository Table'!$C:$C,'Revenue Analysis'!$A24)</f>
        <v>1766228.7212499999</v>
      </c>
      <c r="F24" s="88">
        <f>SUMIFS('Data Repository Table'!$J:$J,'Data Repository Table'!$A:$A,'Data Repository Table'!$A$3,'Data Repository Table'!$G:$G,'Revenue Analysis'!$C24,'Data Repository Table'!$H:$H,'Revenue Analysis'!$D24,'Data Repository Table'!$D:$D,'Revenue Analysis'!F$10,'Data Repository Table'!$C:$C,'Revenue Analysis'!$A24)</f>
        <v>1951422.76125</v>
      </c>
      <c r="G24" s="88">
        <f>SUMIFS('Data Repository Table'!$J:$J,'Data Repository Table'!$A:$A,'Data Repository Table'!$A$3,'Data Repository Table'!$G:$G,'Revenue Analysis'!$C24,'Data Repository Table'!$H:$H,'Revenue Analysis'!$D24,'Data Repository Table'!$D:$D,'Revenue Analysis'!G$10,'Data Repository Table'!$C:$C,'Revenue Analysis'!$A24)</f>
        <v>1699371.23875</v>
      </c>
      <c r="H24" s="88">
        <f>SUMIFS('Data Repository Table'!$J:$J,'Data Repository Table'!$A:$A,'Data Repository Table'!$A$3,'Data Repository Table'!$G:$G,'Revenue Analysis'!$C24,'Data Repository Table'!$H:$H,'Revenue Analysis'!$D24,'Data Repository Table'!$D:$D,'Revenue Analysis'!H$10,'Data Repository Table'!$C:$C,'Revenue Analysis'!$A24)</f>
        <v>1502189.2037500001</v>
      </c>
      <c r="I24" s="88">
        <f>SUMIFS('Data Repository Table'!$J:$J,'Data Repository Table'!$A:$A,'Data Repository Table'!$A$3,'Data Repository Table'!$G:$G,'Revenue Analysis'!$C24,'Data Repository Table'!$H:$H,'Revenue Analysis'!$D24,'Data Repository Table'!$D:$D,'Revenue Analysis'!I$10,'Data Repository Table'!$C:$C,'Revenue Analysis'!$A24)</f>
        <v>1650239.5062500001</v>
      </c>
      <c r="J24" s="88">
        <f>SUMIFS('Data Repository Table'!$J:$J,'Data Repository Table'!$A:$A,'Data Repository Table'!$A$3,'Data Repository Table'!$G:$G,'Revenue Analysis'!$C24,'Data Repository Table'!$H:$H,'Revenue Analysis'!$D24,'Data Repository Table'!$D:$D,'Revenue Analysis'!J$10,'Data Repository Table'!$C:$C,'Revenue Analysis'!$A24)</f>
        <v>1406546.085</v>
      </c>
      <c r="K24" s="88">
        <f>SUMIFS('Data Repository Table'!$J:$J,'Data Repository Table'!$A:$A,'Data Repository Table'!$A$3,'Data Repository Table'!$G:$G,'Revenue Analysis'!$C24,'Data Repository Table'!$H:$H,'Revenue Analysis'!$D24,'Data Repository Table'!$D:$D,'Revenue Analysis'!K$10,'Data Repository Table'!$C:$C,'Revenue Analysis'!$A24)</f>
        <v>2151540.1949999998</v>
      </c>
      <c r="L24" s="88">
        <f>SUMIFS('Data Repository Table'!$J:$J,'Data Repository Table'!$A:$A,'Data Repository Table'!$A$3,'Data Repository Table'!$G:$G,'Revenue Analysis'!$C24,'Data Repository Table'!$H:$H,'Revenue Analysis'!$D24,'Data Repository Table'!$D:$D,'Revenue Analysis'!L$10,'Data Repository Table'!$C:$C,'Revenue Analysis'!$A24)</f>
        <v>2191228.2262499998</v>
      </c>
      <c r="M24" s="88">
        <f>SUMIFS('Data Repository Table'!$J:$J,'Data Repository Table'!$A:$A,'Data Repository Table'!$A$3,'Data Repository Table'!$G:$G,'Revenue Analysis'!$C24,'Data Repository Table'!$H:$H,'Revenue Analysis'!$D24,'Data Repository Table'!$D:$D,'Revenue Analysis'!M$10,'Data Repository Table'!$C:$C,'Revenue Analysis'!$A24)</f>
        <v>1965526.61625</v>
      </c>
      <c r="N24" s="88">
        <f>SUMIFS('Data Repository Table'!$J:$J,'Data Repository Table'!$A:$A,'Data Repository Table'!$A$3,'Data Repository Table'!$G:$G,'Revenue Analysis'!$C24,'Data Repository Table'!$H:$H,'Revenue Analysis'!$D24,'Data Repository Table'!$D:$D,'Revenue Analysis'!N$10,'Data Repository Table'!$C:$C,'Revenue Analysis'!$A24)</f>
        <v>2084911.36</v>
      </c>
      <c r="O24" s="88">
        <f>SUMIFS('Data Repository Table'!$J:$J,'Data Repository Table'!$A:$A,'Data Repository Table'!$A$3,'Data Repository Table'!$G:$G,'Revenue Analysis'!$C24,'Data Repository Table'!$H:$H,'Revenue Analysis'!$D24,'Data Repository Table'!$D:$D,'Revenue Analysis'!O$10,'Data Repository Table'!$C:$C,'Revenue Analysis'!$A24)</f>
        <v>2053699.35375</v>
      </c>
      <c r="P24" s="88">
        <f>SUMIFS('Data Repository Table'!$J:$J,'Data Repository Table'!$A:$A,'Data Repository Table'!$A$3,'Data Repository Table'!$G:$G,'Revenue Analysis'!$C24,'Data Repository Table'!$H:$H,'Revenue Analysis'!$D24,'Data Repository Table'!$D:$D,'Revenue Analysis'!P$10,'Data Repository Table'!$C:$C,'Revenue Analysis'!$A24)</f>
        <v>2197266.9237500001</v>
      </c>
      <c r="Q24" s="88">
        <f>SUM(E24:P24)</f>
        <v>22620170.191250004</v>
      </c>
    </row>
    <row r="25" spans="1:22" ht="28" customHeight="1" x14ac:dyDescent="0.15">
      <c r="A25" s="80" t="s">
        <v>48</v>
      </c>
      <c r="B25" s="80" t="s">
        <v>38</v>
      </c>
      <c r="C25" s="80" t="s">
        <v>41</v>
      </c>
      <c r="D25" s="80" t="s">
        <v>44</v>
      </c>
      <c r="E25" s="88">
        <f>SUMIFS('Data Repository Table'!$J:$J,'Data Repository Table'!$A:$A,'Data Repository Table'!$A$3,'Data Repository Table'!$G:$G,'Revenue Analysis'!$C25,'Data Repository Table'!$H:$H,'Revenue Analysis'!$D25,'Data Repository Table'!$D:$D,'Revenue Analysis'!E$10,'Data Repository Table'!$C:$C,'Revenue Analysis'!$A25)</f>
        <v>3532457.4424999999</v>
      </c>
      <c r="F25" s="88">
        <f>SUMIFS('Data Repository Table'!$J:$J,'Data Repository Table'!$A:$A,'Data Repository Table'!$A$3,'Data Repository Table'!$G:$G,'Revenue Analysis'!$C25,'Data Repository Table'!$H:$H,'Revenue Analysis'!$D25,'Data Repository Table'!$D:$D,'Revenue Analysis'!F$10,'Data Repository Table'!$C:$C,'Revenue Analysis'!$A25)</f>
        <v>3902845.5225</v>
      </c>
      <c r="G25" s="88">
        <f>SUMIFS('Data Repository Table'!$J:$J,'Data Repository Table'!$A:$A,'Data Repository Table'!$A$3,'Data Repository Table'!$G:$G,'Revenue Analysis'!$C25,'Data Repository Table'!$H:$H,'Revenue Analysis'!$D25,'Data Repository Table'!$D:$D,'Revenue Analysis'!G$10,'Data Repository Table'!$C:$C,'Revenue Analysis'!$A25)</f>
        <v>3398742.4775</v>
      </c>
      <c r="H25" s="88">
        <f>SUMIFS('Data Repository Table'!$J:$J,'Data Repository Table'!$A:$A,'Data Repository Table'!$A$3,'Data Repository Table'!$G:$G,'Revenue Analysis'!$C25,'Data Repository Table'!$H:$H,'Revenue Analysis'!$D25,'Data Repository Table'!$D:$D,'Revenue Analysis'!H$10,'Data Repository Table'!$C:$C,'Revenue Analysis'!$A25)</f>
        <v>3004378.4075000002</v>
      </c>
      <c r="I25" s="88">
        <f>SUMIFS('Data Repository Table'!$J:$J,'Data Repository Table'!$A:$A,'Data Repository Table'!$A$3,'Data Repository Table'!$G:$G,'Revenue Analysis'!$C25,'Data Repository Table'!$H:$H,'Revenue Analysis'!$D25,'Data Repository Table'!$D:$D,'Revenue Analysis'!I$10,'Data Repository Table'!$C:$C,'Revenue Analysis'!$A25)</f>
        <v>3300479.0125000002</v>
      </c>
      <c r="J25" s="88">
        <f>SUMIFS('Data Repository Table'!$J:$J,'Data Repository Table'!$A:$A,'Data Repository Table'!$A$3,'Data Repository Table'!$G:$G,'Revenue Analysis'!$C25,'Data Repository Table'!$H:$H,'Revenue Analysis'!$D25,'Data Repository Table'!$D:$D,'Revenue Analysis'!J$10,'Data Repository Table'!$C:$C,'Revenue Analysis'!$A25)</f>
        <v>2813092.17</v>
      </c>
      <c r="K25" s="88">
        <f>SUMIFS('Data Repository Table'!$J:$J,'Data Repository Table'!$A:$A,'Data Repository Table'!$A$3,'Data Repository Table'!$G:$G,'Revenue Analysis'!$C25,'Data Repository Table'!$H:$H,'Revenue Analysis'!$D25,'Data Repository Table'!$D:$D,'Revenue Analysis'!K$10,'Data Repository Table'!$C:$C,'Revenue Analysis'!$A25)</f>
        <v>4303080.3899999997</v>
      </c>
      <c r="L25" s="88">
        <f>SUMIFS('Data Repository Table'!$J:$J,'Data Repository Table'!$A:$A,'Data Repository Table'!$A$3,'Data Repository Table'!$G:$G,'Revenue Analysis'!$C25,'Data Repository Table'!$H:$H,'Revenue Analysis'!$D25,'Data Repository Table'!$D:$D,'Revenue Analysis'!L$10,'Data Repository Table'!$C:$C,'Revenue Analysis'!$A25)</f>
        <v>4382456.4524999997</v>
      </c>
      <c r="M25" s="88">
        <f>SUMIFS('Data Repository Table'!$J:$J,'Data Repository Table'!$A:$A,'Data Repository Table'!$A$3,'Data Repository Table'!$G:$G,'Revenue Analysis'!$C25,'Data Repository Table'!$H:$H,'Revenue Analysis'!$D25,'Data Repository Table'!$D:$D,'Revenue Analysis'!M$10,'Data Repository Table'!$C:$C,'Revenue Analysis'!$A25)</f>
        <v>3931053.2324999999</v>
      </c>
      <c r="N25" s="88">
        <f>SUMIFS('Data Repository Table'!$J:$J,'Data Repository Table'!$A:$A,'Data Repository Table'!$A$3,'Data Repository Table'!$G:$G,'Revenue Analysis'!$C25,'Data Repository Table'!$H:$H,'Revenue Analysis'!$D25,'Data Repository Table'!$D:$D,'Revenue Analysis'!N$10,'Data Repository Table'!$C:$C,'Revenue Analysis'!$A25)</f>
        <v>4169822.72</v>
      </c>
      <c r="O25" s="88">
        <f>SUMIFS('Data Repository Table'!$J:$J,'Data Repository Table'!$A:$A,'Data Repository Table'!$A$3,'Data Repository Table'!$G:$G,'Revenue Analysis'!$C25,'Data Repository Table'!$H:$H,'Revenue Analysis'!$D25,'Data Repository Table'!$D:$D,'Revenue Analysis'!O$10,'Data Repository Table'!$C:$C,'Revenue Analysis'!$A25)</f>
        <v>4107398.7075</v>
      </c>
      <c r="P25" s="88">
        <f>SUMIFS('Data Repository Table'!$J:$J,'Data Repository Table'!$A:$A,'Data Repository Table'!$A$3,'Data Repository Table'!$G:$G,'Revenue Analysis'!$C25,'Data Repository Table'!$H:$H,'Revenue Analysis'!$D25,'Data Repository Table'!$D:$D,'Revenue Analysis'!P$10,'Data Repository Table'!$C:$C,'Revenue Analysis'!$A25)</f>
        <v>4394533.8475000001</v>
      </c>
      <c r="Q25" s="88">
        <f t="shared" ref="Q25:Q28" si="2">SUM(E25:P25)</f>
        <v>45240340.382500008</v>
      </c>
    </row>
    <row r="26" spans="1:22" ht="28" customHeight="1" x14ac:dyDescent="0.15">
      <c r="A26" s="80" t="s">
        <v>48</v>
      </c>
      <c r="B26" s="80" t="s">
        <v>38</v>
      </c>
      <c r="C26" s="80" t="s">
        <v>45</v>
      </c>
      <c r="D26" s="80" t="s">
        <v>42</v>
      </c>
      <c r="E26" s="88">
        <f>SUMIFS('Data Repository Table'!$J:$J,'Data Repository Table'!$A:$A,'Data Repository Table'!$A$3,'Data Repository Table'!$G:$G,'Revenue Analysis'!$C26,'Data Repository Table'!$H:$H,'Revenue Analysis'!$D26,'Data Repository Table'!$D:$D,'Revenue Analysis'!E$10,'Data Repository Table'!$C:$C,'Revenue Analysis'!$A26)</f>
        <v>1554281.2747</v>
      </c>
      <c r="F26" s="88">
        <f>SUMIFS('Data Repository Table'!$J:$J,'Data Repository Table'!$A:$A,'Data Repository Table'!$A$3,'Data Repository Table'!$G:$G,'Revenue Analysis'!$C26,'Data Repository Table'!$H:$H,'Revenue Analysis'!$D26,'Data Repository Table'!$D:$D,'Revenue Analysis'!F$10,'Data Repository Table'!$C:$C,'Revenue Analysis'!$A26)</f>
        <v>1717252.0299</v>
      </c>
      <c r="G26" s="88">
        <f>SUMIFS('Data Repository Table'!$J:$J,'Data Repository Table'!$A:$A,'Data Repository Table'!$A$3,'Data Repository Table'!$G:$G,'Revenue Analysis'!$C26,'Data Repository Table'!$H:$H,'Revenue Analysis'!$D26,'Data Repository Table'!$D:$D,'Revenue Analysis'!G$10,'Data Repository Table'!$C:$C,'Revenue Analysis'!$A26)</f>
        <v>1495446.6901</v>
      </c>
      <c r="H26" s="88">
        <f>SUMIFS('Data Repository Table'!$J:$J,'Data Repository Table'!$A:$A,'Data Repository Table'!$A$3,'Data Repository Table'!$G:$G,'Revenue Analysis'!$C26,'Data Repository Table'!$H:$H,'Revenue Analysis'!$D26,'Data Repository Table'!$D:$D,'Revenue Analysis'!H$10,'Data Repository Table'!$C:$C,'Revenue Analysis'!$A26)</f>
        <v>1321926.4993</v>
      </c>
      <c r="I26" s="88">
        <f>SUMIFS('Data Repository Table'!$J:$J,'Data Repository Table'!$A:$A,'Data Repository Table'!$A$3,'Data Repository Table'!$G:$G,'Revenue Analysis'!$C26,'Data Repository Table'!$H:$H,'Revenue Analysis'!$D26,'Data Repository Table'!$D:$D,'Revenue Analysis'!I$10,'Data Repository Table'!$C:$C,'Revenue Analysis'!$A26)</f>
        <v>1452210.7655</v>
      </c>
      <c r="J26" s="88">
        <f>SUMIFS('Data Repository Table'!$J:$J,'Data Repository Table'!$A:$A,'Data Repository Table'!$A$3,'Data Repository Table'!$G:$G,'Revenue Analysis'!$C26,'Data Repository Table'!$H:$H,'Revenue Analysis'!$D26,'Data Repository Table'!$D:$D,'Revenue Analysis'!J$10,'Data Repository Table'!$C:$C,'Revenue Analysis'!$A26)</f>
        <v>1237760.5548</v>
      </c>
      <c r="K26" s="88">
        <f>SUMIFS('Data Repository Table'!$J:$J,'Data Repository Table'!$A:$A,'Data Repository Table'!$A$3,'Data Repository Table'!$G:$G,'Revenue Analysis'!$C26,'Data Repository Table'!$H:$H,'Revenue Analysis'!$D26,'Data Repository Table'!$D:$D,'Revenue Analysis'!K$10,'Data Repository Table'!$C:$C,'Revenue Analysis'!$A26)</f>
        <v>1893355.3716</v>
      </c>
      <c r="L26" s="88">
        <f>SUMIFS('Data Repository Table'!$J:$J,'Data Repository Table'!$A:$A,'Data Repository Table'!$A$3,'Data Repository Table'!$G:$G,'Revenue Analysis'!$C26,'Data Repository Table'!$H:$H,'Revenue Analysis'!$D26,'Data Repository Table'!$D:$D,'Revenue Analysis'!L$10,'Data Repository Table'!$C:$C,'Revenue Analysis'!$A26)</f>
        <v>1928280.8390999998</v>
      </c>
      <c r="M26" s="88">
        <f>SUMIFS('Data Repository Table'!$J:$J,'Data Repository Table'!$A:$A,'Data Repository Table'!$A$3,'Data Repository Table'!$G:$G,'Revenue Analysis'!$C26,'Data Repository Table'!$H:$H,'Revenue Analysis'!$D26,'Data Repository Table'!$D:$D,'Revenue Analysis'!M$10,'Data Repository Table'!$C:$C,'Revenue Analysis'!$A26)</f>
        <v>1729663.4223</v>
      </c>
      <c r="N26" s="88">
        <f>SUMIFS('Data Repository Table'!$J:$J,'Data Repository Table'!$A:$A,'Data Repository Table'!$A$3,'Data Repository Table'!$G:$G,'Revenue Analysis'!$C26,'Data Repository Table'!$H:$H,'Revenue Analysis'!$D26,'Data Repository Table'!$D:$D,'Revenue Analysis'!N$10,'Data Repository Table'!$C:$C,'Revenue Analysis'!$A26)</f>
        <v>1834721.9968000001</v>
      </c>
      <c r="O26" s="88">
        <f>SUMIFS('Data Repository Table'!$J:$J,'Data Repository Table'!$A:$A,'Data Repository Table'!$A$3,'Data Repository Table'!$G:$G,'Revenue Analysis'!$C26,'Data Repository Table'!$H:$H,'Revenue Analysis'!$D26,'Data Repository Table'!$D:$D,'Revenue Analysis'!O$10,'Data Repository Table'!$C:$C,'Revenue Analysis'!$A26)</f>
        <v>1807255.4313000001</v>
      </c>
      <c r="P26" s="88">
        <f>SUMIFS('Data Repository Table'!$J:$J,'Data Repository Table'!$A:$A,'Data Repository Table'!$A$3,'Data Repository Table'!$G:$G,'Revenue Analysis'!$C26,'Data Repository Table'!$H:$H,'Revenue Analysis'!$D26,'Data Repository Table'!$D:$D,'Revenue Analysis'!P$10,'Data Repository Table'!$C:$C,'Revenue Analysis'!$A26)</f>
        <v>1933594.8929000001</v>
      </c>
      <c r="Q26" s="88">
        <f t="shared" si="2"/>
        <v>19905749.768300001</v>
      </c>
    </row>
    <row r="27" spans="1:22" ht="28" customHeight="1" x14ac:dyDescent="0.15">
      <c r="A27" s="80" t="s">
        <v>48</v>
      </c>
      <c r="B27" s="80" t="s">
        <v>38</v>
      </c>
      <c r="C27" s="80" t="s">
        <v>45</v>
      </c>
      <c r="D27" s="80" t="s">
        <v>44</v>
      </c>
      <c r="E27" s="88">
        <f>SUMIFS('Data Repository Table'!$J:$J,'Data Repository Table'!$A:$A,'Data Repository Table'!$A$3,'Data Repository Table'!$G:$G,'Revenue Analysis'!$C27,'Data Repository Table'!$H:$H,'Revenue Analysis'!$D27,'Data Repository Table'!$D:$D,'Revenue Analysis'!E$10,'Data Repository Table'!$C:$C,'Revenue Analysis'!$A27)</f>
        <v>2825965.9539999999</v>
      </c>
      <c r="F27" s="88">
        <f>SUMIFS('Data Repository Table'!$J:$J,'Data Repository Table'!$A:$A,'Data Repository Table'!$A$3,'Data Repository Table'!$G:$G,'Revenue Analysis'!$C27,'Data Repository Table'!$H:$H,'Revenue Analysis'!$D27,'Data Repository Table'!$D:$D,'Revenue Analysis'!F$10,'Data Repository Table'!$C:$C,'Revenue Analysis'!$A27)</f>
        <v>2122276.4180000001</v>
      </c>
      <c r="G27" s="88">
        <f>SUMIFS('Data Repository Table'!$J:$J,'Data Repository Table'!$A:$A,'Data Repository Table'!$A$3,'Data Repository Table'!$G:$G,'Revenue Analysis'!$C27,'Data Repository Table'!$H:$H,'Revenue Analysis'!$D27,'Data Repository Table'!$D:$D,'Revenue Analysis'!G$10,'Data Repository Table'!$C:$C,'Revenue Analysis'!$A27)</f>
        <v>3718993.9819999998</v>
      </c>
      <c r="H27" s="88">
        <f>SUMIFS('Data Repository Table'!$J:$J,'Data Repository Table'!$A:$A,'Data Repository Table'!$A$3,'Data Repository Table'!$G:$G,'Revenue Analysis'!$C27,'Data Repository Table'!$H:$H,'Revenue Analysis'!$D27,'Data Repository Table'!$D:$D,'Revenue Analysis'!H$10,'Data Repository Table'!$C:$C,'Revenue Analysis'!$A27)</f>
        <v>3403502.7259999998</v>
      </c>
      <c r="I27" s="88">
        <f>SUMIFS('Data Repository Table'!$J:$J,'Data Repository Table'!$A:$A,'Data Repository Table'!$A$3,'Data Repository Table'!$G:$G,'Revenue Analysis'!$C27,'Data Repository Table'!$H:$H,'Revenue Analysis'!$D27,'Data Repository Table'!$D:$D,'Revenue Analysis'!I$10,'Data Repository Table'!$C:$C,'Revenue Analysis'!$A27)</f>
        <v>2640383.2100000004</v>
      </c>
      <c r="J27" s="88">
        <f>SUMIFS('Data Repository Table'!$J:$J,'Data Repository Table'!$A:$A,'Data Repository Table'!$A$3,'Data Repository Table'!$G:$G,'Revenue Analysis'!$C27,'Data Repository Table'!$H:$H,'Revenue Analysis'!$D27,'Data Repository Table'!$D:$D,'Revenue Analysis'!J$10,'Data Repository Table'!$C:$C,'Revenue Analysis'!$A27)</f>
        <v>3250473.736</v>
      </c>
      <c r="K27" s="88">
        <f>SUMIFS('Data Repository Table'!$J:$J,'Data Repository Table'!$A:$A,'Data Repository Table'!$A$3,'Data Repository Table'!$G:$G,'Revenue Analysis'!$C27,'Data Repository Table'!$H:$H,'Revenue Analysis'!$D27,'Data Repository Table'!$D:$D,'Revenue Analysis'!K$10,'Data Repository Table'!$C:$C,'Revenue Analysis'!$A27)</f>
        <v>3442464.3119999999</v>
      </c>
      <c r="L27" s="88">
        <f>SUMIFS('Data Repository Table'!$J:$J,'Data Repository Table'!$A:$A,'Data Repository Table'!$A$3,'Data Repository Table'!$G:$G,'Revenue Analysis'!$C27,'Data Repository Table'!$H:$H,'Revenue Analysis'!$D27,'Data Repository Table'!$D:$D,'Revenue Analysis'!L$10,'Data Repository Table'!$C:$C,'Revenue Analysis'!$A27)</f>
        <v>3505965.162</v>
      </c>
      <c r="M27" s="88">
        <f>SUMIFS('Data Repository Table'!$J:$J,'Data Repository Table'!$A:$A,'Data Repository Table'!$A$3,'Data Repository Table'!$G:$G,'Revenue Analysis'!$C27,'Data Repository Table'!$H:$H,'Revenue Analysis'!$D27,'Data Repository Table'!$D:$D,'Revenue Analysis'!M$10,'Data Repository Table'!$C:$C,'Revenue Analysis'!$A27)</f>
        <v>3144842.5860000001</v>
      </c>
      <c r="N27" s="88">
        <f>SUMIFS('Data Repository Table'!$J:$J,'Data Repository Table'!$A:$A,'Data Repository Table'!$A$3,'Data Repository Table'!$G:$G,'Revenue Analysis'!$C27,'Data Repository Table'!$H:$H,'Revenue Analysis'!$D27,'Data Repository Table'!$D:$D,'Revenue Analysis'!N$10,'Data Repository Table'!$C:$C,'Revenue Analysis'!$A27)</f>
        <v>3335858.1760000004</v>
      </c>
      <c r="O27" s="88">
        <f>SUMIFS('Data Repository Table'!$J:$J,'Data Repository Table'!$A:$A,'Data Repository Table'!$A$3,'Data Repository Table'!$G:$G,'Revenue Analysis'!$C27,'Data Repository Table'!$H:$H,'Revenue Analysis'!$D27,'Data Repository Table'!$D:$D,'Revenue Analysis'!O$10,'Data Repository Table'!$C:$C,'Revenue Analysis'!$A27)</f>
        <v>3285918.966</v>
      </c>
      <c r="P27" s="88">
        <f>SUMIFS('Data Repository Table'!$J:$J,'Data Repository Table'!$A:$A,'Data Repository Table'!$A$3,'Data Repository Table'!$G:$G,'Revenue Analysis'!$C27,'Data Repository Table'!$H:$H,'Revenue Analysis'!$D27,'Data Repository Table'!$D:$D,'Revenue Analysis'!P$10,'Data Repository Table'!$C:$C,'Revenue Analysis'!$A27)</f>
        <v>3515627.0780000002</v>
      </c>
      <c r="Q27" s="88">
        <f t="shared" si="2"/>
        <v>38192272.306000002</v>
      </c>
    </row>
    <row r="28" spans="1:22" ht="28" customHeight="1" x14ac:dyDescent="0.15">
      <c r="A28" s="80" t="s">
        <v>48</v>
      </c>
      <c r="B28" s="80" t="s">
        <v>38</v>
      </c>
      <c r="C28" s="80" t="s">
        <v>46</v>
      </c>
      <c r="D28" s="80" t="s">
        <v>42</v>
      </c>
      <c r="E28" s="88">
        <f>SUMIFS('Data Repository Table'!$J:$J,'Data Repository Table'!$A:$A,'Data Repository Table'!$A$3,'Data Repository Table'!$G:$G,'Revenue Analysis'!$C28,'Data Repository Table'!$H:$H,'Revenue Analysis'!$D28,'Data Repository Table'!$D:$D,'Revenue Analysis'!E$10,'Data Repository Table'!$C:$C,'Revenue Analysis'!$A28)</f>
        <v>3037913.400549999</v>
      </c>
      <c r="F28" s="88">
        <f>SUMIFS('Data Repository Table'!$J:$J,'Data Repository Table'!$A:$A,'Data Repository Table'!$A$3,'Data Repository Table'!$G:$G,'Revenue Analysis'!$C28,'Data Repository Table'!$H:$H,'Revenue Analysis'!$D28,'Data Repository Table'!$D:$D,'Revenue Analysis'!F$10,'Data Repository Table'!$C:$C,'Revenue Analysis'!$A28)</f>
        <v>3356447.1493499991</v>
      </c>
      <c r="G28" s="88">
        <f>SUMIFS('Data Repository Table'!$J:$J,'Data Repository Table'!$A:$A,'Data Repository Table'!$A$3,'Data Repository Table'!$G:$G,'Revenue Analysis'!$C28,'Data Repository Table'!$H:$H,'Revenue Analysis'!$D28,'Data Repository Table'!$D:$D,'Revenue Analysis'!G$10,'Data Repository Table'!$C:$C,'Revenue Analysis'!$A28)</f>
        <v>2922918.5306499992</v>
      </c>
      <c r="H28" s="88">
        <f>SUMIFS('Data Repository Table'!$J:$J,'Data Repository Table'!$A:$A,'Data Repository Table'!$A$3,'Data Repository Table'!$G:$G,'Revenue Analysis'!$C28,'Data Repository Table'!$H:$H,'Revenue Analysis'!$D28,'Data Repository Table'!$D:$D,'Revenue Analysis'!H$10,'Data Repository Table'!$C:$C,'Revenue Analysis'!$A28)</f>
        <v>2583765.4304499994</v>
      </c>
      <c r="I28" s="88">
        <f>SUMIFS('Data Repository Table'!$J:$J,'Data Repository Table'!$A:$A,'Data Repository Table'!$A$3,'Data Repository Table'!$G:$G,'Revenue Analysis'!$C28,'Data Repository Table'!$H:$H,'Revenue Analysis'!$D28,'Data Repository Table'!$D:$D,'Revenue Analysis'!I$10,'Data Repository Table'!$C:$C,'Revenue Analysis'!$A28)</f>
        <v>2838411.9507499994</v>
      </c>
      <c r="J28" s="88">
        <f>SUMIFS('Data Repository Table'!$J:$J,'Data Repository Table'!$A:$A,'Data Repository Table'!$A$3,'Data Repository Table'!$G:$G,'Revenue Analysis'!$C28,'Data Repository Table'!$H:$H,'Revenue Analysis'!$D28,'Data Repository Table'!$D:$D,'Revenue Analysis'!J$10,'Data Repository Table'!$C:$C,'Revenue Analysis'!$A28)</f>
        <v>2419259.2661999995</v>
      </c>
      <c r="K28" s="88">
        <f>SUMIFS('Data Repository Table'!$J:$J,'Data Repository Table'!$A:$A,'Data Repository Table'!$A$3,'Data Repository Table'!$G:$G,'Revenue Analysis'!$C28,'Data Repository Table'!$H:$H,'Revenue Analysis'!$D28,'Data Repository Table'!$D:$D,'Revenue Analysis'!K$10,'Data Repository Table'!$C:$C,'Revenue Analysis'!$A28)</f>
        <v>3700649.1353999986</v>
      </c>
      <c r="L28" s="88">
        <f>SUMIFS('Data Repository Table'!$J:$J,'Data Repository Table'!$A:$A,'Data Repository Table'!$A$3,'Data Repository Table'!$G:$G,'Revenue Analysis'!$C28,'Data Repository Table'!$H:$H,'Revenue Analysis'!$D28,'Data Repository Table'!$D:$D,'Revenue Analysis'!L$10,'Data Repository Table'!$C:$C,'Revenue Analysis'!$A28)</f>
        <v>3768912.5491499985</v>
      </c>
      <c r="M28" s="88">
        <f>SUMIFS('Data Repository Table'!$J:$J,'Data Repository Table'!$A:$A,'Data Repository Table'!$A$3,'Data Repository Table'!$G:$G,'Revenue Analysis'!$C28,'Data Repository Table'!$H:$H,'Revenue Analysis'!$D28,'Data Repository Table'!$D:$D,'Revenue Analysis'!M$10,'Data Repository Table'!$C:$C,'Revenue Analysis'!$A28)</f>
        <v>3380705.7799499989</v>
      </c>
      <c r="N28" s="88">
        <f>SUMIFS('Data Repository Table'!$J:$J,'Data Repository Table'!$A:$A,'Data Repository Table'!$A$3,'Data Repository Table'!$G:$G,'Revenue Analysis'!$C28,'Data Repository Table'!$H:$H,'Revenue Analysis'!$D28,'Data Repository Table'!$D:$D,'Revenue Analysis'!N$10,'Data Repository Table'!$C:$C,'Revenue Analysis'!$A28)</f>
        <v>3586047.5391999991</v>
      </c>
      <c r="O28" s="88">
        <f>SUMIFS('Data Repository Table'!$J:$J,'Data Repository Table'!$A:$A,'Data Repository Table'!$A$3,'Data Repository Table'!$G:$G,'Revenue Analysis'!$C28,'Data Repository Table'!$H:$H,'Revenue Analysis'!$D28,'Data Repository Table'!$D:$D,'Revenue Analysis'!O$10,'Data Repository Table'!$C:$C,'Revenue Analysis'!$A28)</f>
        <v>3032362.88845</v>
      </c>
      <c r="P28" s="88">
        <f>SUMIFS('Data Repository Table'!$J:$J,'Data Repository Table'!$A:$A,'Data Repository Table'!$A$3,'Data Repository Table'!$G:$G,'Revenue Analysis'!$C28,'Data Repository Table'!$H:$H,'Revenue Analysis'!$D28,'Data Repository Table'!$D:$D,'Revenue Analysis'!P$10,'Data Repository Table'!$C:$C,'Revenue Analysis'!$A28)</f>
        <v>3079299.10885</v>
      </c>
      <c r="Q28" s="88">
        <f t="shared" si="2"/>
        <v>37706692.728949994</v>
      </c>
    </row>
    <row r="29" spans="1:22" ht="28" customHeight="1" x14ac:dyDescent="0.15">
      <c r="E29" s="88"/>
    </row>
    <row r="30" spans="1:22" s="92" customFormat="1" ht="40.5" customHeight="1" x14ac:dyDescent="0.2">
      <c r="A30" s="155" t="s">
        <v>80</v>
      </c>
      <c r="B30" s="154"/>
      <c r="C30" s="154"/>
      <c r="D30" s="154"/>
      <c r="E30" s="154"/>
      <c r="F30" s="154"/>
      <c r="G30" s="154"/>
      <c r="H30" s="154"/>
      <c r="I30" s="154"/>
      <c r="J30" s="154"/>
      <c r="K30" s="154"/>
      <c r="L30" s="154"/>
      <c r="M30" s="154"/>
      <c r="N30" s="154"/>
      <c r="O30" s="154"/>
      <c r="P30" s="154"/>
      <c r="Q30" s="154"/>
      <c r="R30" s="154"/>
      <c r="S30" s="154"/>
      <c r="T30" s="154"/>
      <c r="U30" s="154"/>
      <c r="V30" s="83"/>
    </row>
    <row r="31" spans="1:22" s="92" customFormat="1" ht="28" customHeight="1" x14ac:dyDescent="0.2">
      <c r="A31" s="153" t="s">
        <v>81</v>
      </c>
      <c r="B31" s="156"/>
      <c r="C31" s="156"/>
      <c r="D31" s="156"/>
      <c r="E31" s="156"/>
      <c r="F31" s="156"/>
      <c r="G31" s="156"/>
      <c r="H31" s="156"/>
      <c r="I31" s="156"/>
      <c r="J31" s="156"/>
      <c r="K31" s="156"/>
      <c r="L31" s="156"/>
      <c r="M31" s="156"/>
      <c r="N31" s="156"/>
      <c r="O31" s="156"/>
      <c r="P31" s="156"/>
      <c r="Q31" s="156"/>
      <c r="R31" s="156"/>
      <c r="S31" s="156"/>
      <c r="T31" s="156"/>
      <c r="U31" s="156"/>
      <c r="V31" s="156"/>
    </row>
    <row r="32" spans="1:22" s="84" customFormat="1" ht="28" customHeight="1" x14ac:dyDescent="0.15">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15">
      <c r="A33" s="85"/>
      <c r="B33" s="85"/>
      <c r="C33" s="85"/>
      <c r="Q33" s="94" t="s">
        <v>79</v>
      </c>
    </row>
    <row r="34" spans="1:17" ht="28" customHeight="1" x14ac:dyDescent="0.15">
      <c r="A34" s="80" t="s">
        <v>39</v>
      </c>
      <c r="B34" s="80" t="s">
        <v>38</v>
      </c>
      <c r="C34" s="80" t="s">
        <v>41</v>
      </c>
      <c r="E34" s="88">
        <f>SUMIFS('Data Repository Table'!$J:$J,'Data Repository Table'!$A:$A,"Financial Actual*",'Data Repository Table'!$B:$B,"Revenues*",'Data Repository Table'!$C:$C,$A34,'Data Repository Table'!$D:$D,E$32,'Data Repository Table'!$G:$G,$C34)</f>
        <v>3094536.9986999994</v>
      </c>
      <c r="F34" s="88">
        <f>SUMIFS('Data Repository Table'!$J:$J,'Data Repository Table'!$A:$A,"Financial Actual*",'Data Repository Table'!$B:$B,"Revenues*",'Data Repository Table'!$C:$C,$A34,'Data Repository Table'!$D:$D,F$32,'Data Repository Table'!$G:$G,$C34)</f>
        <v>2980521.8105250001</v>
      </c>
      <c r="G34" s="88">
        <f>SUMIFS('Data Repository Table'!$J:$J,'Data Repository Table'!$A:$A,"Financial Actual*",'Data Repository Table'!$B:$B,"Revenues*",'Data Repository Table'!$C:$C,$A34,'Data Repository Table'!$D:$D,G$32,'Data Repository Table'!$G:$G,$C34)</f>
        <v>2752413.7409999999</v>
      </c>
      <c r="H34" s="88">
        <f>SUMIFS('Data Repository Table'!$J:$J,'Data Repository Table'!$A:$A,"Financial Actual*",'Data Repository Table'!$B:$B,"Revenues*",'Data Repository Table'!$C:$C,$A34,'Data Repository Table'!$D:$D,H$32,'Data Repository Table'!$G:$G,$C34)</f>
        <v>2732151.9371999996</v>
      </c>
      <c r="I34" s="88">
        <f>SUMIFS('Data Repository Table'!$J:$J,'Data Repository Table'!$A:$A,"Financial Actual*",'Data Repository Table'!$B:$B,"Revenues*",'Data Repository Table'!$C:$C,$A34,'Data Repository Table'!$D:$D,I$32,'Data Repository Table'!$G:$G,$C34)</f>
        <v>2885028.0122999996</v>
      </c>
      <c r="J34" s="88">
        <f>SUMIFS('Data Repository Table'!$J:$J,'Data Repository Table'!$A:$A,"Financial Actual*",'Data Repository Table'!$B:$B,"Revenues*",'Data Repository Table'!$C:$C,$A34,'Data Repository Table'!$D:$D,J$32,'Data Repository Table'!$G:$G,$C34)</f>
        <v>2815308.3782250006</v>
      </c>
      <c r="K34" s="88">
        <f>SUMIFS('Data Repository Table'!$J:$J,'Data Repository Table'!$A:$A,"Financial Actual*",'Data Repository Table'!$B:$B,"Revenues*",'Data Repository Table'!$C:$C,$A34,'Data Repository Table'!$D:$D,K$32,'Data Repository Table'!$G:$G,$C34)</f>
        <v>4092821.3597249994</v>
      </c>
      <c r="L34" s="88">
        <f>SUMIFS('Data Repository Table'!$J:$J,'Data Repository Table'!$A:$A,"Financial Actual*",'Data Repository Table'!$B:$B,"Revenues*",'Data Repository Table'!$C:$C,$A34,'Data Repository Table'!$D:$D,L$32,'Data Repository Table'!$G:$G,$C34)</f>
        <v>3622839.5636999998</v>
      </c>
      <c r="M34" s="88">
        <f>SUMIFS('Data Repository Table'!$J:$J,'Data Repository Table'!$A:$A,"Financial Actual*",'Data Repository Table'!$B:$B,"Revenues*",'Data Repository Table'!$C:$C,$A34,'Data Repository Table'!$D:$D,M$32,'Data Repository Table'!$G:$G,$C34)</f>
        <v>3818238.1009499999</v>
      </c>
      <c r="N34" s="88">
        <f>SUMIFS('Data Repository Table'!$J:$J,'Data Repository Table'!$A:$A,"Financial Actual*",'Data Repository Table'!$B:$B,"Revenues*",'Data Repository Table'!$C:$C,$A34,'Data Repository Table'!$D:$D,N$32,'Data Repository Table'!$G:$G,$C34)</f>
        <v>2789853.534825</v>
      </c>
      <c r="O34" s="88">
        <f>SUMIFS('Data Repository Table'!$J:$J,'Data Repository Table'!$A:$A,"Financial Actual*",'Data Repository Table'!$B:$B,"Revenues*",'Data Repository Table'!$C:$C,$A34,'Data Repository Table'!$D:$D,O$32,'Data Repository Table'!$G:$G,$C34)</f>
        <v>2822646.2911499999</v>
      </c>
      <c r="P34" s="88">
        <f>SUMIFS('Data Repository Table'!$J:$J,'Data Repository Table'!$A:$A,"Financial Actual*",'Data Repository Table'!$B:$B,"Revenues*",'Data Repository Table'!$C:$C,$A34,'Data Repository Table'!$D:$D,P$32,'Data Repository Table'!$G:$G,$C34)</f>
        <v>2712379.18035</v>
      </c>
      <c r="Q34" s="88">
        <f>SUM(E34:P34)</f>
        <v>37118738.908649988</v>
      </c>
    </row>
    <row r="35" spans="1:17" ht="28" customHeight="1" x14ac:dyDescent="0.15">
      <c r="A35" s="80" t="s">
        <v>39</v>
      </c>
      <c r="B35" s="80" t="s">
        <v>38</v>
      </c>
      <c r="C35" s="80" t="s">
        <v>45</v>
      </c>
      <c r="E35" s="88">
        <f>SUMIFS('Data Repository Table'!$J:$J,'Data Repository Table'!$A:$A,"Financial Actual*",'Data Repository Table'!$B:$B,"Revenues*",'Data Repository Table'!$C:$C,$A35,'Data Repository Table'!$D:$D,E$32,'Data Repository Table'!$G:$G,$C35)</f>
        <v>1523285.8376100748</v>
      </c>
      <c r="F35" s="88">
        <f>SUMIFS('Data Repository Table'!$J:$J,'Data Repository Table'!$A:$A,"Financial Actual*",'Data Repository Table'!$B:$B,"Revenues*",'Data Repository Table'!$C:$C,$A35,'Data Repository Table'!$D:$D,F$32,'Data Repository Table'!$G:$G,$C35)</f>
        <v>1467161.8612309312</v>
      </c>
      <c r="G35" s="88">
        <f>SUMIFS('Data Repository Table'!$J:$J,'Data Repository Table'!$A:$A,"Financial Actual*",'Data Repository Table'!$B:$B,"Revenues*",'Data Repository Table'!$C:$C,$A35,'Data Repository Table'!$D:$D,G$32,'Data Repository Table'!$G:$G,$C35)</f>
        <v>1354875.66400725</v>
      </c>
      <c r="H35" s="88">
        <f>SUMIFS('Data Repository Table'!$J:$J,'Data Repository Table'!$A:$A,"Financial Actual*",'Data Repository Table'!$B:$B,"Revenues*",'Data Repository Table'!$C:$C,$A35,'Data Repository Table'!$D:$D,H$32,'Data Repository Table'!$G:$G,$C35)</f>
        <v>1344901.7910867</v>
      </c>
      <c r="I35" s="88">
        <f>SUMIFS('Data Repository Table'!$J:$J,'Data Repository Table'!$A:$A,"Financial Actual*",'Data Repository Table'!$B:$B,"Revenues*",'Data Repository Table'!$C:$C,$A35,'Data Repository Table'!$D:$D,I$32,'Data Repository Table'!$G:$G,$C35)</f>
        <v>1420155.039054675</v>
      </c>
      <c r="J35" s="88">
        <f>SUMIFS('Data Repository Table'!$J:$J,'Data Repository Table'!$A:$A,"Financial Actual*",'Data Repository Table'!$B:$B,"Revenues*",'Data Repository Table'!$C:$C,$A35,'Data Repository Table'!$D:$D,J$32,'Data Repository Table'!$G:$G,$C35)</f>
        <v>1385835.5491812564</v>
      </c>
      <c r="K35" s="88">
        <f>SUMIFS('Data Repository Table'!$J:$J,'Data Repository Table'!$A:$A,"Financial Actual*",'Data Repository Table'!$B:$B,"Revenues*",'Data Repository Table'!$C:$C,$A35,'Data Repository Table'!$D:$D,K$32,'Data Repository Table'!$G:$G,$C35)</f>
        <v>2014691.3143246307</v>
      </c>
      <c r="L35" s="88">
        <f>SUMIFS('Data Repository Table'!$J:$J,'Data Repository Table'!$A:$A,"Financial Actual*",'Data Repository Table'!$B:$B,"Revenues*",'Data Repository Table'!$C:$C,$A35,'Data Repository Table'!$D:$D,L$32,'Data Repository Table'!$G:$G,$C35)</f>
        <v>1783342.7752313251</v>
      </c>
      <c r="M35" s="88">
        <f>SUMIFS('Data Repository Table'!$J:$J,'Data Repository Table'!$A:$A,"Financial Actual*",'Data Repository Table'!$B:$B,"Revenues*",'Data Repository Table'!$C:$C,$A35,'Data Repository Table'!$D:$D,M$32,'Data Repository Table'!$G:$G,$C35)</f>
        <v>1879527.7051926372</v>
      </c>
      <c r="N35" s="88">
        <f>SUMIFS('Data Repository Table'!$J:$J,'Data Repository Table'!$A:$A,"Financial Actual*",'Data Repository Table'!$B:$B,"Revenues*",'Data Repository Table'!$C:$C,$A35,'Data Repository Table'!$D:$D,N$32,'Data Repository Table'!$G:$G,$C35)</f>
        <v>1373305.4025176065</v>
      </c>
      <c r="O35" s="88">
        <f>SUMIFS('Data Repository Table'!$J:$J,'Data Repository Table'!$A:$A,"Financial Actual*",'Data Repository Table'!$B:$B,"Revenues*",'Data Repository Table'!$C:$C,$A35,'Data Repository Table'!$D:$D,O$32,'Data Repository Table'!$G:$G,$C35)</f>
        <v>1389447.6368185873</v>
      </c>
      <c r="P35" s="88">
        <f>SUMIFS('Data Repository Table'!$J:$J,'Data Repository Table'!$A:$A,"Financial Actual*",'Data Repository Table'!$B:$B,"Revenues*",'Data Repository Table'!$C:$C,$A35,'Data Repository Table'!$D:$D,P$32,'Data Repository Table'!$G:$G,$C35)</f>
        <v>1335168.6515272874</v>
      </c>
      <c r="Q35" s="88">
        <f t="shared" ref="Q35:Q42" si="3">SUM(E35:P35)</f>
        <v>18271699.227782957</v>
      </c>
    </row>
    <row r="36" spans="1:17" ht="28" customHeight="1" x14ac:dyDescent="0.15">
      <c r="A36" s="80" t="s">
        <v>39</v>
      </c>
      <c r="B36" s="80" t="s">
        <v>38</v>
      </c>
      <c r="C36" s="80" t="s">
        <v>46</v>
      </c>
      <c r="E36" s="88">
        <f>SUMIFS('Data Repository Table'!$J:$J,'Data Repository Table'!$A:$A,"Financial Actual*",'Data Repository Table'!$B:$B,"Revenues*",'Data Repository Table'!$C:$C,$A36,'Data Repository Table'!$D:$D,E$32,'Data Repository Table'!$G:$G,$C36)</f>
        <v>1296758.36136</v>
      </c>
      <c r="F36" s="88">
        <f>SUMIFS('Data Repository Table'!$J:$J,'Data Repository Table'!$A:$A,"Financial Actual*",'Data Repository Table'!$B:$B,"Revenues*",'Data Repository Table'!$C:$C,$A36,'Data Repository Table'!$D:$D,F$32,'Data Repository Table'!$G:$G,$C36)</f>
        <v>1248980.56822</v>
      </c>
      <c r="G36" s="88">
        <f>SUMIFS('Data Repository Table'!$J:$J,'Data Repository Table'!$A:$A,"Financial Actual*",'Data Repository Table'!$B:$B,"Revenues*",'Data Repository Table'!$C:$C,$A36,'Data Repository Table'!$D:$D,G$32,'Data Repository Table'!$G:$G,$C36)</f>
        <v>1153392.4247999999</v>
      </c>
      <c r="H36" s="88">
        <f>SUMIFS('Data Repository Table'!$J:$J,'Data Repository Table'!$A:$A,"Financial Actual*",'Data Repository Table'!$B:$B,"Revenues*",'Data Repository Table'!$C:$C,$A36,'Data Repository Table'!$D:$D,H$32,'Data Repository Table'!$G:$G,$C36)</f>
        <v>1144901.76416</v>
      </c>
      <c r="I36" s="88">
        <f>SUMIFS('Data Repository Table'!$J:$J,'Data Repository Table'!$A:$A,"Financial Actual*",'Data Repository Table'!$B:$B,"Revenues*",'Data Repository Table'!$C:$C,$A36,'Data Repository Table'!$D:$D,I$32,'Data Repository Table'!$G:$G,$C36)</f>
        <v>1208964.11944</v>
      </c>
      <c r="J36" s="88">
        <f>SUMIFS('Data Repository Table'!$J:$J,'Data Repository Table'!$A:$A,"Financial Actual*",'Data Repository Table'!$B:$B,"Revenues*",'Data Repository Table'!$C:$C,$A36,'Data Repository Table'!$D:$D,J$32,'Data Repository Table'!$G:$G,$C36)</f>
        <v>1179748.2727800002</v>
      </c>
      <c r="K36" s="88">
        <f>SUMIFS('Data Repository Table'!$J:$J,'Data Repository Table'!$A:$A,"Financial Actual*",'Data Repository Table'!$B:$B,"Revenues*",'Data Repository Table'!$C:$C,$A36,'Data Repository Table'!$D:$D,K$32,'Data Repository Table'!$G:$G,$C36)</f>
        <v>1715087.0459799999</v>
      </c>
      <c r="L36" s="88">
        <f>SUMIFS('Data Repository Table'!$J:$J,'Data Repository Table'!$A:$A,"Financial Actual*",'Data Repository Table'!$B:$B,"Revenues*",'Data Repository Table'!$C:$C,$A36,'Data Repository Table'!$D:$D,L$32,'Data Repository Table'!$G:$G,$C36)</f>
        <v>1518142.2933600002</v>
      </c>
      <c r="M36" s="88">
        <f>SUMIFS('Data Repository Table'!$J:$J,'Data Repository Table'!$A:$A,"Financial Actual*",'Data Repository Table'!$B:$B,"Revenues*",'Data Repository Table'!$C:$C,$A36,'Data Repository Table'!$D:$D,M$32,'Data Repository Table'!$G:$G,$C36)</f>
        <v>1600023.58516</v>
      </c>
      <c r="N36" s="88">
        <f>SUMIFS('Data Repository Table'!$J:$J,'Data Repository Table'!$A:$A,"Financial Actual*",'Data Repository Table'!$B:$B,"Revenues*",'Data Repository Table'!$C:$C,$A36,'Data Repository Table'!$D:$D,N$32,'Data Repository Table'!$G:$G,$C36)</f>
        <v>1169081.4812600003</v>
      </c>
      <c r="O36" s="88">
        <f>SUMIFS('Data Repository Table'!$J:$J,'Data Repository Table'!$A:$A,"Financial Actual*",'Data Repository Table'!$B:$B,"Revenues*",'Data Repository Table'!$C:$C,$A36,'Data Repository Table'!$D:$D,O$32,'Data Repository Table'!$G:$G,$C36)</f>
        <v>1182823.2077200001</v>
      </c>
      <c r="P36" s="88">
        <f>SUMIFS('Data Repository Table'!$J:$J,'Data Repository Table'!$A:$A,"Financial Actual*",'Data Repository Table'!$B:$B,"Revenues*",'Data Repository Table'!$C:$C,$A36,'Data Repository Table'!$D:$D,P$32,'Data Repository Table'!$G:$G,$C36)</f>
        <v>1136616.0374800002</v>
      </c>
      <c r="Q36" s="88">
        <f t="shared" si="3"/>
        <v>15554519.161720002</v>
      </c>
    </row>
    <row r="37" spans="1:17" ht="28" customHeight="1" x14ac:dyDescent="0.15">
      <c r="A37" s="80" t="s">
        <v>47</v>
      </c>
      <c r="B37" s="80" t="s">
        <v>38</v>
      </c>
      <c r="C37" s="80" t="s">
        <v>41</v>
      </c>
      <c r="E37" s="88">
        <f>SUMIFS('Data Repository Table'!$J:$J,'Data Repository Table'!$A:$A,"Financial Actual*",'Data Repository Table'!$B:$B,"Revenues*",'Data Repository Table'!$C:$C,$A37,'Data Repository Table'!$D:$D,E$32,'Data Repository Table'!$G:$G,$C37)</f>
        <v>7220021.2387499996</v>
      </c>
      <c r="F37" s="88">
        <f>SUMIFS('Data Repository Table'!$J:$J,'Data Repository Table'!$A:$A,"Financial Actual*",'Data Repository Table'!$B:$B,"Revenues*",'Data Repository Table'!$C:$C,$A37,'Data Repository Table'!$D:$D,F$32,'Data Repository Table'!$G:$G,$C37)</f>
        <v>6085131.0149999997</v>
      </c>
      <c r="G37" s="88">
        <f>SUMIFS('Data Repository Table'!$J:$J,'Data Repository Table'!$A:$A,"Financial Actual*",'Data Repository Table'!$B:$B,"Revenues*",'Data Repository Table'!$C:$C,$A37,'Data Repository Table'!$D:$D,G$32,'Data Repository Table'!$G:$G,$C37)</f>
        <v>6723291.7162500005</v>
      </c>
      <c r="H37" s="88">
        <f>SUMIFS('Data Repository Table'!$J:$J,'Data Repository Table'!$A:$A,"Financial Actual*",'Data Repository Table'!$B:$B,"Revenues*",'Data Repository Table'!$C:$C,$A37,'Data Repository Table'!$D:$D,H$32,'Data Repository Table'!$G:$G,$C37)</f>
        <v>6313180.5299999993</v>
      </c>
      <c r="I37" s="88">
        <f>SUMIFS('Data Repository Table'!$J:$J,'Data Repository Table'!$A:$A,"Financial Actual*",'Data Repository Table'!$B:$B,"Revenues*",'Data Repository Table'!$C:$C,$A37,'Data Repository Table'!$D:$D,I$32,'Data Repository Table'!$G:$G,$C37)</f>
        <v>5763708.6674999995</v>
      </c>
      <c r="J37" s="88">
        <f>SUMIFS('Data Repository Table'!$J:$J,'Data Repository Table'!$A:$A,"Financial Actual*",'Data Repository Table'!$B:$B,"Revenues*",'Data Repository Table'!$C:$C,$A37,'Data Repository Table'!$D:$D,J$32,'Data Repository Table'!$G:$G,$C37)</f>
        <v>6484566.5099999998</v>
      </c>
      <c r="K37" s="88">
        <f>SUMIFS('Data Repository Table'!$J:$J,'Data Repository Table'!$A:$A,"Financial Actual*",'Data Repository Table'!$B:$B,"Revenues*",'Data Repository Table'!$C:$C,$A37,'Data Repository Table'!$D:$D,K$32,'Data Repository Table'!$G:$G,$C37)</f>
        <v>9314190.6750000007</v>
      </c>
      <c r="L37" s="88">
        <f>SUMIFS('Data Repository Table'!$J:$J,'Data Repository Table'!$A:$A,"Financial Actual*",'Data Repository Table'!$B:$B,"Revenues*",'Data Repository Table'!$C:$C,$A37,'Data Repository Table'!$D:$D,L$32,'Data Repository Table'!$G:$G,$C37)</f>
        <v>6750396.1374999993</v>
      </c>
      <c r="M37" s="88">
        <f>SUMIFS('Data Repository Table'!$J:$J,'Data Repository Table'!$A:$A,"Financial Actual*",'Data Repository Table'!$B:$B,"Revenues*",'Data Repository Table'!$C:$C,$A37,'Data Repository Table'!$D:$D,M$32,'Data Repository Table'!$G:$G,$C37)</f>
        <v>8185283.6587499995</v>
      </c>
      <c r="N37" s="88">
        <f>SUMIFS('Data Repository Table'!$J:$J,'Data Repository Table'!$A:$A,"Financial Actual*",'Data Repository Table'!$B:$B,"Revenues*",'Data Repository Table'!$C:$C,$A37,'Data Repository Table'!$D:$D,N$32,'Data Repository Table'!$G:$G,$C37)</f>
        <v>6778514.602500001</v>
      </c>
      <c r="O37" s="88">
        <f>SUMIFS('Data Repository Table'!$J:$J,'Data Repository Table'!$A:$A,"Financial Actual*",'Data Repository Table'!$B:$B,"Revenues*",'Data Repository Table'!$C:$C,$A37,'Data Repository Table'!$D:$D,O$32,'Data Repository Table'!$G:$G,$C37)</f>
        <v>6094707.7050000001</v>
      </c>
      <c r="P37" s="88">
        <f>SUMIFS('Data Repository Table'!$J:$J,'Data Repository Table'!$A:$A,"Financial Actual*",'Data Repository Table'!$B:$B,"Revenues*",'Data Repository Table'!$C:$C,$A37,'Data Repository Table'!$D:$D,P$32,'Data Repository Table'!$G:$G,$C37)</f>
        <v>6735069.6974999998</v>
      </c>
      <c r="Q37" s="88">
        <f t="shared" si="3"/>
        <v>82448062.153750017</v>
      </c>
    </row>
    <row r="38" spans="1:17" ht="28" customHeight="1" x14ac:dyDescent="0.15">
      <c r="A38" s="80" t="s">
        <v>47</v>
      </c>
      <c r="B38" s="80" t="s">
        <v>38</v>
      </c>
      <c r="C38" s="80" t="s">
        <v>45</v>
      </c>
      <c r="E38" s="88">
        <f>SUMIFS('Data Repository Table'!$J:$J,'Data Repository Table'!$A:$A,"Financial Actual*",'Data Repository Table'!$B:$B,"Revenues*",'Data Repository Table'!$C:$C,$A38,'Data Repository Table'!$D:$D,E$32,'Data Repository Table'!$G:$G,$C38)</f>
        <v>5968550.8906999994</v>
      </c>
      <c r="F38" s="88">
        <f>SUMIFS('Data Repository Table'!$J:$J,'Data Repository Table'!$A:$A,"Financial Actual*",'Data Repository Table'!$B:$B,"Revenues*",'Data Repository Table'!$C:$C,$A38,'Data Repository Table'!$D:$D,F$32,'Data Repository Table'!$G:$G,$C38)</f>
        <v>5030374.9724000003</v>
      </c>
      <c r="G38" s="88">
        <f>SUMIFS('Data Repository Table'!$J:$J,'Data Repository Table'!$A:$A,"Financial Actual*",'Data Repository Table'!$B:$B,"Revenues*",'Data Repository Table'!$C:$C,$A38,'Data Repository Table'!$D:$D,G$32,'Data Repository Table'!$G:$G,$C38)</f>
        <v>5557921.1521000005</v>
      </c>
      <c r="H38" s="88">
        <f>SUMIFS('Data Repository Table'!$J:$J,'Data Repository Table'!$A:$A,"Financial Actual*",'Data Repository Table'!$B:$B,"Revenues*",'Data Repository Table'!$C:$C,$A38,'Data Repository Table'!$D:$D,H$32,'Data Repository Table'!$G:$G,$C38)</f>
        <v>5218895.9047999997</v>
      </c>
      <c r="I38" s="88">
        <f>SUMIFS('Data Repository Table'!$J:$J,'Data Repository Table'!$A:$A,"Financial Actual*",'Data Repository Table'!$B:$B,"Revenues*",'Data Repository Table'!$C:$C,$A38,'Data Repository Table'!$D:$D,I$32,'Data Repository Table'!$G:$G,$C38)</f>
        <v>4764665.8318000007</v>
      </c>
      <c r="J38" s="88">
        <f>SUMIFS('Data Repository Table'!$J:$J,'Data Repository Table'!$A:$A,"Financial Actual*",'Data Repository Table'!$B:$B,"Revenues*",'Data Repository Table'!$C:$C,$A38,'Data Repository Table'!$D:$D,J$32,'Data Repository Table'!$G:$G,$C38)</f>
        <v>5360574.9815999996</v>
      </c>
      <c r="K38" s="88">
        <f>SUMIFS('Data Repository Table'!$J:$J,'Data Repository Table'!$A:$A,"Financial Actual*",'Data Repository Table'!$B:$B,"Revenues*",'Data Repository Table'!$C:$C,$A38,'Data Repository Table'!$D:$D,K$32,'Data Repository Table'!$G:$G,$C38)</f>
        <v>7699730.9580000006</v>
      </c>
      <c r="L38" s="88">
        <f>SUMIFS('Data Repository Table'!$J:$J,'Data Repository Table'!$A:$A,"Financial Actual*",'Data Repository Table'!$B:$B,"Revenues*",'Data Repository Table'!$C:$C,$A38,'Data Repository Table'!$D:$D,L$32,'Data Repository Table'!$G:$G,$C38)</f>
        <v>6985660.807</v>
      </c>
      <c r="M38" s="88">
        <f>SUMIFS('Data Repository Table'!$J:$J,'Data Repository Table'!$A:$A,"Financial Actual*",'Data Repository Table'!$B:$B,"Revenues*",'Data Repository Table'!$C:$C,$A38,'Data Repository Table'!$D:$D,M$32,'Data Repository Table'!$G:$G,$C38)</f>
        <v>6766501.1579</v>
      </c>
      <c r="N38" s="88">
        <f>SUMIFS('Data Repository Table'!$J:$J,'Data Repository Table'!$A:$A,"Financial Actual*",'Data Repository Table'!$B:$B,"Revenues*",'Data Repository Table'!$C:$C,$A38,'Data Repository Table'!$D:$D,N$32,'Data Repository Table'!$G:$G,$C38)</f>
        <v>6603572.0713999998</v>
      </c>
      <c r="O38" s="88">
        <f>SUMIFS('Data Repository Table'!$J:$J,'Data Repository Table'!$A:$A,"Financial Actual*",'Data Repository Table'!$B:$B,"Revenues*",'Data Repository Table'!$C:$C,$A38,'Data Repository Table'!$D:$D,O$32,'Data Repository Table'!$G:$G,$C38)</f>
        <v>5038291.7028000001</v>
      </c>
      <c r="P38" s="88">
        <f>SUMIFS('Data Repository Table'!$J:$J,'Data Repository Table'!$A:$A,"Financial Actual*",'Data Repository Table'!$B:$B,"Revenues*",'Data Repository Table'!$C:$C,$A38,'Data Repository Table'!$D:$D,P$32,'Data Repository Table'!$G:$G,$C38)</f>
        <v>5567657.6166000003</v>
      </c>
      <c r="Q38" s="88">
        <f t="shared" si="3"/>
        <v>70562398.047100008</v>
      </c>
    </row>
    <row r="39" spans="1:17" ht="28" customHeight="1" x14ac:dyDescent="0.15">
      <c r="A39" s="80" t="s">
        <v>47</v>
      </c>
      <c r="B39" s="80" t="s">
        <v>38</v>
      </c>
      <c r="C39" s="80" t="s">
        <v>46</v>
      </c>
      <c r="E39" s="88">
        <f>SUMIFS('Data Repository Table'!$J:$J,'Data Repository Table'!$A:$A,"Financial Actual*",'Data Repository Table'!$B:$B,"Revenues*",'Data Repository Table'!$C:$C,$A39,'Data Repository Table'!$D:$D,E$32,'Data Repository Table'!$G:$G,$C39)</f>
        <v>4139478.8435499985</v>
      </c>
      <c r="F39" s="88">
        <f>SUMIFS('Data Repository Table'!$J:$J,'Data Repository Table'!$A:$A,"Financial Actual*",'Data Repository Table'!$B:$B,"Revenues*",'Data Repository Table'!$C:$C,$A39,'Data Repository Table'!$D:$D,F$32,'Data Repository Table'!$G:$G,$C39)</f>
        <v>3488808.4485999988</v>
      </c>
      <c r="G39" s="88">
        <f>SUMIFS('Data Repository Table'!$J:$J,'Data Repository Table'!$A:$A,"Financial Actual*",'Data Repository Table'!$B:$B,"Revenues*",'Data Repository Table'!$C:$C,$A39,'Data Repository Table'!$D:$D,G$32,'Data Repository Table'!$G:$G,$C39)</f>
        <v>3854687.2506499989</v>
      </c>
      <c r="H39" s="88">
        <f>SUMIFS('Data Repository Table'!$J:$J,'Data Repository Table'!$A:$A,"Financial Actual*",'Data Repository Table'!$B:$B,"Revenues*",'Data Repository Table'!$C:$C,$A39,'Data Repository Table'!$D:$D,H$32,'Data Repository Table'!$G:$G,$C39)</f>
        <v>3619556.8371999986</v>
      </c>
      <c r="I39" s="88">
        <f>SUMIFS('Data Repository Table'!$J:$J,'Data Repository Table'!$A:$A,"Financial Actual*",'Data Repository Table'!$B:$B,"Revenues*",'Data Repository Table'!$C:$C,$A39,'Data Repository Table'!$D:$D,I$32,'Data Repository Table'!$G:$G,$C39)</f>
        <v>3304526.302699999</v>
      </c>
      <c r="J39" s="88">
        <f>SUMIFS('Data Repository Table'!$J:$J,'Data Repository Table'!$A:$A,"Financial Actual*",'Data Repository Table'!$B:$B,"Revenues*",'Data Repository Table'!$C:$C,$A39,'Data Repository Table'!$D:$D,J$32,'Data Repository Table'!$G:$G,$C39)</f>
        <v>3717818.1323999991</v>
      </c>
      <c r="K39" s="88">
        <f>SUMIFS('Data Repository Table'!$J:$J,'Data Repository Table'!$A:$A,"Financial Actual*",'Data Repository Table'!$B:$B,"Revenues*",'Data Repository Table'!$C:$C,$A39,'Data Repository Table'!$D:$D,K$32,'Data Repository Table'!$G:$G,$C39)</f>
        <v>5340135.9869999988</v>
      </c>
      <c r="L39" s="88">
        <f>SUMIFS('Data Repository Table'!$J:$J,'Data Repository Table'!$A:$A,"Financial Actual*",'Data Repository Table'!$B:$B,"Revenues*",'Data Repository Table'!$C:$C,$A39,'Data Repository Table'!$D:$D,L$32,'Data Repository Table'!$G:$G,$C39)</f>
        <v>4844893.7854999984</v>
      </c>
      <c r="M39" s="88">
        <f>SUMIFS('Data Repository Table'!$J:$J,'Data Repository Table'!$A:$A,"Financial Actual*",'Data Repository Table'!$B:$B,"Revenues*",'Data Repository Table'!$C:$C,$A39,'Data Repository Table'!$D:$D,M$32,'Data Repository Table'!$G:$G,$C39)</f>
        <v>4692895.9643499991</v>
      </c>
      <c r="N39" s="88">
        <f>SUMIFS('Data Repository Table'!$J:$J,'Data Repository Table'!$A:$A,"Financial Actual*",'Data Repository Table'!$B:$B,"Revenues*",'Data Repository Table'!$C:$C,$A39,'Data Repository Table'!$D:$D,N$32,'Data Repository Table'!$G:$G,$C39)</f>
        <v>4886348.3721000003</v>
      </c>
      <c r="O39" s="88">
        <f>SUMIFS('Data Repository Table'!$J:$J,'Data Repository Table'!$A:$A,"Financial Actual*",'Data Repository Table'!$B:$B,"Revenues*",'Data Repository Table'!$C:$C,$A39,'Data Repository Table'!$D:$D,O$32,'Data Repository Table'!$G:$G,$C39)</f>
        <v>3494299.084199999</v>
      </c>
      <c r="P39" s="88">
        <f>SUMIFS('Data Repository Table'!$J:$J,'Data Repository Table'!$A:$A,"Financial Actual*",'Data Repository Table'!$B:$B,"Revenues*",'Data Repository Table'!$C:$C,$A39,'Data Repository Table'!$D:$D,P$32,'Data Repository Table'!$G:$G,$C39)</f>
        <v>3861439.9598999987</v>
      </c>
      <c r="Q39" s="88">
        <f t="shared" si="3"/>
        <v>49244888.96814999</v>
      </c>
    </row>
    <row r="40" spans="1:17" ht="28" customHeight="1" x14ac:dyDescent="0.15">
      <c r="A40" s="80" t="s">
        <v>48</v>
      </c>
      <c r="B40" s="80" t="s">
        <v>38</v>
      </c>
      <c r="C40" s="80" t="s">
        <v>41</v>
      </c>
      <c r="E40" s="88">
        <f>SUMIFS('Data Repository Table'!$J:$J,'Data Repository Table'!$A:$A,"Financial Actual*",'Data Repository Table'!$B:$B,"Revenues*",'Data Repository Table'!$C:$C,$A40,'Data Repository Table'!$D:$D,E$32,'Data Repository Table'!$G:$G,$C40)</f>
        <v>5298686.1637500003</v>
      </c>
      <c r="F40" s="88">
        <f>SUMIFS('Data Repository Table'!$J:$J,'Data Repository Table'!$A:$A,"Financial Actual*",'Data Repository Table'!$B:$B,"Revenues*",'Data Repository Table'!$C:$C,$A40,'Data Repository Table'!$D:$D,F$32,'Data Repository Table'!$G:$G,$C40)</f>
        <v>5854268.2837499995</v>
      </c>
      <c r="G40" s="88">
        <f>SUMIFS('Data Repository Table'!$J:$J,'Data Repository Table'!$A:$A,"Financial Actual*",'Data Repository Table'!$B:$B,"Revenues*",'Data Repository Table'!$C:$C,$A40,'Data Repository Table'!$D:$D,G$32,'Data Repository Table'!$G:$G,$C40)</f>
        <v>5098113.7162500005</v>
      </c>
      <c r="H40" s="88">
        <f>SUMIFS('Data Repository Table'!$J:$J,'Data Repository Table'!$A:$A,"Financial Actual*",'Data Repository Table'!$B:$B,"Revenues*",'Data Repository Table'!$C:$C,$A40,'Data Repository Table'!$D:$D,H$32,'Data Repository Table'!$G:$G,$C40)</f>
        <v>4506567.6112500001</v>
      </c>
      <c r="I40" s="88">
        <f>SUMIFS('Data Repository Table'!$J:$J,'Data Repository Table'!$A:$A,"Financial Actual*",'Data Repository Table'!$B:$B,"Revenues*",'Data Repository Table'!$C:$C,$A40,'Data Repository Table'!$D:$D,I$32,'Data Repository Table'!$G:$G,$C40)</f>
        <v>4950718.5187500007</v>
      </c>
      <c r="J40" s="88">
        <f>SUMIFS('Data Repository Table'!$J:$J,'Data Repository Table'!$A:$A,"Financial Actual*",'Data Repository Table'!$B:$B,"Revenues*",'Data Repository Table'!$C:$C,$A40,'Data Repository Table'!$D:$D,J$32,'Data Repository Table'!$G:$G,$C40)</f>
        <v>4219638.2549999999</v>
      </c>
      <c r="K40" s="88">
        <f>SUMIFS('Data Repository Table'!$J:$J,'Data Repository Table'!$A:$A,"Financial Actual*",'Data Repository Table'!$B:$B,"Revenues*",'Data Repository Table'!$C:$C,$A40,'Data Repository Table'!$D:$D,K$32,'Data Repository Table'!$G:$G,$C40)</f>
        <v>6454620.584999999</v>
      </c>
      <c r="L40" s="88">
        <f>SUMIFS('Data Repository Table'!$J:$J,'Data Repository Table'!$A:$A,"Financial Actual*",'Data Repository Table'!$B:$B,"Revenues*",'Data Repository Table'!$C:$C,$A40,'Data Repository Table'!$D:$D,L$32,'Data Repository Table'!$G:$G,$C40)</f>
        <v>6573684.678749999</v>
      </c>
      <c r="M40" s="88">
        <f>SUMIFS('Data Repository Table'!$J:$J,'Data Repository Table'!$A:$A,"Financial Actual*",'Data Repository Table'!$B:$B,"Revenues*",'Data Repository Table'!$C:$C,$A40,'Data Repository Table'!$D:$D,M$32,'Data Repository Table'!$G:$G,$C40)</f>
        <v>5896579.8487499999</v>
      </c>
      <c r="N40" s="88">
        <f>SUMIFS('Data Repository Table'!$J:$J,'Data Repository Table'!$A:$A,"Financial Actual*",'Data Repository Table'!$B:$B,"Revenues*",'Data Repository Table'!$C:$C,$A40,'Data Repository Table'!$D:$D,N$32,'Data Repository Table'!$G:$G,$C40)</f>
        <v>6254734.0800000001</v>
      </c>
      <c r="O40" s="88">
        <f>SUMIFS('Data Repository Table'!$J:$J,'Data Repository Table'!$A:$A,"Financial Actual*",'Data Repository Table'!$B:$B,"Revenues*",'Data Repository Table'!$C:$C,$A40,'Data Repository Table'!$D:$D,O$32,'Data Repository Table'!$G:$G,$C40)</f>
        <v>6161098.0612500003</v>
      </c>
      <c r="P40" s="88">
        <f>SUMIFS('Data Repository Table'!$J:$J,'Data Repository Table'!$A:$A,"Financial Actual*",'Data Repository Table'!$B:$B,"Revenues*",'Data Repository Table'!$C:$C,$A40,'Data Repository Table'!$D:$D,P$32,'Data Repository Table'!$G:$G,$C40)</f>
        <v>6591800.7712500002</v>
      </c>
      <c r="Q40" s="88">
        <f t="shared" si="3"/>
        <v>67860510.573750004</v>
      </c>
    </row>
    <row r="41" spans="1:17" ht="28" customHeight="1" x14ac:dyDescent="0.15">
      <c r="A41" s="80" t="s">
        <v>48</v>
      </c>
      <c r="B41" s="80" t="s">
        <v>38</v>
      </c>
      <c r="C41" s="80" t="s">
        <v>45</v>
      </c>
      <c r="E41" s="88">
        <f>SUMIFS('Data Repository Table'!$J:$J,'Data Repository Table'!$A:$A,"Financial Actual*",'Data Repository Table'!$B:$B,"Revenues*",'Data Repository Table'!$C:$C,$A41,'Data Repository Table'!$D:$D,E$32,'Data Repository Table'!$G:$G,$C41)</f>
        <v>4380247.2286999999</v>
      </c>
      <c r="F41" s="88">
        <f>SUMIFS('Data Repository Table'!$J:$J,'Data Repository Table'!$A:$A,"Financial Actual*",'Data Repository Table'!$B:$B,"Revenues*",'Data Repository Table'!$C:$C,$A41,'Data Repository Table'!$D:$D,F$32,'Data Repository Table'!$G:$G,$C41)</f>
        <v>3839528.4479</v>
      </c>
      <c r="G41" s="88">
        <f>SUMIFS('Data Repository Table'!$J:$J,'Data Repository Table'!$A:$A,"Financial Actual*",'Data Repository Table'!$B:$B,"Revenues*",'Data Repository Table'!$C:$C,$A41,'Data Repository Table'!$D:$D,G$32,'Data Repository Table'!$G:$G,$C41)</f>
        <v>5214440.6721000001</v>
      </c>
      <c r="H41" s="88">
        <f>SUMIFS('Data Repository Table'!$J:$J,'Data Repository Table'!$A:$A,"Financial Actual*",'Data Repository Table'!$B:$B,"Revenues*",'Data Repository Table'!$C:$C,$A41,'Data Repository Table'!$D:$D,H$32,'Data Repository Table'!$G:$G,$C41)</f>
        <v>4725429.2253</v>
      </c>
      <c r="I41" s="88">
        <f>SUMIFS('Data Repository Table'!$J:$J,'Data Repository Table'!$A:$A,"Financial Actual*",'Data Repository Table'!$B:$B,"Revenues*",'Data Repository Table'!$C:$C,$A41,'Data Repository Table'!$D:$D,I$32,'Data Repository Table'!$G:$G,$C41)</f>
        <v>4092593.9755000006</v>
      </c>
      <c r="J41" s="88">
        <f>SUMIFS('Data Repository Table'!$J:$J,'Data Repository Table'!$A:$A,"Financial Actual*",'Data Repository Table'!$B:$B,"Revenues*",'Data Repository Table'!$C:$C,$A41,'Data Repository Table'!$D:$D,J$32,'Data Repository Table'!$G:$G,$C41)</f>
        <v>4488234.2907999996</v>
      </c>
      <c r="K41" s="88">
        <f>SUMIFS('Data Repository Table'!$J:$J,'Data Repository Table'!$A:$A,"Financial Actual*",'Data Repository Table'!$B:$B,"Revenues*",'Data Repository Table'!$C:$C,$A41,'Data Repository Table'!$D:$D,K$32,'Data Repository Table'!$G:$G,$C41)</f>
        <v>5335819.6836000001</v>
      </c>
      <c r="L41" s="88">
        <f>SUMIFS('Data Repository Table'!$J:$J,'Data Repository Table'!$A:$A,"Financial Actual*",'Data Repository Table'!$B:$B,"Revenues*",'Data Repository Table'!$C:$C,$A41,'Data Repository Table'!$D:$D,L$32,'Data Repository Table'!$G:$G,$C41)</f>
        <v>5434246.0011</v>
      </c>
      <c r="M41" s="88">
        <f>SUMIFS('Data Repository Table'!$J:$J,'Data Repository Table'!$A:$A,"Financial Actual*",'Data Repository Table'!$B:$B,"Revenues*",'Data Repository Table'!$C:$C,$A41,'Data Repository Table'!$D:$D,M$32,'Data Repository Table'!$G:$G,$C41)</f>
        <v>4874506.0082999999</v>
      </c>
      <c r="N41" s="88">
        <f>SUMIFS('Data Repository Table'!$J:$J,'Data Repository Table'!$A:$A,"Financial Actual*",'Data Repository Table'!$B:$B,"Revenues*",'Data Repository Table'!$C:$C,$A41,'Data Repository Table'!$D:$D,N$32,'Data Repository Table'!$G:$G,$C41)</f>
        <v>5170580.1728000008</v>
      </c>
      <c r="O41" s="88">
        <f>SUMIFS('Data Repository Table'!$J:$J,'Data Repository Table'!$A:$A,"Financial Actual*",'Data Repository Table'!$B:$B,"Revenues*",'Data Repository Table'!$C:$C,$A41,'Data Repository Table'!$D:$D,O$32,'Data Repository Table'!$G:$G,$C41)</f>
        <v>5093174.3973000003</v>
      </c>
      <c r="P41" s="88">
        <f>SUMIFS('Data Repository Table'!$J:$J,'Data Repository Table'!$A:$A,"Financial Actual*",'Data Repository Table'!$B:$B,"Revenues*",'Data Repository Table'!$C:$C,$A41,'Data Repository Table'!$D:$D,P$32,'Data Repository Table'!$G:$G,$C41)</f>
        <v>5449221.9709000001</v>
      </c>
      <c r="Q41" s="88">
        <f t="shared" si="3"/>
        <v>58098022.074299999</v>
      </c>
    </row>
    <row r="42" spans="1:17" ht="28" customHeight="1" x14ac:dyDescent="0.15">
      <c r="A42" s="80" t="s">
        <v>48</v>
      </c>
      <c r="B42" s="80" t="s">
        <v>38</v>
      </c>
      <c r="C42" s="80" t="s">
        <v>46</v>
      </c>
      <c r="E42" s="88">
        <f>SUMIFS('Data Repository Table'!$J:$J,'Data Repository Table'!$A:$A,"Financial Actual*",'Data Repository Table'!$B:$B,"Revenues*",'Data Repository Table'!$C:$C,$A42,'Data Repository Table'!$D:$D,E$32,'Data Repository Table'!$G:$G,$C42)</f>
        <v>3037913.400549999</v>
      </c>
      <c r="F42" s="88">
        <f>SUMIFS('Data Repository Table'!$J:$J,'Data Repository Table'!$A:$A,"Financial Actual*",'Data Repository Table'!$B:$B,"Revenues*",'Data Repository Table'!$C:$C,$A42,'Data Repository Table'!$D:$D,F$32,'Data Repository Table'!$G:$G,$C42)</f>
        <v>3356447.1493499991</v>
      </c>
      <c r="G42" s="88">
        <f>SUMIFS('Data Repository Table'!$J:$J,'Data Repository Table'!$A:$A,"Financial Actual*",'Data Repository Table'!$B:$B,"Revenues*",'Data Repository Table'!$C:$C,$A42,'Data Repository Table'!$D:$D,G$32,'Data Repository Table'!$G:$G,$C42)</f>
        <v>2922918.5306499992</v>
      </c>
      <c r="H42" s="88">
        <f>SUMIFS('Data Repository Table'!$J:$J,'Data Repository Table'!$A:$A,"Financial Actual*",'Data Repository Table'!$B:$B,"Revenues*",'Data Repository Table'!$C:$C,$A42,'Data Repository Table'!$D:$D,H$32,'Data Repository Table'!$G:$G,$C42)</f>
        <v>2583765.4304499994</v>
      </c>
      <c r="I42" s="88">
        <f>SUMIFS('Data Repository Table'!$J:$J,'Data Repository Table'!$A:$A,"Financial Actual*",'Data Repository Table'!$B:$B,"Revenues*",'Data Repository Table'!$C:$C,$A42,'Data Repository Table'!$D:$D,I$32,'Data Repository Table'!$G:$G,$C42)</f>
        <v>2838411.9507499994</v>
      </c>
      <c r="J42" s="88">
        <f>SUMIFS('Data Repository Table'!$J:$J,'Data Repository Table'!$A:$A,"Financial Actual*",'Data Repository Table'!$B:$B,"Revenues*",'Data Repository Table'!$C:$C,$A42,'Data Repository Table'!$D:$D,J$32,'Data Repository Table'!$G:$G,$C42)</f>
        <v>2419259.2661999995</v>
      </c>
      <c r="K42" s="88">
        <f>SUMIFS('Data Repository Table'!$J:$J,'Data Repository Table'!$A:$A,"Financial Actual*",'Data Repository Table'!$B:$B,"Revenues*",'Data Repository Table'!$C:$C,$A42,'Data Repository Table'!$D:$D,K$32,'Data Repository Table'!$G:$G,$C42)</f>
        <v>3700649.1353999986</v>
      </c>
      <c r="L42" s="88">
        <f>SUMIFS('Data Repository Table'!$J:$J,'Data Repository Table'!$A:$A,"Financial Actual*",'Data Repository Table'!$B:$B,"Revenues*",'Data Repository Table'!$C:$C,$A42,'Data Repository Table'!$D:$D,L$32,'Data Repository Table'!$G:$G,$C42)</f>
        <v>3768912.5491499985</v>
      </c>
      <c r="M42" s="88">
        <f>SUMIFS('Data Repository Table'!$J:$J,'Data Repository Table'!$A:$A,"Financial Actual*",'Data Repository Table'!$B:$B,"Revenues*",'Data Repository Table'!$C:$C,$A42,'Data Repository Table'!$D:$D,M$32,'Data Repository Table'!$G:$G,$C42)</f>
        <v>3380705.7799499989</v>
      </c>
      <c r="N42" s="88">
        <f>SUMIFS('Data Repository Table'!$J:$J,'Data Repository Table'!$A:$A,"Financial Actual*",'Data Repository Table'!$B:$B,"Revenues*",'Data Repository Table'!$C:$C,$A42,'Data Repository Table'!$D:$D,N$32,'Data Repository Table'!$G:$G,$C42)</f>
        <v>3586047.5391999991</v>
      </c>
      <c r="O42" s="88">
        <f>SUMIFS('Data Repository Table'!$J:$J,'Data Repository Table'!$A:$A,"Financial Actual*",'Data Repository Table'!$B:$B,"Revenues*",'Data Repository Table'!$C:$C,$A42,'Data Repository Table'!$D:$D,O$32,'Data Repository Table'!$G:$G,$C42)</f>
        <v>3032362.88845</v>
      </c>
      <c r="P42" s="88">
        <f>SUMIFS('Data Repository Table'!$J:$J,'Data Repository Table'!$A:$A,"Financial Actual*",'Data Repository Table'!$B:$B,"Revenues*",'Data Repository Table'!$C:$C,$A42,'Data Repository Table'!$D:$D,P$32,'Data Repository Table'!$G:$G,$C42)</f>
        <v>3079299.10885</v>
      </c>
      <c r="Q42" s="88">
        <f t="shared" si="3"/>
        <v>37706692.728949994</v>
      </c>
    </row>
    <row r="52" spans="1:21" ht="31" customHeight="1" x14ac:dyDescent="0.15"/>
    <row r="55" spans="1:21" ht="132.5" customHeight="1" x14ac:dyDescent="0.15">
      <c r="A55" s="153" t="s">
        <v>82</v>
      </c>
      <c r="B55" s="153"/>
      <c r="C55" s="153"/>
      <c r="D55" s="153"/>
      <c r="E55" s="153"/>
      <c r="F55" s="153"/>
      <c r="G55" s="153"/>
      <c r="H55" s="153"/>
      <c r="I55" s="153"/>
      <c r="J55" s="153"/>
      <c r="K55" s="153"/>
      <c r="L55" s="153"/>
      <c r="M55" s="153"/>
      <c r="N55" s="153"/>
      <c r="O55" s="153"/>
      <c r="P55" s="153"/>
      <c r="Q55" s="153"/>
      <c r="R55" s="153"/>
      <c r="S55" s="153"/>
      <c r="T55" s="153"/>
      <c r="U55" s="153"/>
    </row>
    <row r="56" spans="1:21" ht="28" customHeight="1" x14ac:dyDescent="0.15">
      <c r="A56" s="2"/>
      <c r="B56" s="95" t="s">
        <v>41</v>
      </c>
      <c r="C56" s="95" t="s">
        <v>45</v>
      </c>
      <c r="D56" s="95" t="s">
        <v>46</v>
      </c>
      <c r="E56" s="95" t="s">
        <v>79</v>
      </c>
    </row>
    <row r="57" spans="1:21" ht="28" customHeight="1" x14ac:dyDescent="0.15">
      <c r="A57" s="1" t="s">
        <v>39</v>
      </c>
      <c r="B57" s="88">
        <f>SUM(E34:P34)</f>
        <v>37118738.908649988</v>
      </c>
      <c r="C57" s="19">
        <f>SUM(E35:P35)</f>
        <v>18271699.227782957</v>
      </c>
      <c r="D57" s="19">
        <f>SUM(E36:P36)</f>
        <v>15554519.161720002</v>
      </c>
      <c r="E57" s="88">
        <f>SUM(B57:D57)</f>
        <v>70944957.298152953</v>
      </c>
    </row>
    <row r="58" spans="1:21" ht="28" customHeight="1" x14ac:dyDescent="0.15">
      <c r="A58" s="1" t="s">
        <v>47</v>
      </c>
      <c r="B58" s="88">
        <f>SUM(E37:P37)</f>
        <v>82448062.153750017</v>
      </c>
      <c r="C58" s="19">
        <f>SUM(E38:P38)</f>
        <v>70562398.047100008</v>
      </c>
      <c r="D58" s="19">
        <f>SUM(E39:P39)</f>
        <v>49244888.96814999</v>
      </c>
      <c r="E58" s="88">
        <f>SUM(B58:D58)</f>
        <v>202255349.169</v>
      </c>
    </row>
    <row r="59" spans="1:21" ht="28" customHeight="1" x14ac:dyDescent="0.15">
      <c r="A59" s="1" t="s">
        <v>48</v>
      </c>
      <c r="B59" s="19">
        <f>SUM(E40:P40)</f>
        <v>67860510.573750004</v>
      </c>
      <c r="C59" s="19">
        <f>SUM(E41:P41)</f>
        <v>58098022.074299999</v>
      </c>
      <c r="D59" s="19">
        <f>SUM(E42:P42)</f>
        <v>37706692.728949994</v>
      </c>
      <c r="E59" s="88">
        <f t="shared" ref="E59" si="4">SUM(B59:D59)</f>
        <v>163665225.377</v>
      </c>
    </row>
    <row r="60" spans="1:21" ht="28" customHeight="1" x14ac:dyDescent="0.15">
      <c r="A60" s="80"/>
      <c r="C60" s="88"/>
      <c r="D60" s="88"/>
    </row>
    <row r="61" spans="1:21" ht="28" customHeight="1" x14ac:dyDescent="0.15">
      <c r="A61" s="2"/>
      <c r="B61" s="95" t="s">
        <v>41</v>
      </c>
      <c r="C61" s="95" t="s">
        <v>45</v>
      </c>
      <c r="D61" s="95" t="s">
        <v>46</v>
      </c>
      <c r="E61" s="95" t="s">
        <v>79</v>
      </c>
    </row>
    <row r="62" spans="1:21" ht="28" customHeight="1" x14ac:dyDescent="0.15">
      <c r="A62" s="1" t="s">
        <v>39</v>
      </c>
      <c r="B62" s="97">
        <f>B57/E57</f>
        <v>0.52320475368890484</v>
      </c>
      <c r="C62" s="97">
        <f>C57/E57</f>
        <v>0.25754754000336344</v>
      </c>
      <c r="D62" s="97">
        <f>D57/E57</f>
        <v>0.21924770630773166</v>
      </c>
      <c r="E62" s="96">
        <f>SUM(B62:D62)</f>
        <v>1</v>
      </c>
    </row>
    <row r="63" spans="1:21" ht="28" customHeight="1" x14ac:dyDescent="0.15">
      <c r="A63" s="1" t="s">
        <v>47</v>
      </c>
      <c r="B63" s="97">
        <f>B58/E58</f>
        <v>0.40764341953130878</v>
      </c>
      <c r="C63" s="97">
        <f>C58/E58</f>
        <v>0.34887778413286691</v>
      </c>
      <c r="D63" s="97">
        <f>D58/E58</f>
        <v>0.24347879633582434</v>
      </c>
      <c r="E63" s="96">
        <f t="shared" ref="E63:E64" si="5">SUM(B63:D63)</f>
        <v>1</v>
      </c>
    </row>
    <row r="64" spans="1:21" ht="28" customHeight="1" x14ac:dyDescent="0.15">
      <c r="A64" s="1" t="s">
        <v>48</v>
      </c>
      <c r="B64" s="97">
        <f>B59/E59</f>
        <v>0.41462998885337127</v>
      </c>
      <c r="C64" s="97">
        <f>C59/E59</f>
        <v>0.35498085766522613</v>
      </c>
      <c r="D64" s="97">
        <f>D59/E59</f>
        <v>0.23038915348140254</v>
      </c>
      <c r="E64" s="96">
        <f t="shared" si="5"/>
        <v>0.99999999999999989</v>
      </c>
    </row>
  </sheetData>
  <mergeCells count="5">
    <mergeCell ref="A55:U55"/>
    <mergeCell ref="A8:U8"/>
    <mergeCell ref="A9:V9"/>
    <mergeCell ref="A30:U30"/>
    <mergeCell ref="A31:V31"/>
  </mergeCells>
  <conditionalFormatting sqref="E26:E29 E24:P25 F26:P28">
    <cfRule type="colorScale" priority="3">
      <colorScale>
        <cfvo type="min"/>
        <cfvo type="percentile" val="50"/>
        <cfvo type="max"/>
        <color rgb="FFF8696B"/>
        <color rgb="FFFCFCFF"/>
        <color rgb="FF5A8AC6"/>
      </colorScale>
    </cfRule>
  </conditionalFormatting>
  <conditionalFormatting sqref="E12:P12">
    <cfRule type="colorScale" priority="1">
      <colorScale>
        <cfvo type="min"/>
        <cfvo type="percentile" val="50"/>
        <cfvo type="max"/>
        <color rgb="FFF8696B"/>
        <color rgb="FFFCFCFF"/>
        <color rgb="FF5A8AC6"/>
      </colorScale>
    </cfRule>
  </conditionalFormatting>
  <conditionalFormatting sqref="E13:P16">
    <cfRule type="colorScale" priority="8">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95" zoomScale="80" zoomScaleNormal="80" workbookViewId="0">
      <selection activeCell="A77" sqref="A77:V77"/>
    </sheetView>
  </sheetViews>
  <sheetFormatPr baseColWidth="10" defaultColWidth="8.83203125" defaultRowHeight="15" x14ac:dyDescent="0.2"/>
  <cols>
    <col min="1" max="1" width="13.6640625" customWidth="1"/>
    <col min="2" max="2" width="12.83203125" customWidth="1"/>
    <col min="3" max="3" width="33.1640625" bestFit="1" customWidth="1"/>
    <col min="4" max="4" width="21.33203125" bestFit="1" customWidth="1"/>
    <col min="5" max="5" width="21.33203125" customWidth="1"/>
    <col min="6" max="6" width="23.1640625" style="2" customWidth="1"/>
    <col min="7" max="7" width="21.33203125" style="2" customWidth="1"/>
    <col min="8" max="8" width="23" style="2" customWidth="1"/>
    <col min="9" max="16" width="19.5" style="2" bestFit="1" customWidth="1"/>
    <col min="17" max="17" width="21.1640625" style="2" customWidth="1"/>
    <col min="18" max="18" width="23.33203125" style="2" customWidth="1"/>
    <col min="20" max="20" width="16.5" bestFit="1" customWidth="1"/>
  </cols>
  <sheetData>
    <row r="1" spans="1:23" ht="18" x14ac:dyDescent="0.2">
      <c r="A1" s="81" t="s">
        <v>83</v>
      </c>
      <c r="B1" s="82"/>
    </row>
    <row r="2" spans="1:23" x14ac:dyDescent="0.2">
      <c r="A2" s="2" t="s">
        <v>84</v>
      </c>
      <c r="B2" s="2"/>
    </row>
    <row r="3" spans="1:23" x14ac:dyDescent="0.2">
      <c r="A3" s="2" t="s">
        <v>85</v>
      </c>
      <c r="B3" s="2"/>
    </row>
    <row r="4" spans="1:23" ht="57" customHeight="1" x14ac:dyDescent="0.2">
      <c r="A4" s="158" t="s">
        <v>86</v>
      </c>
      <c r="B4" s="150"/>
      <c r="C4" s="150"/>
      <c r="D4" s="150"/>
      <c r="E4" s="150"/>
      <c r="F4" s="150"/>
      <c r="G4" s="150"/>
      <c r="H4" s="150"/>
      <c r="I4" s="150"/>
      <c r="J4" s="150"/>
      <c r="K4" s="150"/>
      <c r="L4" s="150"/>
      <c r="M4" s="150"/>
      <c r="N4" s="150"/>
      <c r="O4" s="150"/>
      <c r="P4" s="150"/>
      <c r="Q4" s="150"/>
      <c r="R4" s="150"/>
      <c r="S4" s="150"/>
      <c r="T4" s="150"/>
    </row>
    <row r="5" spans="1:23" x14ac:dyDescent="0.2">
      <c r="A5" s="1"/>
      <c r="B5" s="2"/>
    </row>
    <row r="6" spans="1:23" x14ac:dyDescent="0.2">
      <c r="A6" s="2" t="s">
        <v>87</v>
      </c>
      <c r="B6" s="2"/>
    </row>
    <row r="7" spans="1:23" x14ac:dyDescent="0.2">
      <c r="A7" s="2" t="s">
        <v>88</v>
      </c>
      <c r="B7" s="2"/>
    </row>
    <row r="8" spans="1:23" x14ac:dyDescent="0.2">
      <c r="A8" s="2" t="s">
        <v>74</v>
      </c>
    </row>
    <row r="10" spans="1:23" ht="60" customHeight="1" x14ac:dyDescent="0.2">
      <c r="A10" s="159" t="s">
        <v>89</v>
      </c>
      <c r="B10" s="160"/>
      <c r="C10" s="160"/>
      <c r="D10" s="160"/>
      <c r="E10" s="160"/>
      <c r="F10" s="160"/>
      <c r="G10" s="160"/>
      <c r="H10" s="160"/>
      <c r="I10" s="160"/>
      <c r="J10" s="160"/>
      <c r="K10" s="160"/>
      <c r="L10" s="160"/>
      <c r="M10" s="160"/>
      <c r="N10" s="160"/>
      <c r="O10" s="160"/>
      <c r="P10" s="160"/>
      <c r="Q10" s="160"/>
      <c r="R10" s="160"/>
      <c r="S10" s="160"/>
      <c r="T10" s="160"/>
      <c r="U10" s="160"/>
      <c r="V10" s="160"/>
      <c r="W10" s="102"/>
    </row>
    <row r="11" spans="1:23" x14ac:dyDescent="0.2">
      <c r="A11" s="159" t="s">
        <v>90</v>
      </c>
      <c r="B11" s="161"/>
      <c r="C11" s="161"/>
      <c r="D11" s="161"/>
      <c r="E11" s="161"/>
      <c r="F11" s="161"/>
      <c r="G11" s="161"/>
      <c r="H11" s="161"/>
      <c r="I11" s="161"/>
      <c r="J11" s="161"/>
      <c r="K11" s="161"/>
      <c r="L11" s="161"/>
      <c r="M11" s="161"/>
      <c r="N11" s="161"/>
      <c r="O11" s="161"/>
      <c r="P11" s="161"/>
      <c r="Q11" s="161"/>
      <c r="R11" s="161"/>
      <c r="S11" s="161"/>
      <c r="T11" s="161"/>
      <c r="U11" s="161"/>
      <c r="V11" s="161"/>
      <c r="W11" s="161"/>
    </row>
    <row r="12" spans="1:23" x14ac:dyDescent="0.2">
      <c r="A12" s="85" t="s">
        <v>20</v>
      </c>
      <c r="B12" s="85" t="s">
        <v>77</v>
      </c>
      <c r="C12" s="85" t="s">
        <v>50</v>
      </c>
      <c r="D12" s="85" t="s">
        <v>91</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79</v>
      </c>
      <c r="S12" s="87"/>
      <c r="T12" s="87"/>
      <c r="U12" s="87"/>
      <c r="V12" s="87"/>
      <c r="W12" s="87"/>
    </row>
    <row r="13" spans="1:23" x14ac:dyDescent="0.2">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ht="20" x14ac:dyDescent="0.2">
      <c r="A14" s="85"/>
      <c r="B14" s="85"/>
      <c r="C14" s="85"/>
      <c r="D14" s="85"/>
      <c r="E14" s="85"/>
      <c r="F14" s="100"/>
      <c r="G14" s="100"/>
      <c r="H14" s="100"/>
      <c r="I14" s="100"/>
      <c r="J14" s="100"/>
      <c r="K14" s="100"/>
      <c r="L14" s="100"/>
      <c r="M14" s="100"/>
      <c r="N14" s="100"/>
      <c r="O14" s="100"/>
      <c r="P14" s="100"/>
      <c r="Q14" s="100"/>
      <c r="R14" s="138"/>
      <c r="S14" s="87"/>
      <c r="T14" s="87"/>
      <c r="U14" s="87"/>
      <c r="V14" s="87"/>
      <c r="W14" s="87"/>
    </row>
    <row r="15" spans="1:23" ht="20" x14ac:dyDescent="0.2">
      <c r="A15" s="80" t="s">
        <v>39</v>
      </c>
      <c r="B15" s="80" t="s">
        <v>49</v>
      </c>
      <c r="C15" s="80" t="s">
        <v>51</v>
      </c>
      <c r="D15" s="80" t="s">
        <v>52</v>
      </c>
      <c r="E15" s="103"/>
      <c r="F15" s="137">
        <f>SUMIFS('Data Repository Table'!$J:$J,'Data Repository Table'!$A:$A,"Financial Actual*",'Data Repository Table'!$B:$B,"Expenses*",'Data Repository Table'!$C:$C,$A15,'Data Repository Table'!$D:$D,F12,'Data Repository Table'!$G:$G,$C15,'Data Repository Table'!$H:$H,$D15)</f>
        <v>593751.84</v>
      </c>
      <c r="G15" s="137">
        <f>SUMIFS('Data Repository Table'!$J:$J,'Data Repository Table'!$A:$A,"Financial Actual*",'Data Repository Table'!$B:$B,"Expenses*",'Data Repository Table'!$C:$C,$A15,'Data Repository Table'!$D:$D,G12,'Data Repository Table'!$G:$G,$C15,'Data Repository Table'!$H:$H,$D15)</f>
        <v>820393.03401412489</v>
      </c>
      <c r="H15" s="137">
        <f>SUMIFS('Data Repository Table'!$J:$J,'Data Repository Table'!$A:$A,"Financial Actual*",'Data Repository Table'!$B:$B,"Expenses*",'Data Repository Table'!$C:$C,$A15,'Data Repository Table'!$D:$D,H12,'Data Repository Table'!$G:$G,$C15,'Data Repository Table'!$H:$H,$D15)</f>
        <v>642291.58212862327</v>
      </c>
      <c r="I15" s="137">
        <f>SUMIFS('Data Repository Table'!$J:$J,'Data Repository Table'!$A:$A,"Financial Actual*",'Data Repository Table'!$B:$B,"Expenses*",'Data Repository Table'!$C:$C,$A15,'Data Repository Table'!$D:$D,I12,'Data Repository Table'!$G:$G,$C15,'Data Repository Table'!$H:$H,$D15)</f>
        <v>609639.97288837493</v>
      </c>
      <c r="J15" s="137">
        <f>SUMIFS('Data Repository Table'!$J:$J,'Data Repository Table'!$A:$A,"Financial Actual*",'Data Repository Table'!$B:$B,"Expenses*",'Data Repository Table'!$C:$C,$A15,'Data Repository Table'!$D:$D,J12,'Data Repository Table'!$G:$G,$C15,'Data Repository Table'!$H:$H,$D15)</f>
        <v>626073.16897124995</v>
      </c>
      <c r="K15" s="137">
        <f>SUMIFS('Data Repository Table'!$J:$J,'Data Repository Table'!$A:$A,"Financial Actual*",'Data Repository Table'!$B:$B,"Expenses*",'Data Repository Table'!$C:$C,$A15,'Data Repository Table'!$D:$D,K12,'Data Repository Table'!$G:$G,$C15,'Data Repository Table'!$H:$H,$D15)</f>
        <v>602153.37789750006</v>
      </c>
      <c r="L15" s="137">
        <f>SUMIFS('Data Repository Table'!$J:$J,'Data Repository Table'!$A:$A,"Financial Actual*",'Data Repository Table'!$B:$B,"Expenses*",'Data Repository Table'!$C:$C,$A15,'Data Repository Table'!$D:$D,L12,'Data Repository Table'!$G:$G,$C15,'Data Repository Table'!$H:$H,$D15)</f>
        <v>1146143.9846999997</v>
      </c>
      <c r="M15" s="137">
        <f>SUMIFS('Data Repository Table'!$J:$J,'Data Repository Table'!$A:$A,"Financial Actual*",'Data Repository Table'!$B:$B,"Expenses*",'Data Repository Table'!$C:$C,$A15,'Data Repository Table'!$D:$D,M12,'Data Repository Table'!$G:$G,$C15,'Data Repository Table'!$H:$H,$D15)</f>
        <v>964931.83751249989</v>
      </c>
      <c r="N15" s="137">
        <f>SUMIFS('Data Repository Table'!$J:$J,'Data Repository Table'!$A:$A,"Financial Actual*",'Data Repository Table'!$B:$B,"Expenses*",'Data Repository Table'!$C:$C,$A15,'Data Repository Table'!$D:$D,N12,'Data Repository Table'!$G:$G,$C15,'Data Repository Table'!$H:$H,$D15)</f>
        <v>962733.95790000004</v>
      </c>
      <c r="O15" s="137">
        <f>SUMIFS('Data Repository Table'!$J:$J,'Data Repository Table'!$A:$A,"Financial Actual*",'Data Repository Table'!$B:$B,"Expenses*",'Data Repository Table'!$C:$C,$A15,'Data Repository Table'!$D:$D,O12,'Data Repository Table'!$G:$G,$C15,'Data Repository Table'!$H:$H,$D15)</f>
        <v>964825.21760624985</v>
      </c>
      <c r="P15" s="137">
        <f>SUMIFS('Data Repository Table'!$J:$J,'Data Repository Table'!$A:$A,"Financial Actual*",'Data Repository Table'!$B:$B,"Expenses*",'Data Repository Table'!$C:$C,$A15,'Data Repository Table'!$D:$D,P12,'Data Repository Table'!$G:$G,$C15,'Data Repository Table'!$H:$H,$D15)</f>
        <v>1024534.78359375</v>
      </c>
      <c r="Q15" s="137">
        <f>SUMIFS('Data Repository Table'!$J:$J,'Data Repository Table'!$A:$A,"Financial Actual*",'Data Repository Table'!$B:$B,"Expenses*",'Data Repository Table'!$C:$C,$A15,'Data Repository Table'!$D:$D,Q12,'Data Repository Table'!$G:$G,$C15,'Data Repository Table'!$H:$H,$D15)</f>
        <v>1168045.22566875</v>
      </c>
      <c r="R15" s="140">
        <f>SUM(F15:Q15)</f>
        <v>10125517.982881123</v>
      </c>
      <c r="S15" s="79"/>
      <c r="T15" s="79"/>
      <c r="U15" s="79"/>
      <c r="V15" s="79"/>
      <c r="W15" s="79"/>
    </row>
    <row r="16" spans="1:23" ht="20" x14ac:dyDescent="0.2">
      <c r="A16" s="80" t="s">
        <v>39</v>
      </c>
      <c r="B16" s="80" t="s">
        <v>49</v>
      </c>
      <c r="C16" s="80" t="s">
        <v>53</v>
      </c>
      <c r="D16" s="80" t="s">
        <v>54</v>
      </c>
      <c r="E16" s="103"/>
      <c r="F16" s="137">
        <f>SUMIFS('Data Repository Table'!$J:$J,'Data Repository Table'!$A:$A,"Financial Actual*",'Data Repository Table'!$B:$B,"Expenses*",'Data Repository Table'!$C:$C,$A16,'Data Repository Table'!$D:$D,F12,'Data Repository Table'!$G:$G,$C16,'Data Repository Table'!$H:$H,$D16)</f>
        <v>276807.38497499918</v>
      </c>
      <c r="G16" s="137">
        <f>SUMIFS('Data Repository Table'!$J:$J,'Data Repository Table'!$A:$A,"Financial Actual*",'Data Repository Table'!$B:$B,"Expenses*",'Data Repository Table'!$C:$C,$A16,'Data Repository Table'!$D:$D,G12,'Data Repository Table'!$G:$G,$C16,'Data Repository Table'!$H:$H,$D16)</f>
        <v>382467.614925</v>
      </c>
      <c r="H16" s="137">
        <f>SUMIFS('Data Repository Table'!$J:$J,'Data Repository Table'!$A:$A,"Financial Actual*",'Data Repository Table'!$B:$B,"Expenses*",'Data Repository Table'!$C:$C,$A16,'Data Repository Table'!$D:$D,H12,'Data Repository Table'!$G:$G,$C16,'Data Repository Table'!$H:$H,$D16)</f>
        <v>299436.63502499921</v>
      </c>
      <c r="I16" s="137">
        <f>SUMIFS('Data Repository Table'!$J:$J,'Data Repository Table'!$A:$A,"Financial Actual*",'Data Repository Table'!$B:$B,"Expenses*",'Data Repository Table'!$C:$C,$A16,'Data Repository Table'!$D:$D,I12,'Data Repository Table'!$G:$G,$C16,'Data Repository Table'!$H:$H,$D16)</f>
        <v>284214.43957499997</v>
      </c>
      <c r="J16" s="137">
        <f>SUMIFS('Data Repository Table'!$J:$J,'Data Repository Table'!$A:$A,"Financial Actual*",'Data Repository Table'!$B:$B,"Expenses*",'Data Repository Table'!$C:$C,$A16,'Data Repository Table'!$D:$D,J12,'Data Repository Table'!$G:$G,$C16,'Data Repository Table'!$H:$H,$D16)</f>
        <v>291875.60325000004</v>
      </c>
      <c r="K16" s="137">
        <f>SUMIFS('Data Repository Table'!$J:$J,'Data Repository Table'!$A:$A,"Financial Actual*",'Data Repository Table'!$B:$B,"Expenses*",'Data Repository Table'!$C:$C,$A16,'Data Repository Table'!$D:$D,K12,'Data Repository Table'!$G:$G,$C16,'Data Repository Table'!$H:$H,$D16)</f>
        <v>280724.18550000002</v>
      </c>
      <c r="L16" s="137">
        <f>SUMIFS('Data Repository Table'!$J:$J,'Data Repository Table'!$A:$A,"Financial Actual*",'Data Repository Table'!$B:$B,"Expenses*",'Data Repository Table'!$C:$C,$A16,'Data Repository Table'!$D:$D,L12,'Data Repository Table'!$G:$G,$C16,'Data Repository Table'!$H:$H,$D16)</f>
        <v>534332.85999999987</v>
      </c>
      <c r="M16" s="137">
        <f>SUMIFS('Data Repository Table'!$J:$J,'Data Repository Table'!$A:$A,"Financial Actual*",'Data Repository Table'!$B:$B,"Expenses*",'Data Repository Table'!$C:$C,$A16,'Data Repository Table'!$D:$D,M12,'Data Repository Table'!$G:$G,$C16,'Data Repository Table'!$H:$H,$D16)</f>
        <v>449851.67249999999</v>
      </c>
      <c r="N16" s="137">
        <f>SUMIFS('Data Repository Table'!$J:$J,'Data Repository Table'!$A:$A,"Financial Actual*",'Data Repository Table'!$B:$B,"Expenses*",'Data Repository Table'!$C:$C,$A16,'Data Repository Table'!$D:$D,N12,'Data Repository Table'!$G:$G,$C16,'Data Repository Table'!$H:$H,$D16)</f>
        <v>448827.02</v>
      </c>
      <c r="O16" s="137">
        <f>SUMIFS('Data Repository Table'!$J:$J,'Data Repository Table'!$A:$A,"Financial Actual*",'Data Repository Table'!$B:$B,"Expenses*",'Data Repository Table'!$C:$C,$A16,'Data Repository Table'!$D:$D,O12,'Data Repository Table'!$G:$G,$C16,'Data Repository Table'!$H:$H,$D16)</f>
        <v>449801.96625</v>
      </c>
      <c r="P16" s="137">
        <f>SUMIFS('Data Repository Table'!$J:$J,'Data Repository Table'!$A:$A,"Financial Actual*",'Data Repository Table'!$B:$B,"Expenses*",'Data Repository Table'!$C:$C,$A16,'Data Repository Table'!$D:$D,P12,'Data Repository Table'!$G:$G,$C16,'Data Repository Table'!$H:$H,$D16)</f>
        <v>477638.59375</v>
      </c>
      <c r="Q16" s="137">
        <f>SUMIFS('Data Repository Table'!$J:$J,'Data Repository Table'!$A:$A,"Financial Actual*",'Data Repository Table'!$B:$B,"Expenses*",'Data Repository Table'!$C:$C,$A16,'Data Repository Table'!$D:$D,Q12,'Data Repository Table'!$G:$G,$C16,'Data Repository Table'!$H:$H,$D16)</f>
        <v>544543.22875000001</v>
      </c>
      <c r="R16" s="140">
        <f t="shared" ref="R16:R22" si="0">SUM(F16:Q16)</f>
        <v>4720521.2044999981</v>
      </c>
      <c r="S16" s="79"/>
      <c r="T16" s="79"/>
      <c r="U16" s="79"/>
      <c r="V16" s="79"/>
      <c r="W16" s="79"/>
    </row>
    <row r="17" spans="1:23" ht="20" x14ac:dyDescent="0.2">
      <c r="A17" s="80" t="s">
        <v>39</v>
      </c>
      <c r="B17" s="80" t="s">
        <v>49</v>
      </c>
      <c r="C17" s="80" t="s">
        <v>53</v>
      </c>
      <c r="D17" s="80" t="s">
        <v>55</v>
      </c>
      <c r="E17" s="103"/>
      <c r="F17" s="137">
        <f>SUMIFS('Data Repository Table'!$J:$J,'Data Repository Table'!$A:$A,"Financial Actual*",'Data Repository Table'!$B:$B,"Expenses*",'Data Repository Table'!$C:$C,$A17,'Data Repository Table'!$D:$D,F12,'Data Repository Table'!$G:$G,$C17,'Data Repository Table'!$H:$H,$D17)</f>
        <v>415211.07746249868</v>
      </c>
      <c r="G17" s="137">
        <f>SUMIFS('Data Repository Table'!$J:$J,'Data Repository Table'!$A:$A,"Financial Actual*",'Data Repository Table'!$B:$B,"Expenses*",'Data Repository Table'!$C:$C,$A17,'Data Repository Table'!$D:$D,G12,'Data Repository Table'!$G:$G,$C17,'Data Repository Table'!$H:$H,$D17)</f>
        <v>573701.42238750006</v>
      </c>
      <c r="H17" s="137">
        <f>SUMIFS('Data Repository Table'!$J:$J,'Data Repository Table'!$A:$A,"Financial Actual*",'Data Repository Table'!$B:$B,"Expenses*",'Data Repository Table'!$C:$C,$A17,'Data Repository Table'!$D:$D,H12,'Data Repository Table'!$G:$G,$C17,'Data Repository Table'!$H:$H,$D17)</f>
        <v>449154.95253749873</v>
      </c>
      <c r="I17" s="137">
        <f>SUMIFS('Data Repository Table'!$J:$J,'Data Repository Table'!$A:$A,"Financial Actual*",'Data Repository Table'!$B:$B,"Expenses*",'Data Repository Table'!$C:$C,$A17,'Data Repository Table'!$D:$D,I12,'Data Repository Table'!$G:$G,$C17,'Data Repository Table'!$H:$H,$D17)</f>
        <v>426321.65936249989</v>
      </c>
      <c r="J17" s="137">
        <f>SUMIFS('Data Repository Table'!$J:$J,'Data Repository Table'!$A:$A,"Financial Actual*",'Data Repository Table'!$B:$B,"Expenses*",'Data Repository Table'!$C:$C,$A17,'Data Repository Table'!$D:$D,J12,'Data Repository Table'!$G:$G,$C17,'Data Repository Table'!$H:$H,$D17)</f>
        <v>437813.40487499995</v>
      </c>
      <c r="K17" s="137">
        <f>SUMIFS('Data Repository Table'!$J:$J,'Data Repository Table'!$A:$A,"Financial Actual*",'Data Repository Table'!$B:$B,"Expenses*",'Data Repository Table'!$C:$C,$A17,'Data Repository Table'!$D:$D,K12,'Data Repository Table'!$G:$G,$C17,'Data Repository Table'!$H:$H,$D17)</f>
        <v>421086.27824999997</v>
      </c>
      <c r="L17" s="137">
        <f>SUMIFS('Data Repository Table'!$J:$J,'Data Repository Table'!$A:$A,"Financial Actual*",'Data Repository Table'!$B:$B,"Expenses*",'Data Repository Table'!$C:$C,$A17,'Data Repository Table'!$D:$D,L12,'Data Repository Table'!$G:$G,$C17,'Data Repository Table'!$H:$H,$D17)</f>
        <v>801499.2899999998</v>
      </c>
      <c r="M17" s="137">
        <f>SUMIFS('Data Repository Table'!$J:$J,'Data Repository Table'!$A:$A,"Financial Actual*",'Data Repository Table'!$B:$B,"Expenses*",'Data Repository Table'!$C:$C,$A17,'Data Repository Table'!$D:$D,M12,'Data Repository Table'!$G:$G,$C17,'Data Repository Table'!$H:$H,$D17)</f>
        <v>674777.50874999992</v>
      </c>
      <c r="N17" s="137">
        <f>SUMIFS('Data Repository Table'!$J:$J,'Data Repository Table'!$A:$A,"Financial Actual*",'Data Repository Table'!$B:$B,"Expenses*",'Data Repository Table'!$C:$C,$A17,'Data Repository Table'!$D:$D,N12,'Data Repository Table'!$G:$G,$C17,'Data Repository Table'!$H:$H,$D17)</f>
        <v>673240.53</v>
      </c>
      <c r="O17" s="137">
        <f>SUMIFS('Data Repository Table'!$J:$J,'Data Repository Table'!$A:$A,"Financial Actual*",'Data Repository Table'!$B:$B,"Expenses*",'Data Repository Table'!$C:$C,$A17,'Data Repository Table'!$D:$D,O12,'Data Repository Table'!$G:$G,$C17,'Data Repository Table'!$H:$H,$D17)</f>
        <v>674702.94937499997</v>
      </c>
      <c r="P17" s="137">
        <f>SUMIFS('Data Repository Table'!$J:$J,'Data Repository Table'!$A:$A,"Financial Actual*",'Data Repository Table'!$B:$B,"Expenses*",'Data Repository Table'!$C:$C,$A17,'Data Repository Table'!$D:$D,P12,'Data Repository Table'!$G:$G,$C17,'Data Repository Table'!$H:$H,$D17)</f>
        <v>716457.890625</v>
      </c>
      <c r="Q17" s="137">
        <f>SUMIFS('Data Repository Table'!$J:$J,'Data Repository Table'!$A:$A,"Financial Actual*",'Data Repository Table'!$B:$B,"Expenses*",'Data Repository Table'!$C:$C,$A17,'Data Repository Table'!$D:$D,Q12,'Data Repository Table'!$G:$G,$C17,'Data Repository Table'!$H:$H,$D17)</f>
        <v>816814.8431249999</v>
      </c>
      <c r="R17" s="140">
        <f t="shared" si="0"/>
        <v>7080781.8067499967</v>
      </c>
      <c r="S17" s="79"/>
      <c r="T17" s="79"/>
      <c r="U17" s="79"/>
      <c r="V17" s="79"/>
      <c r="W17" s="79"/>
    </row>
    <row r="18" spans="1:23" ht="20" x14ac:dyDescent="0.2">
      <c r="A18" s="80" t="s">
        <v>39</v>
      </c>
      <c r="B18" s="80" t="s">
        <v>49</v>
      </c>
      <c r="C18" s="80" t="s">
        <v>56</v>
      </c>
      <c r="D18" s="80" t="s">
        <v>57</v>
      </c>
      <c r="E18" s="103"/>
      <c r="F18" s="137">
        <f>SUMIFS('Data Repository Table'!$J:$J,'Data Repository Table'!$A:$A,"Financial Actual*",'Data Repository Table'!$B:$B,"Expenses*",'Data Repository Table'!$C:$C,$A18,'Data Repository Table'!$D:$D,F12,'Data Repository Table'!$G:$G,$C18,'Data Repository Table'!$H:$H,$D18)</f>
        <v>360688.41072499886</v>
      </c>
      <c r="G18" s="137">
        <f>SUMIFS('Data Repository Table'!$J:$J,'Data Repository Table'!$A:$A,"Financial Actual*",'Data Repository Table'!$B:$B,"Expenses*",'Data Repository Table'!$C:$C,$A18,'Data Repository Table'!$D:$D,G12,'Data Repository Table'!$G:$G,$C18,'Data Repository Table'!$H:$H,$D18)</f>
        <v>498366.89217499993</v>
      </c>
      <c r="H18" s="137">
        <f>SUMIFS('Data Repository Table'!$J:$J,'Data Repository Table'!$A:$A,"Financial Actual*",'Data Repository Table'!$B:$B,"Expenses*",'Data Repository Table'!$C:$C,$A18,'Data Repository Table'!$D:$D,H12,'Data Repository Table'!$G:$G,$C18,'Data Repository Table'!$H:$H,$D18)</f>
        <v>390175.00927499885</v>
      </c>
      <c r="I18" s="137">
        <f>SUMIFS('Data Repository Table'!$J:$J,'Data Repository Table'!$A:$A,"Financial Actual*",'Data Repository Table'!$B:$B,"Expenses*",'Data Repository Table'!$C:$C,$A18,'Data Repository Table'!$D:$D,I12,'Data Repository Table'!$G:$G,$C18,'Data Repository Table'!$H:$H,$D18)</f>
        <v>370340.02732499992</v>
      </c>
      <c r="J18" s="137">
        <f>SUMIFS('Data Repository Table'!$J:$J,'Data Repository Table'!$A:$A,"Financial Actual*",'Data Repository Table'!$B:$B,"Expenses*",'Data Repository Table'!$C:$C,$A18,'Data Repository Table'!$D:$D,J12,'Data Repository Table'!$G:$G,$C18,'Data Repository Table'!$H:$H,$D18)</f>
        <v>380322.75574999995</v>
      </c>
      <c r="K18" s="137">
        <f>SUMIFS('Data Repository Table'!$J:$J,'Data Repository Table'!$A:$A,"Financial Actual*",'Data Repository Table'!$B:$B,"Expenses*",'Data Repository Table'!$C:$C,$A18,'Data Repository Table'!$D:$D,K12,'Data Repository Table'!$G:$G,$C18,'Data Repository Table'!$H:$H,$D18)</f>
        <v>365792.12049999996</v>
      </c>
      <c r="L18" s="137">
        <f>SUMIFS('Data Repository Table'!$J:$J,'Data Repository Table'!$A:$A,"Financial Actual*",'Data Repository Table'!$B:$B,"Expenses*",'Data Repository Table'!$C:$C,$A18,'Data Repository Table'!$D:$D,L12,'Data Repository Table'!$G:$G,$C18,'Data Repository Table'!$H:$H,$D18)</f>
        <v>459526.25959999987</v>
      </c>
      <c r="M18" s="137">
        <f>SUMIFS('Data Repository Table'!$J:$J,'Data Repository Table'!$A:$A,"Financial Actual*",'Data Repository Table'!$B:$B,"Expenses*",'Data Repository Table'!$C:$C,$A18,'Data Repository Table'!$D:$D,M12,'Data Repository Table'!$G:$G,$C18,'Data Repository Table'!$H:$H,$D18)</f>
        <v>386872.43834999995</v>
      </c>
      <c r="N18" s="137">
        <f>SUMIFS('Data Repository Table'!$J:$J,'Data Repository Table'!$A:$A,"Financial Actual*",'Data Repository Table'!$B:$B,"Expenses*",'Data Repository Table'!$C:$C,$A18,'Data Repository Table'!$D:$D,N12,'Data Repository Table'!$G:$G,$C18,'Data Repository Table'!$H:$H,$D18)</f>
        <v>385991.23719999997</v>
      </c>
      <c r="O18" s="137">
        <f>SUMIFS('Data Repository Table'!$J:$J,'Data Repository Table'!$A:$A,"Financial Actual*",'Data Repository Table'!$B:$B,"Expenses*",'Data Repository Table'!$C:$C,$A18,'Data Repository Table'!$D:$D,O12,'Data Repository Table'!$G:$G,$C18,'Data Repository Table'!$H:$H,$D18)</f>
        <v>386829.69097499992</v>
      </c>
      <c r="P18" s="137">
        <f>SUMIFS('Data Repository Table'!$J:$J,'Data Repository Table'!$A:$A,"Financial Actual*",'Data Repository Table'!$B:$B,"Expenses*",'Data Repository Table'!$C:$C,$A18,'Data Repository Table'!$D:$D,P12,'Data Repository Table'!$G:$G,$C18,'Data Repository Table'!$H:$H,$D18)</f>
        <v>410769.19062499999</v>
      </c>
      <c r="Q18" s="137">
        <f>SUMIFS('Data Repository Table'!$J:$J,'Data Repository Table'!$A:$A,"Financial Actual*",'Data Repository Table'!$B:$B,"Expenses*",'Data Repository Table'!$C:$C,$A18,'Data Repository Table'!$D:$D,Q12,'Data Repository Table'!$G:$G,$C18,'Data Repository Table'!$H:$H,$D18)</f>
        <v>468307.17672499991</v>
      </c>
      <c r="R18" s="140">
        <f t="shared" si="0"/>
        <v>4863981.2092249971</v>
      </c>
      <c r="S18" s="79"/>
      <c r="T18" s="79"/>
      <c r="U18" s="79"/>
      <c r="V18" s="79"/>
      <c r="W18" s="79"/>
    </row>
    <row r="19" spans="1:23" ht="20" x14ac:dyDescent="0.2">
      <c r="A19" s="80" t="s">
        <v>39</v>
      </c>
      <c r="B19" s="80" t="s">
        <v>49</v>
      </c>
      <c r="C19" s="80" t="s">
        <v>56</v>
      </c>
      <c r="D19" s="80" t="s">
        <v>58</v>
      </c>
      <c r="E19" s="103"/>
      <c r="F19" s="137">
        <f>SUMIFS('Data Repository Table'!$J:$J,'Data Repository Table'!$A:$A,"Financial Actual*",'Data Repository Table'!$B:$B,"Expenses*",'Data Repository Table'!$C:$C,$A19,'Data Repository Table'!$D:$D,F12,'Data Repository Table'!$G:$G,$C19,'Data Repository Table'!$H:$H,$D19)</f>
        <v>226478.76952499934</v>
      </c>
      <c r="G19" s="137">
        <f>SUMIFS('Data Repository Table'!$J:$J,'Data Repository Table'!$A:$A,"Financial Actual*",'Data Repository Table'!$B:$B,"Expenses*",'Data Repository Table'!$C:$C,$A19,'Data Repository Table'!$D:$D,G12,'Data Repository Table'!$G:$G,$C19,'Data Repository Table'!$H:$H,$D19)</f>
        <v>312928.04857500002</v>
      </c>
      <c r="H19" s="137">
        <f>SUMIFS('Data Repository Table'!$J:$J,'Data Repository Table'!$A:$A,"Financial Actual*",'Data Repository Table'!$B:$B,"Expenses*",'Data Repository Table'!$C:$C,$A19,'Data Repository Table'!$D:$D,H12,'Data Repository Table'!$G:$G,$C19,'Data Repository Table'!$H:$H,$D19)</f>
        <v>244993.61047499935</v>
      </c>
      <c r="I19" s="137">
        <f>SUMIFS('Data Repository Table'!$J:$J,'Data Repository Table'!$A:$A,"Financial Actual*",'Data Repository Table'!$B:$B,"Expenses*",'Data Repository Table'!$C:$C,$A19,'Data Repository Table'!$D:$D,I12,'Data Repository Table'!$G:$G,$C19,'Data Repository Table'!$H:$H,$D19)</f>
        <v>232539.08692499998</v>
      </c>
      <c r="J19" s="137">
        <f>SUMIFS('Data Repository Table'!$J:$J,'Data Repository Table'!$A:$A,"Financial Actual*",'Data Repository Table'!$B:$B,"Expenses*",'Data Repository Table'!$C:$C,$A19,'Data Repository Table'!$D:$D,J12,'Data Repository Table'!$G:$G,$C19,'Data Repository Table'!$H:$H,$D19)</f>
        <v>238807.31175000002</v>
      </c>
      <c r="K19" s="137">
        <f>SUMIFS('Data Repository Table'!$J:$J,'Data Repository Table'!$A:$A,"Financial Actual*",'Data Repository Table'!$B:$B,"Expenses*",'Data Repository Table'!$C:$C,$A19,'Data Repository Table'!$D:$D,K12,'Data Repository Table'!$G:$G,$C19,'Data Repository Table'!$H:$H,$D19)</f>
        <v>229683.42450000002</v>
      </c>
      <c r="L19" s="137">
        <f>SUMIFS('Data Repository Table'!$J:$J,'Data Repository Table'!$A:$A,"Financial Actual*",'Data Repository Table'!$B:$B,"Expenses*",'Data Repository Table'!$C:$C,$A19,'Data Repository Table'!$D:$D,L12,'Data Repository Table'!$G:$G,$C19,'Data Repository Table'!$H:$H,$D19)</f>
        <v>288539.74439999997</v>
      </c>
      <c r="M19" s="137">
        <f>SUMIFS('Data Repository Table'!$J:$J,'Data Repository Table'!$A:$A,"Financial Actual*",'Data Repository Table'!$B:$B,"Expenses*",'Data Repository Table'!$C:$C,$A19,'Data Repository Table'!$D:$D,M12,'Data Repository Table'!$G:$G,$C19,'Data Repository Table'!$H:$H,$D19)</f>
        <v>242919.90315</v>
      </c>
      <c r="N19" s="137">
        <f>SUMIFS('Data Repository Table'!$J:$J,'Data Repository Table'!$A:$A,"Financial Actual*",'Data Repository Table'!$B:$B,"Expenses*",'Data Repository Table'!$C:$C,$A19,'Data Repository Table'!$D:$D,N12,'Data Repository Table'!$G:$G,$C19,'Data Repository Table'!$H:$H,$D19)</f>
        <v>242366.59080000003</v>
      </c>
      <c r="O19" s="137">
        <f>SUMIFS('Data Repository Table'!$J:$J,'Data Repository Table'!$A:$A,"Financial Actual*",'Data Repository Table'!$B:$B,"Expenses*",'Data Repository Table'!$C:$C,$A19,'Data Repository Table'!$D:$D,O12,'Data Repository Table'!$G:$G,$C19,'Data Repository Table'!$H:$H,$D19)</f>
        <v>242893.06177500001</v>
      </c>
      <c r="P19" s="137">
        <f>SUMIFS('Data Repository Table'!$J:$J,'Data Repository Table'!$A:$A,"Financial Actual*",'Data Repository Table'!$B:$B,"Expenses*",'Data Repository Table'!$C:$C,$A19,'Data Repository Table'!$D:$D,P12,'Data Repository Table'!$G:$G,$C19,'Data Repository Table'!$H:$H,$D19)</f>
        <v>257924.84062500004</v>
      </c>
      <c r="Q19" s="137">
        <f>SUMIFS('Data Repository Table'!$J:$J,'Data Repository Table'!$A:$A,"Financial Actual*",'Data Repository Table'!$B:$B,"Expenses*",'Data Repository Table'!$C:$C,$A19,'Data Repository Table'!$D:$D,Q12,'Data Repository Table'!$G:$G,$C19,'Data Repository Table'!$H:$H,$D19)</f>
        <v>294053.34352500003</v>
      </c>
      <c r="R19" s="140">
        <f t="shared" si="0"/>
        <v>3054127.7360249986</v>
      </c>
      <c r="S19" s="79"/>
      <c r="T19" s="79"/>
      <c r="U19" s="79"/>
      <c r="V19" s="79"/>
      <c r="W19" s="79"/>
    </row>
    <row r="20" spans="1:23" ht="20" x14ac:dyDescent="0.2">
      <c r="A20" s="80" t="s">
        <v>39</v>
      </c>
      <c r="B20" s="80" t="s">
        <v>49</v>
      </c>
      <c r="C20" s="80" t="s">
        <v>56</v>
      </c>
      <c r="D20" s="80" t="s">
        <v>59</v>
      </c>
      <c r="E20" s="103"/>
      <c r="F20" s="137">
        <f>SUMIFS('Data Repository Table'!$J:$J,'Data Repository Table'!$A:$A,"Financial Actual*",'Data Repository Table'!$B:$B,"Expenses*",'Data Repository Table'!$C:$C,$A20,'Data Repository Table'!$D:$D,F12,'Data Repository Table'!$G:$G,$C20,'Data Repository Table'!$H:$H,$D20)</f>
        <v>255837.1285374992</v>
      </c>
      <c r="G20" s="137">
        <f>SUMIFS('Data Repository Table'!$J:$J,'Data Repository Table'!$A:$A,"Financial Actual*",'Data Repository Table'!$B:$B,"Expenses*",'Data Repository Table'!$C:$C,$A20,'Data Repository Table'!$D:$D,G12,'Data Repository Table'!$G:$G,$C20,'Data Repository Table'!$H:$H,$D20)</f>
        <v>353492.79561249999</v>
      </c>
      <c r="H20" s="137">
        <f>SUMIFS('Data Repository Table'!$J:$J,'Data Repository Table'!$A:$A,"Financial Actual*",'Data Repository Table'!$B:$B,"Expenses*",'Data Repository Table'!$C:$C,$A20,'Data Repository Table'!$D:$D,H12,'Data Repository Table'!$G:$G,$C20,'Data Repository Table'!$H:$H,$D20)</f>
        <v>276752.04146249924</v>
      </c>
      <c r="I20" s="137">
        <f>SUMIFS('Data Repository Table'!$J:$J,'Data Repository Table'!$A:$A,"Financial Actual*",'Data Repository Table'!$B:$B,"Expenses*",'Data Repository Table'!$C:$C,$A20,'Data Repository Table'!$D:$D,I12,'Data Repository Table'!$G:$G,$C20,'Data Repository Table'!$H:$H,$D20)</f>
        <v>262683.04263749992</v>
      </c>
      <c r="J20" s="137">
        <f>SUMIFS('Data Repository Table'!$J:$J,'Data Repository Table'!$A:$A,"Financial Actual*",'Data Repository Table'!$B:$B,"Expenses*",'Data Repository Table'!$C:$C,$A20,'Data Repository Table'!$D:$D,J12,'Data Repository Table'!$G:$G,$C20,'Data Repository Table'!$H:$H,$D20)</f>
        <v>269763.81512500002</v>
      </c>
      <c r="K20" s="137">
        <f>SUMIFS('Data Repository Table'!$J:$J,'Data Repository Table'!$A:$A,"Financial Actual*",'Data Repository Table'!$B:$B,"Expenses*",'Data Repository Table'!$C:$C,$A20,'Data Repository Table'!$D:$D,K12,'Data Repository Table'!$G:$G,$C20,'Data Repository Table'!$H:$H,$D20)</f>
        <v>259457.20175000001</v>
      </c>
      <c r="L20" s="137">
        <f>SUMIFS('Data Repository Table'!$J:$J,'Data Repository Table'!$A:$A,"Financial Actual*",'Data Repository Table'!$B:$B,"Expenses*",'Data Repository Table'!$C:$C,$A20,'Data Repository Table'!$D:$D,L12,'Data Repository Table'!$G:$G,$C20,'Data Repository Table'!$H:$H,$D20)</f>
        <v>325943.04459999991</v>
      </c>
      <c r="M20" s="137">
        <f>SUMIFS('Data Repository Table'!$J:$J,'Data Repository Table'!$A:$A,"Financial Actual*",'Data Repository Table'!$B:$B,"Expenses*",'Data Repository Table'!$C:$C,$A20,'Data Repository Table'!$D:$D,M12,'Data Repository Table'!$G:$G,$C20,'Data Repository Table'!$H:$H,$D20)</f>
        <v>274409.52022499999</v>
      </c>
      <c r="N20" s="137">
        <f>SUMIFS('Data Repository Table'!$J:$J,'Data Repository Table'!$A:$A,"Financial Actual*",'Data Repository Table'!$B:$B,"Expenses*",'Data Repository Table'!$C:$C,$A20,'Data Repository Table'!$D:$D,N12,'Data Repository Table'!$G:$G,$C20,'Data Repository Table'!$H:$H,$D20)</f>
        <v>273784.48220000003</v>
      </c>
      <c r="O20" s="137">
        <f>SUMIFS('Data Repository Table'!$J:$J,'Data Repository Table'!$A:$A,"Financial Actual*",'Data Repository Table'!$B:$B,"Expenses*",'Data Repository Table'!$C:$C,$A20,'Data Repository Table'!$D:$D,O12,'Data Repository Table'!$G:$G,$C20,'Data Repository Table'!$H:$H,$D20)</f>
        <v>274379.19941249996</v>
      </c>
      <c r="P20" s="137">
        <f>SUMIFS('Data Repository Table'!$J:$J,'Data Repository Table'!$A:$A,"Financial Actual*",'Data Repository Table'!$B:$B,"Expenses*",'Data Repository Table'!$C:$C,$A20,'Data Repository Table'!$D:$D,P12,'Data Repository Table'!$G:$G,$C20,'Data Repository Table'!$H:$H,$D20)</f>
        <v>291359.54218749999</v>
      </c>
      <c r="Q20" s="137">
        <f>SUMIFS('Data Repository Table'!$J:$J,'Data Repository Table'!$A:$A,"Financial Actual*",'Data Repository Table'!$B:$B,"Expenses*",'Data Repository Table'!$C:$C,$A20,'Data Repository Table'!$D:$D,Q12,'Data Repository Table'!$G:$G,$C20,'Data Repository Table'!$H:$H,$D20)</f>
        <v>332171.36953749997</v>
      </c>
      <c r="R20" s="140">
        <f t="shared" si="0"/>
        <v>3450033.1832874976</v>
      </c>
      <c r="S20" s="79"/>
      <c r="T20" s="79"/>
      <c r="U20" s="79"/>
      <c r="V20" s="79"/>
      <c r="W20" s="79"/>
    </row>
    <row r="21" spans="1:23" ht="20" x14ac:dyDescent="0.2">
      <c r="A21" s="80" t="s">
        <v>39</v>
      </c>
      <c r="B21" s="80" t="s">
        <v>49</v>
      </c>
      <c r="C21" s="80" t="s">
        <v>56</v>
      </c>
      <c r="D21" s="80" t="s">
        <v>60</v>
      </c>
      <c r="E21" s="103"/>
      <c r="F21" s="137">
        <f>SUMIFS('Data Repository Table'!$J:$J,'Data Repository Table'!$A:$A,"Financial Actual*",'Data Repository Table'!$B:$B,"Expenses*",'Data Repository Table'!$C:$C,$A21,'Data Repository Table'!$D:$D,F12,'Data Repository Table'!$G:$G,$C21,'Data Repository Table'!$H:$H,$D21)</f>
        <v>176150.15407499947</v>
      </c>
      <c r="G21" s="137">
        <f>SUMIFS('Data Repository Table'!$J:$J,'Data Repository Table'!$A:$A,"Financial Actual*",'Data Repository Table'!$B:$B,"Expenses*",'Data Repository Table'!$C:$C,$A21,'Data Repository Table'!$D:$D,G12,'Data Repository Table'!$G:$G,$C21,'Data Repository Table'!$H:$H,$D21)</f>
        <v>243388.48222500001</v>
      </c>
      <c r="H21" s="137">
        <f>SUMIFS('Data Repository Table'!$J:$J,'Data Repository Table'!$A:$A,"Financial Actual*",'Data Repository Table'!$B:$B,"Expenses*",'Data Repository Table'!$C:$C,$A21,'Data Repository Table'!$D:$D,H12,'Data Repository Table'!$G:$G,$C21,'Data Repository Table'!$H:$H,$D21)</f>
        <v>190550.58592499947</v>
      </c>
      <c r="I21" s="137">
        <f>SUMIFS('Data Repository Table'!$J:$J,'Data Repository Table'!$A:$A,"Financial Actual*",'Data Repository Table'!$B:$B,"Expenses*",'Data Repository Table'!$C:$C,$A21,'Data Repository Table'!$D:$D,I12,'Data Repository Table'!$G:$G,$C21,'Data Repository Table'!$H:$H,$D21)</f>
        <v>180863.73427499997</v>
      </c>
      <c r="J21" s="137">
        <f>SUMIFS('Data Repository Table'!$J:$J,'Data Repository Table'!$A:$A,"Financial Actual*",'Data Repository Table'!$B:$B,"Expenses*",'Data Repository Table'!$C:$C,$A21,'Data Repository Table'!$D:$D,J12,'Data Repository Table'!$G:$G,$C21,'Data Repository Table'!$H:$H,$D21)</f>
        <v>185739.02025</v>
      </c>
      <c r="K21" s="137">
        <f>SUMIFS('Data Repository Table'!$J:$J,'Data Repository Table'!$A:$A,"Financial Actual*",'Data Repository Table'!$B:$B,"Expenses*",'Data Repository Table'!$C:$C,$A21,'Data Repository Table'!$D:$D,K12,'Data Repository Table'!$G:$G,$C21,'Data Repository Table'!$H:$H,$D21)</f>
        <v>178642.66350000002</v>
      </c>
      <c r="L21" s="137">
        <f>SUMIFS('Data Repository Table'!$J:$J,'Data Repository Table'!$A:$A,"Financial Actual*",'Data Repository Table'!$B:$B,"Expenses*",'Data Repository Table'!$C:$C,$A21,'Data Repository Table'!$D:$D,L12,'Data Repository Table'!$G:$G,$C21,'Data Repository Table'!$H:$H,$D21)</f>
        <v>224419.80119999996</v>
      </c>
      <c r="M21" s="137">
        <f>SUMIFS('Data Repository Table'!$J:$J,'Data Repository Table'!$A:$A,"Financial Actual*",'Data Repository Table'!$B:$B,"Expenses*",'Data Repository Table'!$C:$C,$A21,'Data Repository Table'!$D:$D,M12,'Data Repository Table'!$G:$G,$C21,'Data Repository Table'!$H:$H,$D21)</f>
        <v>188937.70244999998</v>
      </c>
      <c r="N21" s="137">
        <f>SUMIFS('Data Repository Table'!$J:$J,'Data Repository Table'!$A:$A,"Financial Actual*",'Data Repository Table'!$B:$B,"Expenses*",'Data Repository Table'!$C:$C,$A21,'Data Repository Table'!$D:$D,N12,'Data Repository Table'!$G:$G,$C21,'Data Repository Table'!$H:$H,$D21)</f>
        <v>188507.34840000002</v>
      </c>
      <c r="O21" s="137">
        <f>SUMIFS('Data Repository Table'!$J:$J,'Data Repository Table'!$A:$A,"Financial Actual*",'Data Repository Table'!$B:$B,"Expenses*",'Data Repository Table'!$C:$C,$A21,'Data Repository Table'!$D:$D,O12,'Data Repository Table'!$G:$G,$C21,'Data Repository Table'!$H:$H,$D21)</f>
        <v>188916.82582500001</v>
      </c>
      <c r="P21" s="137">
        <f>SUMIFS('Data Repository Table'!$J:$J,'Data Repository Table'!$A:$A,"Financial Actual*",'Data Repository Table'!$B:$B,"Expenses*",'Data Repository Table'!$C:$C,$A21,'Data Repository Table'!$D:$D,P12,'Data Repository Table'!$G:$G,$C21,'Data Repository Table'!$H:$H,$D21)</f>
        <v>200608.20937500001</v>
      </c>
      <c r="Q21" s="137">
        <f>SUMIFS('Data Repository Table'!$J:$J,'Data Repository Table'!$A:$A,"Financial Actual*",'Data Repository Table'!$B:$B,"Expenses*",'Data Repository Table'!$C:$C,$A21,'Data Repository Table'!$D:$D,Q12,'Data Repository Table'!$G:$G,$C21,'Data Repository Table'!$H:$H,$D21)</f>
        <v>228708.15607500001</v>
      </c>
      <c r="R21" s="140">
        <f t="shared" si="0"/>
        <v>2375432.6835749988</v>
      </c>
      <c r="S21" s="79"/>
      <c r="T21" s="79"/>
      <c r="U21" s="79"/>
      <c r="V21" s="79"/>
      <c r="W21" s="79"/>
    </row>
    <row r="22" spans="1:23" ht="21" thickBot="1" x14ac:dyDescent="0.25">
      <c r="A22" s="80" t="s">
        <v>39</v>
      </c>
      <c r="B22" s="80" t="s">
        <v>49</v>
      </c>
      <c r="C22" s="80" t="s">
        <v>61</v>
      </c>
      <c r="D22" s="80" t="s">
        <v>62</v>
      </c>
      <c r="E22" s="104"/>
      <c r="F22" s="137">
        <f>SUMIFS('Data Repository Table'!$J:$J,'Data Repository Table'!$A:$A,"Financial Actual*",'Data Repository Table'!$B:$B,"Expenses*",'Data Repository Table'!$C:$C,$A22,'Data Repository Table'!$D:$D,F12,'Data Repository Table'!$G:$G,$C22,'Data Repository Table'!$H:$H,$D22)</f>
        <v>1153364.1040624965</v>
      </c>
      <c r="G22" s="137">
        <f>SUMIFS('Data Repository Table'!$J:$J,'Data Repository Table'!$A:$A,"Financial Actual*",'Data Repository Table'!$B:$B,"Expenses*",'Data Repository Table'!$C:$C,$A22,'Data Repository Table'!$D:$D,G12,'Data Repository Table'!$G:$G,$C22,'Data Repository Table'!$H:$H,$D22)</f>
        <v>1593615.0621875001</v>
      </c>
      <c r="H22" s="137">
        <f>SUMIFS('Data Repository Table'!$J:$J,'Data Repository Table'!$A:$A,"Financial Actual*",'Data Repository Table'!$B:$B,"Expenses*",'Data Repository Table'!$C:$C,$A22,'Data Repository Table'!$D:$D,H12,'Data Repository Table'!$G:$G,$C22,'Data Repository Table'!$H:$H,$D22)</f>
        <v>1247652.6459374966</v>
      </c>
      <c r="I22" s="137">
        <f>SUMIFS('Data Repository Table'!$J:$J,'Data Repository Table'!$A:$A,"Financial Actual*",'Data Repository Table'!$B:$B,"Expenses*",'Data Repository Table'!$C:$C,$A22,'Data Repository Table'!$D:$D,I12,'Data Repository Table'!$G:$G,$C22,'Data Repository Table'!$H:$H,$D22)</f>
        <v>1184226.8315625</v>
      </c>
      <c r="J22" s="137">
        <f>SUMIFS('Data Repository Table'!$J:$J,'Data Repository Table'!$A:$A,"Financial Actual*",'Data Repository Table'!$B:$B,"Expenses*",'Data Repository Table'!$C:$C,$A22,'Data Repository Table'!$D:$D,J12,'Data Repository Table'!$G:$G,$C22,'Data Repository Table'!$H:$H,$D22)</f>
        <v>1216148.346875</v>
      </c>
      <c r="K22" s="137">
        <f>SUMIFS('Data Repository Table'!$J:$J,'Data Repository Table'!$A:$A,"Financial Actual*",'Data Repository Table'!$B:$B,"Expenses*",'Data Repository Table'!$C:$C,$A22,'Data Repository Table'!$D:$D,K12,'Data Repository Table'!$G:$G,$C22,'Data Repository Table'!$H:$H,$D22)</f>
        <v>1169684.1062500002</v>
      </c>
      <c r="L22" s="137">
        <f>SUMIFS('Data Repository Table'!$J:$J,'Data Repository Table'!$A:$A,"Financial Actual*",'Data Repository Table'!$B:$B,"Expenses*",'Data Repository Table'!$C:$C,$A22,'Data Repository Table'!$D:$D,L12,'Data Repository Table'!$G:$G,$C22,'Data Repository Table'!$H:$H,$D22)</f>
        <v>1469415.3649999998</v>
      </c>
      <c r="M22" s="137">
        <f>SUMIFS('Data Repository Table'!$J:$J,'Data Repository Table'!$A:$A,"Financial Actual*",'Data Repository Table'!$B:$B,"Expenses*",'Data Repository Table'!$C:$C,$A22,'Data Repository Table'!$D:$D,M12,'Data Repository Table'!$G:$G,$C22,'Data Repository Table'!$H:$H,$D22)</f>
        <v>1237092.099375</v>
      </c>
      <c r="N22" s="137">
        <f>SUMIFS('Data Repository Table'!$J:$J,'Data Repository Table'!$A:$A,"Financial Actual*",'Data Repository Table'!$B:$B,"Expenses*",'Data Repository Table'!$C:$C,$A22,'Data Repository Table'!$D:$D,N12,'Data Repository Table'!$G:$G,$C22,'Data Repository Table'!$H:$H,$D22)</f>
        <v>1234274.3050000002</v>
      </c>
      <c r="O22" s="137">
        <f>SUMIFS('Data Repository Table'!$J:$J,'Data Repository Table'!$A:$A,"Financial Actual*",'Data Repository Table'!$B:$B,"Expenses*",'Data Repository Table'!$C:$C,$A22,'Data Repository Table'!$D:$D,O12,'Data Repository Table'!$G:$G,$C22,'Data Repository Table'!$H:$H,$D22)</f>
        <v>1236955.4071875</v>
      </c>
      <c r="P22" s="137">
        <f>SUMIFS('Data Repository Table'!$J:$J,'Data Repository Table'!$A:$A,"Financial Actual*",'Data Repository Table'!$B:$B,"Expenses*",'Data Repository Table'!$C:$C,$A22,'Data Repository Table'!$D:$D,P12,'Data Repository Table'!$G:$G,$C22,'Data Repository Table'!$H:$H,$D22)</f>
        <v>1313506.1328125</v>
      </c>
      <c r="Q22" s="137">
        <f>SUMIFS('Data Repository Table'!$J:$J,'Data Repository Table'!$A:$A,"Financial Actual*",'Data Repository Table'!$B:$B,"Expenses*",'Data Repository Table'!$C:$C,$A22,'Data Repository Table'!$D:$D,Q12,'Data Repository Table'!$G:$G,$C22,'Data Repository Table'!$H:$H,$D22)</f>
        <v>1497493.8790625001</v>
      </c>
      <c r="R22" s="140">
        <f t="shared" si="0"/>
        <v>15553428.285312492</v>
      </c>
      <c r="S22" s="79"/>
      <c r="T22" s="79"/>
      <c r="U22" s="79"/>
      <c r="V22" s="79"/>
      <c r="W22" s="79"/>
    </row>
    <row r="23" spans="1:23" s="118" customFormat="1" ht="22" thickTop="1" thickBot="1" x14ac:dyDescent="0.25">
      <c r="A23" s="132" t="s">
        <v>79</v>
      </c>
      <c r="B23" s="132"/>
      <c r="C23" s="132"/>
      <c r="D23" s="116" t="s">
        <v>79</v>
      </c>
      <c r="E23" s="132"/>
      <c r="F23" s="142">
        <f t="shared" ref="F23:Q23" si="1">SUM(F15:F22)</f>
        <v>3458288.8693624912</v>
      </c>
      <c r="G23" s="142">
        <f>SUM(G15:G22)</f>
        <v>4778353.3521016249</v>
      </c>
      <c r="H23" s="142">
        <f t="shared" si="1"/>
        <v>3741007.0627661142</v>
      </c>
      <c r="I23" s="142">
        <f t="shared" si="1"/>
        <v>3550828.7945508747</v>
      </c>
      <c r="J23" s="142">
        <f t="shared" si="1"/>
        <v>3646543.42684625</v>
      </c>
      <c r="K23" s="142">
        <f t="shared" si="1"/>
        <v>3507223.3581475001</v>
      </c>
      <c r="L23" s="142">
        <f t="shared" si="1"/>
        <v>5249820.3494999986</v>
      </c>
      <c r="M23" s="142">
        <f t="shared" si="1"/>
        <v>4419792.6823125007</v>
      </c>
      <c r="N23" s="142">
        <f t="shared" si="1"/>
        <v>4409725.4715</v>
      </c>
      <c r="O23" s="142">
        <f t="shared" si="1"/>
        <v>4419304.3184062503</v>
      </c>
      <c r="P23" s="142">
        <f t="shared" si="1"/>
        <v>4692799.18359375</v>
      </c>
      <c r="Q23" s="142">
        <f t="shared" si="1"/>
        <v>5350137.2224687496</v>
      </c>
      <c r="R23" s="142">
        <f>SUM(F23:Q23)</f>
        <v>51223824.091556102</v>
      </c>
      <c r="S23" s="117"/>
      <c r="T23" s="117"/>
      <c r="U23" s="117"/>
      <c r="V23" s="117"/>
      <c r="W23" s="117"/>
    </row>
    <row r="24" spans="1:23" ht="21" thickTop="1" x14ac:dyDescent="0.2">
      <c r="A24" s="87"/>
      <c r="B24" s="87"/>
      <c r="C24" s="87"/>
      <c r="D24" s="87"/>
      <c r="E24" s="87"/>
      <c r="F24" s="105"/>
      <c r="G24" s="105"/>
      <c r="H24" s="105"/>
      <c r="I24" s="105"/>
      <c r="J24" s="105"/>
      <c r="K24" s="105"/>
      <c r="L24" s="105"/>
      <c r="M24" s="105"/>
      <c r="N24" s="105"/>
      <c r="O24" s="105"/>
      <c r="P24" s="105"/>
      <c r="Q24" s="105"/>
      <c r="R24" s="138"/>
      <c r="S24" s="84"/>
      <c r="T24" s="84"/>
      <c r="U24" s="84"/>
      <c r="V24" s="84"/>
      <c r="W24" s="84"/>
    </row>
    <row r="25" spans="1:23" ht="20" x14ac:dyDescent="0.2">
      <c r="A25" s="80" t="s">
        <v>47</v>
      </c>
      <c r="B25" s="80" t="s">
        <v>49</v>
      </c>
      <c r="C25" s="80" t="s">
        <v>51</v>
      </c>
      <c r="D25" s="80" t="s">
        <v>52</v>
      </c>
      <c r="E25" s="103"/>
      <c r="F25" s="137">
        <f>SUMIFS('Data Repository Table'!$J:$J,'Data Repository Table'!$A:$A,"Financial Actual*",'Data Repository Table'!$B:$B,"Expenses*",'Data Repository Table'!$C:$C,$A25,'Data Repository Table'!$D:$D,F12,'Data Repository Table'!$G:$G,$C25,'Data Repository Table'!$H:$H,$D25)</f>
        <v>2533034.5131168002</v>
      </c>
      <c r="G25" s="137">
        <f>SUMIFS('Data Repository Table'!$J:$J,'Data Repository Table'!$A:$A,"Financial Actual*",'Data Repository Table'!$B:$B,"Expenses*",'Data Repository Table'!$C:$C,$A25,'Data Repository Table'!$D:$D,G12,'Data Repository Table'!$G:$G,$C25,'Data Repository Table'!$H:$H,$D25)</f>
        <v>3051574.1625600001</v>
      </c>
      <c r="H25" s="137">
        <f>SUMIFS('Data Repository Table'!$J:$J,'Data Repository Table'!$A:$A,"Financial Actual*",'Data Repository Table'!$B:$B,"Expenses*",'Data Repository Table'!$C:$C,$A25,'Data Repository Table'!$D:$D,H12,'Data Repository Table'!$G:$G,$C25,'Data Repository Table'!$H:$H,$D25)</f>
        <v>3084202.7580672004</v>
      </c>
      <c r="I25" s="137">
        <f>SUMIFS('Data Repository Table'!$J:$J,'Data Repository Table'!$A:$A,"Financial Actual*",'Data Repository Table'!$B:$B,"Expenses*",'Data Repository Table'!$C:$C,$A25,'Data Repository Table'!$D:$D,I12,'Data Repository Table'!$G:$G,$C25,'Data Repository Table'!$H:$H,$D25)</f>
        <v>4135202.765971201</v>
      </c>
      <c r="J25" s="137">
        <f>SUMIFS('Data Repository Table'!$J:$J,'Data Repository Table'!$A:$A,"Financial Actual*",'Data Repository Table'!$B:$B,"Expenses*",'Data Repository Table'!$C:$C,$A25,'Data Repository Table'!$D:$D,J12,'Data Repository Table'!$G:$G,$C25,'Data Repository Table'!$H:$H,$D25)</f>
        <v>4473275.8948415993</v>
      </c>
      <c r="K25" s="137">
        <f>SUMIFS('Data Repository Table'!$J:$J,'Data Repository Table'!$A:$A,"Financial Actual*",'Data Repository Table'!$B:$B,"Expenses*",'Data Repository Table'!$C:$C,$A25,'Data Repository Table'!$D:$D,K12,'Data Repository Table'!$G:$G,$C25,'Data Repository Table'!$H:$H,$D25)</f>
        <v>3464957.9260800011</v>
      </c>
      <c r="L25" s="137">
        <f>SUMIFS('Data Repository Table'!$J:$J,'Data Repository Table'!$A:$A,"Financial Actual*",'Data Repository Table'!$B:$B,"Expenses*",'Data Repository Table'!$C:$C,$A25,'Data Repository Table'!$D:$D,L12,'Data Repository Table'!$G:$G,$C25,'Data Repository Table'!$H:$H,$D25)</f>
        <v>4049642.8266000003</v>
      </c>
      <c r="M25" s="137">
        <f>SUMIFS('Data Repository Table'!$J:$J,'Data Repository Table'!$A:$A,"Financial Actual*",'Data Repository Table'!$B:$B,"Expenses*",'Data Repository Table'!$C:$C,$A25,'Data Repository Table'!$D:$D,M12,'Data Repository Table'!$G:$G,$C25,'Data Repository Table'!$H:$H,$D25)</f>
        <v>4767948.2214000002</v>
      </c>
      <c r="N25" s="137">
        <f>SUMIFS('Data Repository Table'!$J:$J,'Data Repository Table'!$A:$A,"Financial Actual*",'Data Repository Table'!$B:$B,"Expenses*",'Data Repository Table'!$C:$C,$A25,'Data Repository Table'!$D:$D,N12,'Data Repository Table'!$G:$G,$C25,'Data Repository Table'!$H:$H,$D25)</f>
        <v>4346722.8083999995</v>
      </c>
      <c r="O25" s="137">
        <f>SUMIFS('Data Repository Table'!$J:$J,'Data Repository Table'!$A:$A,"Financial Actual*",'Data Repository Table'!$B:$B,"Expenses*",'Data Repository Table'!$C:$C,$A25,'Data Repository Table'!$D:$D,O12,'Data Repository Table'!$G:$G,$C25,'Data Repository Table'!$H:$H,$D25)</f>
        <v>4671541.1274000006</v>
      </c>
      <c r="P25" s="137">
        <f>SUMIFS('Data Repository Table'!$J:$J,'Data Repository Table'!$A:$A,"Financial Actual*",'Data Repository Table'!$B:$B,"Expenses*",'Data Repository Table'!$C:$C,$A25,'Data Repository Table'!$D:$D,P12,'Data Repository Table'!$G:$G,$C25,'Data Repository Table'!$H:$H,$D25)</f>
        <v>5478104.6040000012</v>
      </c>
      <c r="Q25" s="137">
        <f>SUMIFS('Data Repository Table'!$J:$J,'Data Repository Table'!$A:$A,"Financial Actual*",'Data Repository Table'!$B:$B,"Expenses*",'Data Repository Table'!$C:$C,$A25,'Data Repository Table'!$D:$D,Q12,'Data Repository Table'!$G:$G,$C25,'Data Repository Table'!$H:$H,$D25)</f>
        <v>2269805.1667200001</v>
      </c>
      <c r="R25" s="140">
        <f>SUM(F25:Q25)</f>
        <v>46326012.775156811</v>
      </c>
      <c r="S25" s="79"/>
      <c r="T25" s="79"/>
      <c r="U25" s="79"/>
      <c r="V25" s="79"/>
      <c r="W25" s="79"/>
    </row>
    <row r="26" spans="1:23" ht="20" x14ac:dyDescent="0.2">
      <c r="A26" s="80" t="s">
        <v>47</v>
      </c>
      <c r="B26" s="80" t="s">
        <v>49</v>
      </c>
      <c r="C26" s="80" t="s">
        <v>53</v>
      </c>
      <c r="D26" s="80" t="s">
        <v>54</v>
      </c>
      <c r="E26" s="103"/>
      <c r="F26" s="137">
        <f>SUMIFS('Data Repository Table'!$J:$J,'Data Repository Table'!$A:$A,"Financial Actual*",'Data Repository Table'!$B:$B,"Expenses*",'Data Repository Table'!$C:$C,$A26,'Data Repository Table'!$D:$D,F12,'Data Repository Table'!$G:$G,$C26,'Data Repository Table'!$H:$H,$D26)</f>
        <v>1266517.2565584001</v>
      </c>
      <c r="G26" s="137">
        <f>SUMIFS('Data Repository Table'!$J:$J,'Data Repository Table'!$A:$A,"Financial Actual*",'Data Repository Table'!$B:$B,"Expenses*",'Data Repository Table'!$C:$C,$A26,'Data Repository Table'!$D:$D,G12,'Data Repository Table'!$G:$G,$C26,'Data Repository Table'!$H:$H,$D26)</f>
        <v>1525787.08128</v>
      </c>
      <c r="H26" s="137">
        <f>SUMIFS('Data Repository Table'!$J:$J,'Data Repository Table'!$A:$A,"Financial Actual*",'Data Repository Table'!$B:$B,"Expenses*",'Data Repository Table'!$C:$C,$A26,'Data Repository Table'!$D:$D,H12,'Data Repository Table'!$G:$G,$C26,'Data Repository Table'!$H:$H,$D26)</f>
        <v>1542101.3790336002</v>
      </c>
      <c r="I26" s="137">
        <f>SUMIFS('Data Repository Table'!$J:$J,'Data Repository Table'!$A:$A,"Financial Actual*",'Data Repository Table'!$B:$B,"Expenses*",'Data Repository Table'!$C:$C,$A26,'Data Repository Table'!$D:$D,I12,'Data Repository Table'!$G:$G,$C26,'Data Repository Table'!$H:$H,$D26)</f>
        <v>2067601.3829856005</v>
      </c>
      <c r="J26" s="137">
        <f>SUMIFS('Data Repository Table'!$J:$J,'Data Repository Table'!$A:$A,"Financial Actual*",'Data Repository Table'!$B:$B,"Expenses*",'Data Repository Table'!$C:$C,$A26,'Data Repository Table'!$D:$D,J12,'Data Repository Table'!$G:$G,$C26,'Data Repository Table'!$H:$H,$D26)</f>
        <v>2236637.9474207996</v>
      </c>
      <c r="K26" s="137">
        <f>SUMIFS('Data Repository Table'!$J:$J,'Data Repository Table'!$A:$A,"Financial Actual*",'Data Repository Table'!$B:$B,"Expenses*",'Data Repository Table'!$C:$C,$A26,'Data Repository Table'!$D:$D,K12,'Data Repository Table'!$G:$G,$C26,'Data Repository Table'!$H:$H,$D26)</f>
        <v>1732478.9630400005</v>
      </c>
      <c r="L26" s="137">
        <f>SUMIFS('Data Repository Table'!$J:$J,'Data Repository Table'!$A:$A,"Financial Actual*",'Data Repository Table'!$B:$B,"Expenses*",'Data Repository Table'!$C:$C,$A26,'Data Repository Table'!$D:$D,L12,'Data Repository Table'!$G:$G,$C26,'Data Repository Table'!$H:$H,$D26)</f>
        <v>2024821.4133000001</v>
      </c>
      <c r="M26" s="137">
        <f>SUMIFS('Data Repository Table'!$J:$J,'Data Repository Table'!$A:$A,"Financial Actual*",'Data Repository Table'!$B:$B,"Expenses*",'Data Repository Table'!$C:$C,$A26,'Data Repository Table'!$D:$D,M12,'Data Repository Table'!$G:$G,$C26,'Data Repository Table'!$H:$H,$D26)</f>
        <v>2383974.1107000001</v>
      </c>
      <c r="N26" s="137">
        <f>SUMIFS('Data Repository Table'!$J:$J,'Data Repository Table'!$A:$A,"Financial Actual*",'Data Repository Table'!$B:$B,"Expenses*",'Data Repository Table'!$C:$C,$A26,'Data Repository Table'!$D:$D,N12,'Data Repository Table'!$G:$G,$C26,'Data Repository Table'!$H:$H,$D26)</f>
        <v>2173361.4041999998</v>
      </c>
      <c r="O26" s="137">
        <f>SUMIFS('Data Repository Table'!$J:$J,'Data Repository Table'!$A:$A,"Financial Actual*",'Data Repository Table'!$B:$B,"Expenses*",'Data Repository Table'!$C:$C,$A26,'Data Repository Table'!$D:$D,O12,'Data Repository Table'!$G:$G,$C26,'Data Repository Table'!$H:$H,$D26)</f>
        <v>2335770.5637000003</v>
      </c>
      <c r="P26" s="137">
        <f>SUMIFS('Data Repository Table'!$J:$J,'Data Repository Table'!$A:$A,"Financial Actual*",'Data Repository Table'!$B:$B,"Expenses*",'Data Repository Table'!$C:$C,$A26,'Data Repository Table'!$D:$D,P12,'Data Repository Table'!$G:$G,$C26,'Data Repository Table'!$H:$H,$D26)</f>
        <v>2739052.3020000006</v>
      </c>
      <c r="Q26" s="137">
        <f>SUMIFS('Data Repository Table'!$J:$J,'Data Repository Table'!$A:$A,"Financial Actual*",'Data Repository Table'!$B:$B,"Expenses*",'Data Repository Table'!$C:$C,$A26,'Data Repository Table'!$D:$D,Q12,'Data Repository Table'!$G:$G,$C26,'Data Repository Table'!$H:$H,$D26)</f>
        <v>1134902.58336</v>
      </c>
      <c r="R26" s="140">
        <f t="shared" ref="R26:R32" si="2">SUM(F26:Q26)</f>
        <v>23163006.387578405</v>
      </c>
      <c r="S26" s="79"/>
      <c r="T26" s="79"/>
      <c r="U26" s="79"/>
      <c r="V26" s="79"/>
      <c r="W26" s="79"/>
    </row>
    <row r="27" spans="1:23" ht="20" x14ac:dyDescent="0.2">
      <c r="A27" s="80" t="s">
        <v>47</v>
      </c>
      <c r="B27" s="80" t="s">
        <v>49</v>
      </c>
      <c r="C27" s="80" t="s">
        <v>53</v>
      </c>
      <c r="D27" s="80" t="s">
        <v>55</v>
      </c>
      <c r="E27" s="103"/>
      <c r="F27" s="137">
        <f>SUMIFS('Data Repository Table'!$J:$J,'Data Repository Table'!$A:$A,"Financial Actual*",'Data Repository Table'!$B:$B,"Expenses*",'Data Repository Table'!$C:$C,$A27,'Data Repository Table'!$D:$D,F12,'Data Repository Table'!$G:$G,$C27,'Data Repository Table'!$H:$H,$D27)</f>
        <v>1055431.0471320001</v>
      </c>
      <c r="G27" s="137">
        <f>SUMIFS('Data Repository Table'!$J:$J,'Data Repository Table'!$A:$A,"Financial Actual*",'Data Repository Table'!$B:$B,"Expenses*",'Data Repository Table'!$C:$C,$A27,'Data Repository Table'!$D:$D,G12,'Data Repository Table'!$G:$G,$C27,'Data Repository Table'!$H:$H,$D27)</f>
        <v>1271489.2344000002</v>
      </c>
      <c r="H27" s="137">
        <f>SUMIFS('Data Repository Table'!$J:$J,'Data Repository Table'!$A:$A,"Financial Actual*",'Data Repository Table'!$B:$B,"Expenses*",'Data Repository Table'!$C:$C,$A27,'Data Repository Table'!$D:$D,H12,'Data Repository Table'!$G:$G,$C27,'Data Repository Table'!$H:$H,$D27)</f>
        <v>1285084.4825280001</v>
      </c>
      <c r="I27" s="137">
        <f>SUMIFS('Data Repository Table'!$J:$J,'Data Repository Table'!$A:$A,"Financial Actual*",'Data Repository Table'!$B:$B,"Expenses*",'Data Repository Table'!$C:$C,$A27,'Data Repository Table'!$D:$D,I12,'Data Repository Table'!$G:$G,$C27,'Data Repository Table'!$H:$H,$D27)</f>
        <v>1723001.1524880002</v>
      </c>
      <c r="J27" s="137">
        <f>SUMIFS('Data Repository Table'!$J:$J,'Data Repository Table'!$A:$A,"Financial Actual*",'Data Repository Table'!$B:$B,"Expenses*",'Data Repository Table'!$C:$C,$A27,'Data Repository Table'!$D:$D,J12,'Data Repository Table'!$G:$G,$C27,'Data Repository Table'!$H:$H,$D27)</f>
        <v>1863864.9561839998</v>
      </c>
      <c r="K27" s="137">
        <f>SUMIFS('Data Repository Table'!$J:$J,'Data Repository Table'!$A:$A,"Financial Actual*",'Data Repository Table'!$B:$B,"Expenses*",'Data Repository Table'!$C:$C,$A27,'Data Repository Table'!$D:$D,K12,'Data Repository Table'!$G:$G,$C27,'Data Repository Table'!$H:$H,$D27)</f>
        <v>1443732.4692000004</v>
      </c>
      <c r="L27" s="137">
        <f>SUMIFS('Data Repository Table'!$J:$J,'Data Repository Table'!$A:$A,"Financial Actual*",'Data Repository Table'!$B:$B,"Expenses*",'Data Repository Table'!$C:$C,$A27,'Data Repository Table'!$D:$D,L12,'Data Repository Table'!$G:$G,$C27,'Data Repository Table'!$H:$H,$D27)</f>
        <v>1687351.1777500003</v>
      </c>
      <c r="M27" s="137">
        <f>SUMIFS('Data Repository Table'!$J:$J,'Data Repository Table'!$A:$A,"Financial Actual*",'Data Repository Table'!$B:$B,"Expenses*",'Data Repository Table'!$C:$C,$A27,'Data Repository Table'!$D:$D,M12,'Data Repository Table'!$G:$G,$C27,'Data Repository Table'!$H:$H,$D27)</f>
        <v>1986645.0922500002</v>
      </c>
      <c r="N27" s="137">
        <f>SUMIFS('Data Repository Table'!$J:$J,'Data Repository Table'!$A:$A,"Financial Actual*",'Data Repository Table'!$B:$B,"Expenses*",'Data Repository Table'!$C:$C,$A27,'Data Repository Table'!$D:$D,N12,'Data Repository Table'!$G:$G,$C27,'Data Repository Table'!$H:$H,$D27)</f>
        <v>1811134.5035000001</v>
      </c>
      <c r="O27" s="137">
        <f>SUMIFS('Data Repository Table'!$J:$J,'Data Repository Table'!$A:$A,"Financial Actual*",'Data Repository Table'!$B:$B,"Expenses*",'Data Repository Table'!$C:$C,$A27,'Data Repository Table'!$D:$D,O12,'Data Repository Table'!$G:$G,$C27,'Data Repository Table'!$H:$H,$D27)</f>
        <v>1946475.4697500004</v>
      </c>
      <c r="P27" s="137">
        <f>SUMIFS('Data Repository Table'!$J:$J,'Data Repository Table'!$A:$A,"Financial Actual*",'Data Repository Table'!$B:$B,"Expenses*",'Data Repository Table'!$C:$C,$A27,'Data Repository Table'!$D:$D,P12,'Data Repository Table'!$G:$G,$C27,'Data Repository Table'!$H:$H,$D27)</f>
        <v>2282543.5850000004</v>
      </c>
      <c r="Q27" s="137">
        <f>SUMIFS('Data Repository Table'!$J:$J,'Data Repository Table'!$A:$A,"Financial Actual*",'Data Repository Table'!$B:$B,"Expenses*",'Data Repository Table'!$C:$C,$A27,'Data Repository Table'!$D:$D,Q12,'Data Repository Table'!$G:$G,$C27,'Data Repository Table'!$H:$H,$D27)</f>
        <v>945752.15280000004</v>
      </c>
      <c r="R27" s="140">
        <f t="shared" si="2"/>
        <v>19302505.322982002</v>
      </c>
      <c r="S27" s="79"/>
      <c r="T27" s="79"/>
      <c r="U27" s="79"/>
      <c r="V27" s="79"/>
      <c r="W27" s="79"/>
    </row>
    <row r="28" spans="1:23" ht="20" x14ac:dyDescent="0.2">
      <c r="A28" s="80" t="s">
        <v>47</v>
      </c>
      <c r="B28" s="80" t="s">
        <v>49</v>
      </c>
      <c r="C28" s="80" t="s">
        <v>56</v>
      </c>
      <c r="D28" s="80" t="s">
        <v>57</v>
      </c>
      <c r="E28" s="103"/>
      <c r="F28" s="137">
        <f>SUMIFS('Data Repository Table'!$J:$J,'Data Repository Table'!$A:$A,"Financial Actual*",'Data Repository Table'!$B:$B,"Expenses*",'Data Repository Table'!$C:$C,$A28,'Data Repository Table'!$D:$D,F12,'Data Repository Table'!$G:$G,$C28,'Data Repository Table'!$H:$H,$D28)</f>
        <v>996326.908492608</v>
      </c>
      <c r="G28" s="137">
        <f>SUMIFS('Data Repository Table'!$J:$J,'Data Repository Table'!$A:$A,"Financial Actual*",'Data Repository Table'!$B:$B,"Expenses*",'Data Repository Table'!$C:$C,$A28,'Data Repository Table'!$D:$D,G12,'Data Repository Table'!$G:$G,$C28,'Data Repository Table'!$H:$H,$D28)</f>
        <v>1200285.8372736</v>
      </c>
      <c r="H28" s="137">
        <f>SUMIFS('Data Repository Table'!$J:$J,'Data Repository Table'!$A:$A,"Financial Actual*",'Data Repository Table'!$B:$B,"Expenses*",'Data Repository Table'!$C:$C,$A28,'Data Repository Table'!$D:$D,H12,'Data Repository Table'!$G:$G,$C28,'Data Repository Table'!$H:$H,$D28)</f>
        <v>1213119.7515064322</v>
      </c>
      <c r="I28" s="137">
        <f>SUMIFS('Data Repository Table'!$J:$J,'Data Repository Table'!$A:$A,"Financial Actual*",'Data Repository Table'!$B:$B,"Expenses*",'Data Repository Table'!$C:$C,$A28,'Data Repository Table'!$D:$D,I12,'Data Repository Table'!$G:$G,$C28,'Data Repository Table'!$H:$H,$D28)</f>
        <v>1626513.0879486722</v>
      </c>
      <c r="J28" s="137">
        <f>SUMIFS('Data Repository Table'!$J:$J,'Data Repository Table'!$A:$A,"Financial Actual*",'Data Repository Table'!$B:$B,"Expenses*",'Data Repository Table'!$C:$C,$A28,'Data Repository Table'!$D:$D,J12,'Data Repository Table'!$G:$G,$C28,'Data Repository Table'!$H:$H,$D28)</f>
        <v>1759488.5186376958</v>
      </c>
      <c r="K28" s="137">
        <f>SUMIFS('Data Repository Table'!$J:$J,'Data Repository Table'!$A:$A,"Financial Actual*",'Data Repository Table'!$B:$B,"Expenses*",'Data Repository Table'!$C:$C,$A28,'Data Repository Table'!$D:$D,K12,'Data Repository Table'!$G:$G,$C28,'Data Repository Table'!$H:$H,$D28)</f>
        <v>1362883.4509248002</v>
      </c>
      <c r="L28" s="137">
        <f>SUMIFS('Data Repository Table'!$J:$J,'Data Repository Table'!$A:$A,"Financial Actual*",'Data Repository Table'!$B:$B,"Expenses*",'Data Repository Table'!$C:$C,$A28,'Data Repository Table'!$D:$D,L12,'Data Repository Table'!$G:$G,$C28,'Data Repository Table'!$H:$H,$D28)</f>
        <v>1592859.5117959999</v>
      </c>
      <c r="M28" s="137">
        <f>SUMIFS('Data Repository Table'!$J:$J,'Data Repository Table'!$A:$A,"Financial Actual*",'Data Repository Table'!$B:$B,"Expenses*",'Data Repository Table'!$C:$C,$A28,'Data Repository Table'!$D:$D,M12,'Data Repository Table'!$G:$G,$C28,'Data Repository Table'!$H:$H,$D28)</f>
        <v>1875392.9670840001</v>
      </c>
      <c r="N28" s="137">
        <f>SUMIFS('Data Repository Table'!$J:$J,'Data Repository Table'!$A:$A,"Financial Actual*",'Data Repository Table'!$B:$B,"Expenses*",'Data Repository Table'!$C:$C,$A28,'Data Repository Table'!$D:$D,N12,'Data Repository Table'!$G:$G,$C28,'Data Repository Table'!$H:$H,$D28)</f>
        <v>1709710.9713039999</v>
      </c>
      <c r="O28" s="137">
        <f>SUMIFS('Data Repository Table'!$J:$J,'Data Repository Table'!$A:$A,"Financial Actual*",'Data Repository Table'!$B:$B,"Expenses*",'Data Repository Table'!$C:$C,$A28,'Data Repository Table'!$D:$D,O12,'Data Repository Table'!$G:$G,$C28,'Data Repository Table'!$H:$H,$D28)</f>
        <v>1837472.8434440002</v>
      </c>
      <c r="P28" s="137">
        <f>SUMIFS('Data Repository Table'!$J:$J,'Data Repository Table'!$A:$A,"Financial Actual*",'Data Repository Table'!$B:$B,"Expenses*",'Data Repository Table'!$C:$C,$A28,'Data Repository Table'!$D:$D,P12,'Data Repository Table'!$G:$G,$C28,'Data Repository Table'!$H:$H,$D28)</f>
        <v>2154721.1442400003</v>
      </c>
      <c r="Q28" s="137">
        <f>SUMIFS('Data Repository Table'!$J:$J,'Data Repository Table'!$A:$A,"Financial Actual*",'Data Repository Table'!$B:$B,"Expenses*",'Data Repository Table'!$C:$C,$A28,'Data Repository Table'!$D:$D,Q12,'Data Repository Table'!$G:$G,$C28,'Data Repository Table'!$H:$H,$D28)</f>
        <v>892790.0322432</v>
      </c>
      <c r="R28" s="140">
        <f t="shared" si="2"/>
        <v>18221565.024895009</v>
      </c>
      <c r="S28" s="79"/>
      <c r="T28" s="79"/>
      <c r="U28" s="79"/>
      <c r="V28" s="79"/>
      <c r="W28" s="79"/>
    </row>
    <row r="29" spans="1:23" ht="20" x14ac:dyDescent="0.2">
      <c r="A29" s="80" t="s">
        <v>47</v>
      </c>
      <c r="B29" s="80" t="s">
        <v>49</v>
      </c>
      <c r="C29" s="80" t="s">
        <v>56</v>
      </c>
      <c r="D29" s="80" t="s">
        <v>58</v>
      </c>
      <c r="E29" s="103"/>
      <c r="F29" s="137">
        <f>SUMIFS('Data Repository Table'!$J:$J,'Data Repository Table'!$A:$A,"Financial Actual*",'Data Repository Table'!$B:$B,"Expenses*",'Data Repository Table'!$C:$C,$A29,'Data Repository Table'!$D:$D,F12,'Data Repository Table'!$G:$G,$C29,'Data Repository Table'!$H:$H,$D29)</f>
        <v>869931.04490880016</v>
      </c>
      <c r="G29" s="137">
        <f>SUMIFS('Data Repository Table'!$J:$J,'Data Repository Table'!$A:$A,"Financial Actual*",'Data Repository Table'!$B:$B,"Expenses*",'Data Repository Table'!$C:$C,$A29,'Data Repository Table'!$D:$D,G12,'Data Repository Table'!$G:$G,$C29,'Data Repository Table'!$H:$H,$D29)</f>
        <v>1048015.3689600001</v>
      </c>
      <c r="H29" s="137">
        <f>SUMIFS('Data Repository Table'!$J:$J,'Data Repository Table'!$A:$A,"Financial Actual*",'Data Repository Table'!$B:$B,"Expenses*",'Data Repository Table'!$C:$C,$A29,'Data Repository Table'!$D:$D,H12,'Data Repository Table'!$G:$G,$C29,'Data Repository Table'!$H:$H,$D29)</f>
        <v>1059221.1492352001</v>
      </c>
      <c r="I29" s="137">
        <f>SUMIFS('Data Repository Table'!$J:$J,'Data Repository Table'!$A:$A,"Financial Actual*",'Data Repository Table'!$B:$B,"Expenses*",'Data Repository Table'!$C:$C,$A29,'Data Repository Table'!$D:$D,I12,'Data Repository Table'!$G:$G,$C29,'Data Repository Table'!$H:$H,$D29)</f>
        <v>1420170.6468992003</v>
      </c>
      <c r="J29" s="137">
        <f>SUMIFS('Data Repository Table'!$J:$J,'Data Repository Table'!$A:$A,"Financial Actual*",'Data Repository Table'!$B:$B,"Expenses*",'Data Repository Table'!$C:$C,$A29,'Data Repository Table'!$D:$D,J12,'Data Repository Table'!$G:$G,$C29,'Data Repository Table'!$H:$H,$D29)</f>
        <v>1536276.5699455999</v>
      </c>
      <c r="K29" s="137">
        <f>SUMIFS('Data Repository Table'!$J:$J,'Data Repository Table'!$A:$A,"Financial Actual*",'Data Repository Table'!$B:$B,"Expenses*",'Data Repository Table'!$C:$C,$A29,'Data Repository Table'!$D:$D,K12,'Data Repository Table'!$G:$G,$C29,'Data Repository Table'!$H:$H,$D29)</f>
        <v>785390.46324480022</v>
      </c>
      <c r="L29" s="137">
        <f>SUMIFS('Data Repository Table'!$J:$J,'Data Repository Table'!$A:$A,"Financial Actual*",'Data Repository Table'!$B:$B,"Expenses*",'Data Repository Table'!$C:$C,$A29,'Data Repository Table'!$D:$D,L12,'Data Repository Table'!$G:$G,$C29,'Data Repository Table'!$H:$H,$D29)</f>
        <v>734335.23255680013</v>
      </c>
      <c r="M29" s="137">
        <f>SUMIFS('Data Repository Table'!$J:$J,'Data Repository Table'!$A:$A,"Financial Actual*",'Data Repository Table'!$B:$B,"Expenses*",'Data Repository Table'!$C:$C,$A29,'Data Repository Table'!$D:$D,M12,'Data Repository Table'!$G:$G,$C29,'Data Repository Table'!$H:$H,$D29)</f>
        <v>864587.94414720009</v>
      </c>
      <c r="N29" s="137">
        <f>SUMIFS('Data Repository Table'!$J:$J,'Data Repository Table'!$A:$A,"Financial Actual*",'Data Repository Table'!$B:$B,"Expenses*",'Data Repository Table'!$C:$C,$A29,'Data Repository Table'!$D:$D,N12,'Data Repository Table'!$G:$G,$C29,'Data Repository Table'!$H:$H,$D29)</f>
        <v>788205.73592320003</v>
      </c>
      <c r="O29" s="137">
        <f>SUMIFS('Data Repository Table'!$J:$J,'Data Repository Table'!$A:$A,"Financial Actual*",'Data Repository Table'!$B:$B,"Expenses*",'Data Repository Table'!$C:$C,$A29,'Data Repository Table'!$D:$D,O12,'Data Repository Table'!$G:$G,$C29,'Data Repository Table'!$H:$H,$D29)</f>
        <v>847106.12443520024</v>
      </c>
      <c r="P29" s="137">
        <f>SUMIFS('Data Repository Table'!$J:$J,'Data Repository Table'!$A:$A,"Financial Actual*",'Data Repository Table'!$B:$B,"Expenses*",'Data Repository Table'!$C:$C,$A29,'Data Repository Table'!$D:$D,P12,'Data Repository Table'!$G:$G,$C29,'Data Repository Table'!$H:$H,$D29)</f>
        <v>993362.96819200017</v>
      </c>
      <c r="Q29" s="137">
        <f>SUMIFS('Data Repository Table'!$J:$J,'Data Repository Table'!$A:$A,"Financial Actual*",'Data Repository Table'!$B:$B,"Expenses*",'Data Repository Table'!$C:$C,$A29,'Data Repository Table'!$D:$D,Q12,'Data Repository Table'!$G:$G,$C29,'Data Repository Table'!$H:$H,$D29)</f>
        <v>514489.17112320004</v>
      </c>
      <c r="R29" s="140">
        <f t="shared" si="2"/>
        <v>11461092.4195712</v>
      </c>
      <c r="S29" s="79"/>
      <c r="T29" s="79"/>
      <c r="U29" s="79"/>
      <c r="V29" s="79"/>
      <c r="W29" s="79"/>
    </row>
    <row r="30" spans="1:23" ht="20" x14ac:dyDescent="0.2">
      <c r="A30" s="80" t="s">
        <v>47</v>
      </c>
      <c r="B30" s="80" t="s">
        <v>49</v>
      </c>
      <c r="C30" s="80" t="s">
        <v>56</v>
      </c>
      <c r="D30" s="80" t="s">
        <v>59</v>
      </c>
      <c r="E30" s="103"/>
      <c r="F30" s="137">
        <f>SUMIFS('Data Repository Table'!$J:$J,'Data Repository Table'!$A:$A,"Financial Actual*",'Data Repository Table'!$B:$B,"Expenses*",'Data Repository Table'!$C:$C,$A30,'Data Repository Table'!$D:$D,F12,'Data Repository Table'!$G:$G,$C30,'Data Repository Table'!$H:$H,$D30)</f>
        <v>921103.45931519999</v>
      </c>
      <c r="G30" s="137">
        <f>SUMIFS('Data Repository Table'!$J:$J,'Data Repository Table'!$A:$A,"Financial Actual*",'Data Repository Table'!$B:$B,"Expenses*",'Data Repository Table'!$C:$C,$A30,'Data Repository Table'!$D:$D,G12,'Data Repository Table'!$G:$G,$C30,'Data Repository Table'!$H:$H,$D30)</f>
        <v>1109663.3318399999</v>
      </c>
      <c r="H30" s="137">
        <f>SUMIFS('Data Repository Table'!$J:$J,'Data Repository Table'!$A:$A,"Financial Actual*",'Data Repository Table'!$B:$B,"Expenses*",'Data Repository Table'!$C:$C,$A30,'Data Repository Table'!$D:$D,H12,'Data Repository Table'!$G:$G,$C30,'Data Repository Table'!$H:$H,$D30)</f>
        <v>1121528.2756608</v>
      </c>
      <c r="I30" s="137">
        <f>SUMIFS('Data Repository Table'!$J:$J,'Data Repository Table'!$A:$A,"Financial Actual*",'Data Repository Table'!$B:$B,"Expenses*",'Data Repository Table'!$C:$C,$A30,'Data Repository Table'!$D:$D,I12,'Data Repository Table'!$G:$G,$C30,'Data Repository Table'!$H:$H,$D30)</f>
        <v>1503710.0967168</v>
      </c>
      <c r="J30" s="137">
        <f>SUMIFS('Data Repository Table'!$J:$J,'Data Repository Table'!$A:$A,"Financial Actual*",'Data Repository Table'!$B:$B,"Expenses*",'Data Repository Table'!$C:$C,$A30,'Data Repository Table'!$D:$D,J12,'Data Repository Table'!$G:$G,$C30,'Data Repository Table'!$H:$H,$D30)</f>
        <v>1626645.7799423998</v>
      </c>
      <c r="K30" s="137">
        <f>SUMIFS('Data Repository Table'!$J:$J,'Data Repository Table'!$A:$A,"Financial Actual*",'Data Repository Table'!$B:$B,"Expenses*",'Data Repository Table'!$C:$C,$A30,'Data Repository Table'!$D:$D,K12,'Data Repository Table'!$G:$G,$C30,'Data Repository Table'!$H:$H,$D30)</f>
        <v>831589.90225920011</v>
      </c>
      <c r="L30" s="137">
        <f>SUMIFS('Data Repository Table'!$J:$J,'Data Repository Table'!$A:$A,"Financial Actual*",'Data Repository Table'!$B:$B,"Expenses*",'Data Repository Table'!$C:$C,$A30,'Data Repository Table'!$D:$D,L12,'Data Repository Table'!$G:$G,$C30,'Data Repository Table'!$H:$H,$D30)</f>
        <v>777531.42270720005</v>
      </c>
      <c r="M30" s="137">
        <f>SUMIFS('Data Repository Table'!$J:$J,'Data Repository Table'!$A:$A,"Financial Actual*",'Data Repository Table'!$B:$B,"Expenses*",'Data Repository Table'!$C:$C,$A30,'Data Repository Table'!$D:$D,M12,'Data Repository Table'!$G:$G,$C30,'Data Repository Table'!$H:$H,$D30)</f>
        <v>915446.05850879999</v>
      </c>
      <c r="N30" s="137">
        <f>SUMIFS('Data Repository Table'!$J:$J,'Data Repository Table'!$A:$A,"Financial Actual*",'Data Repository Table'!$B:$B,"Expenses*",'Data Repository Table'!$C:$C,$A30,'Data Repository Table'!$D:$D,N12,'Data Repository Table'!$G:$G,$C30,'Data Repository Table'!$H:$H,$D30)</f>
        <v>834570.77921279997</v>
      </c>
      <c r="O30" s="137">
        <f>SUMIFS('Data Repository Table'!$J:$J,'Data Repository Table'!$A:$A,"Financial Actual*",'Data Repository Table'!$B:$B,"Expenses*",'Data Repository Table'!$C:$C,$A30,'Data Repository Table'!$D:$D,O12,'Data Repository Table'!$G:$G,$C30,'Data Repository Table'!$H:$H,$D30)</f>
        <v>896935.89646080008</v>
      </c>
      <c r="P30" s="137">
        <f>SUMIFS('Data Repository Table'!$J:$J,'Data Repository Table'!$A:$A,"Financial Actual*",'Data Repository Table'!$B:$B,"Expenses*",'Data Repository Table'!$C:$C,$A30,'Data Repository Table'!$D:$D,P12,'Data Repository Table'!$G:$G,$C30,'Data Repository Table'!$H:$H,$D30)</f>
        <v>1051796.083968</v>
      </c>
      <c r="Q30" s="137">
        <f>SUMIFS('Data Repository Table'!$J:$J,'Data Repository Table'!$A:$A,"Financial Actual*",'Data Repository Table'!$B:$B,"Expenses*",'Data Repository Table'!$C:$C,$A30,'Data Repository Table'!$D:$D,Q12,'Data Repository Table'!$G:$G,$C30,'Data Repository Table'!$H:$H,$D30)</f>
        <v>544753.24001279997</v>
      </c>
      <c r="R30" s="140">
        <f t="shared" si="2"/>
        <v>12135274.3266048</v>
      </c>
      <c r="S30" s="79"/>
      <c r="T30" s="79"/>
      <c r="U30" s="79"/>
      <c r="V30" s="79"/>
      <c r="W30" s="79"/>
    </row>
    <row r="31" spans="1:23" ht="20" x14ac:dyDescent="0.2">
      <c r="A31" s="80" t="s">
        <v>47</v>
      </c>
      <c r="B31" s="80" t="s">
        <v>49</v>
      </c>
      <c r="C31" s="80" t="s">
        <v>56</v>
      </c>
      <c r="D31" s="80" t="s">
        <v>60</v>
      </c>
      <c r="E31" s="103"/>
      <c r="F31" s="137">
        <f>SUMIFS('Data Repository Table'!$J:$J,'Data Repository Table'!$A:$A,"Financial Actual*",'Data Repository Table'!$B:$B,"Expenses*",'Data Repository Table'!$C:$C,$A31,'Data Repository Table'!$D:$D,F12,'Data Repository Table'!$G:$G,$C31,'Data Repository Table'!$H:$H,$D31)</f>
        <v>498931.04046240001</v>
      </c>
      <c r="G31" s="137">
        <f>SUMIFS('Data Repository Table'!$J:$J,'Data Repository Table'!$A:$A,"Financial Actual*",'Data Repository Table'!$B:$B,"Expenses*",'Data Repository Table'!$C:$C,$A31,'Data Repository Table'!$D:$D,G12,'Data Repository Table'!$G:$G,$C31,'Data Repository Table'!$H:$H,$D31)</f>
        <v>601067.63808000006</v>
      </c>
      <c r="H31" s="137">
        <f>SUMIFS('Data Repository Table'!$J:$J,'Data Repository Table'!$A:$A,"Financial Actual*",'Data Repository Table'!$B:$B,"Expenses*",'Data Repository Table'!$C:$C,$A31,'Data Repository Table'!$D:$D,H12,'Data Repository Table'!$G:$G,$C31,'Data Repository Table'!$H:$H,$D31)</f>
        <v>607494.48264960002</v>
      </c>
      <c r="I31" s="137">
        <f>SUMIFS('Data Repository Table'!$J:$J,'Data Repository Table'!$A:$A,"Financial Actual*",'Data Repository Table'!$B:$B,"Expenses*",'Data Repository Table'!$C:$C,$A31,'Data Repository Table'!$D:$D,I12,'Data Repository Table'!$G:$G,$C31,'Data Repository Table'!$H:$H,$D31)</f>
        <v>814509.63572160015</v>
      </c>
      <c r="J31" s="137">
        <f>SUMIFS('Data Repository Table'!$J:$J,'Data Repository Table'!$A:$A,"Financial Actual*",'Data Repository Table'!$B:$B,"Expenses*",'Data Repository Table'!$C:$C,$A31,'Data Repository Table'!$D:$D,J12,'Data Repository Table'!$G:$G,$C31,'Data Repository Table'!$H:$H,$D31)</f>
        <v>881099.79746879986</v>
      </c>
      <c r="K31" s="137">
        <f>SUMIFS('Data Repository Table'!$J:$J,'Data Repository Table'!$A:$A,"Financial Actual*",'Data Repository Table'!$B:$B,"Expenses*",'Data Repository Table'!$C:$C,$A31,'Data Repository Table'!$D:$D,K12,'Data Repository Table'!$G:$G,$C31,'Data Repository Table'!$H:$H,$D31)</f>
        <v>450444.53039040015</v>
      </c>
      <c r="L31" s="137">
        <f>SUMIFS('Data Repository Table'!$J:$J,'Data Repository Table'!$A:$A,"Financial Actual*",'Data Repository Table'!$B:$B,"Expenses*",'Data Repository Table'!$C:$C,$A31,'Data Repository Table'!$D:$D,L12,'Data Repository Table'!$G:$G,$C31,'Data Repository Table'!$H:$H,$D31)</f>
        <v>421162.85396640003</v>
      </c>
      <c r="M31" s="137">
        <f>SUMIFS('Data Repository Table'!$J:$J,'Data Repository Table'!$A:$A,"Financial Actual*",'Data Repository Table'!$B:$B,"Expenses*",'Data Repository Table'!$C:$C,$A31,'Data Repository Table'!$D:$D,M12,'Data Repository Table'!$G:$G,$C31,'Data Repository Table'!$H:$H,$D31)</f>
        <v>495866.61502560001</v>
      </c>
      <c r="N31" s="137">
        <f>SUMIFS('Data Repository Table'!$J:$J,'Data Repository Table'!$A:$A,"Financial Actual*",'Data Repository Table'!$B:$B,"Expenses*",'Data Repository Table'!$C:$C,$A31,'Data Repository Table'!$D:$D,N12,'Data Repository Table'!$G:$G,$C31,'Data Repository Table'!$H:$H,$D31)</f>
        <v>452059.1720736</v>
      </c>
      <c r="O31" s="137">
        <f>SUMIFS('Data Repository Table'!$J:$J,'Data Repository Table'!$A:$A,"Financial Actual*",'Data Repository Table'!$B:$B,"Expenses*",'Data Repository Table'!$C:$C,$A31,'Data Repository Table'!$D:$D,O12,'Data Repository Table'!$G:$G,$C31,'Data Repository Table'!$H:$H,$D31)</f>
        <v>485840.2772496001</v>
      </c>
      <c r="P31" s="137">
        <f>SUMIFS('Data Repository Table'!$J:$J,'Data Repository Table'!$A:$A,"Financial Actual*",'Data Repository Table'!$B:$B,"Expenses*",'Data Repository Table'!$C:$C,$A31,'Data Repository Table'!$D:$D,P12,'Data Repository Table'!$G:$G,$C31,'Data Repository Table'!$H:$H,$D31)</f>
        <v>569722.87881600007</v>
      </c>
      <c r="Q31" s="137">
        <f>SUMIFS('Data Repository Table'!$J:$J,'Data Repository Table'!$A:$A,"Financial Actual*",'Data Repository Table'!$B:$B,"Expenses*",'Data Repository Table'!$C:$C,$A31,'Data Repository Table'!$D:$D,Q12,'Data Repository Table'!$G:$G,$C31,'Data Repository Table'!$H:$H,$D31)</f>
        <v>295074.67167360004</v>
      </c>
      <c r="R31" s="140">
        <f t="shared" si="2"/>
        <v>6573273.5935776001</v>
      </c>
      <c r="S31" s="79"/>
      <c r="T31" s="79"/>
      <c r="U31" s="79"/>
      <c r="V31" s="79"/>
      <c r="W31" s="79"/>
    </row>
    <row r="32" spans="1:23" ht="21" thickBot="1" x14ac:dyDescent="0.25">
      <c r="A32" s="80" t="s">
        <v>47</v>
      </c>
      <c r="B32" s="80" t="s">
        <v>49</v>
      </c>
      <c r="C32" s="80" t="s">
        <v>61</v>
      </c>
      <c r="D32" s="80" t="s">
        <v>62</v>
      </c>
      <c r="E32" s="104"/>
      <c r="F32" s="137">
        <f>SUMIFS('Data Repository Table'!$J:$J,'Data Repository Table'!$A:$A,"Financial Actual*",'Data Repository Table'!$B:$B,"Expenses*",'Data Repository Table'!$C:$C,$A32,'Data Repository Table'!$D:$D,F12,'Data Repository Table'!$G:$G,$C32,'Data Repository Table'!$H:$H,$D32)</f>
        <v>3198275.9004000002</v>
      </c>
      <c r="G32" s="137">
        <f>SUMIFS('Data Repository Table'!$J:$J,'Data Repository Table'!$A:$A,"Financial Actual*",'Data Repository Table'!$B:$B,"Expenses*",'Data Repository Table'!$C:$C,$A32,'Data Repository Table'!$D:$D,G12,'Data Repository Table'!$G:$G,$C32,'Data Repository Table'!$H:$H,$D32)</f>
        <v>3852997.68</v>
      </c>
      <c r="H32" s="137">
        <f>SUMIFS('Data Repository Table'!$J:$J,'Data Repository Table'!$A:$A,"Financial Actual*",'Data Repository Table'!$B:$B,"Expenses*",'Data Repository Table'!$C:$C,$A32,'Data Repository Table'!$D:$D,H12,'Data Repository Table'!$G:$G,$C32,'Data Repository Table'!$H:$H,$D32)</f>
        <v>3894195.4016000004</v>
      </c>
      <c r="I32" s="137">
        <f>SUMIFS('Data Repository Table'!$J:$J,'Data Repository Table'!$A:$A,"Financial Actual*",'Data Repository Table'!$B:$B,"Expenses*",'Data Repository Table'!$C:$C,$A32,'Data Repository Table'!$D:$D,I12,'Data Repository Table'!$G:$G,$C32,'Data Repository Table'!$H:$H,$D32)</f>
        <v>5221215.6136000007</v>
      </c>
      <c r="J32" s="137">
        <f>SUMIFS('Data Repository Table'!$J:$J,'Data Repository Table'!$A:$A,"Financial Actual*",'Data Repository Table'!$B:$B,"Expenses*",'Data Repository Table'!$C:$C,$A32,'Data Repository Table'!$D:$D,J12,'Data Repository Table'!$G:$G,$C32,'Data Repository Table'!$H:$H,$D32)</f>
        <v>5648075.6247999994</v>
      </c>
      <c r="K32" s="137">
        <f>SUMIFS('Data Repository Table'!$J:$J,'Data Repository Table'!$A:$A,"Financial Actual*",'Data Repository Table'!$B:$B,"Expenses*",'Data Repository Table'!$C:$C,$A32,'Data Repository Table'!$D:$D,K12,'Data Repository Table'!$G:$G,$C32,'Data Repository Table'!$H:$H,$D32)</f>
        <v>2887464.9384000008</v>
      </c>
      <c r="L32" s="137">
        <f>SUMIFS('Data Repository Table'!$J:$J,'Data Repository Table'!$A:$A,"Financial Actual*",'Data Repository Table'!$B:$B,"Expenses*",'Data Repository Table'!$C:$C,$A32,'Data Repository Table'!$D:$D,L12,'Data Repository Table'!$G:$G,$C32,'Data Repository Table'!$H:$H,$D32)</f>
        <v>2699761.8844000003</v>
      </c>
      <c r="M32" s="137">
        <f>SUMIFS('Data Repository Table'!$J:$J,'Data Repository Table'!$A:$A,"Financial Actual*",'Data Repository Table'!$B:$B,"Expenses*",'Data Repository Table'!$C:$C,$A32,'Data Repository Table'!$D:$D,M12,'Data Repository Table'!$G:$G,$C32,'Data Repository Table'!$H:$H,$D32)</f>
        <v>3178632.1476000003</v>
      </c>
      <c r="N32" s="137">
        <f>SUMIFS('Data Repository Table'!$J:$J,'Data Repository Table'!$A:$A,"Financial Actual*",'Data Repository Table'!$B:$B,"Expenses*",'Data Repository Table'!$C:$C,$A32,'Data Repository Table'!$D:$D,N12,'Data Repository Table'!$G:$G,$C32,'Data Repository Table'!$H:$H,$D32)</f>
        <v>2897815.2056</v>
      </c>
      <c r="O32" s="137">
        <f>SUMIFS('Data Repository Table'!$J:$J,'Data Repository Table'!$A:$A,"Financial Actual*",'Data Repository Table'!$B:$B,"Expenses*",'Data Repository Table'!$C:$C,$A32,'Data Repository Table'!$D:$D,O12,'Data Repository Table'!$G:$G,$C32,'Data Repository Table'!$H:$H,$D32)</f>
        <v>3114360.7516000005</v>
      </c>
      <c r="P32" s="137">
        <f>SUMIFS('Data Repository Table'!$J:$J,'Data Repository Table'!$A:$A,"Financial Actual*",'Data Repository Table'!$B:$B,"Expenses*",'Data Repository Table'!$C:$C,$A32,'Data Repository Table'!$D:$D,P12,'Data Repository Table'!$G:$G,$C32,'Data Repository Table'!$H:$H,$D32)</f>
        <v>3652069.7360000005</v>
      </c>
      <c r="Q32" s="137">
        <f>SUMIFS('Data Repository Table'!$J:$J,'Data Repository Table'!$A:$A,"Financial Actual*",'Data Repository Table'!$B:$B,"Expenses*",'Data Repository Table'!$C:$C,$A32,'Data Repository Table'!$D:$D,Q12,'Data Repository Table'!$G:$G,$C32,'Data Repository Table'!$H:$H,$D32)</f>
        <v>1891504.3056000001</v>
      </c>
      <c r="R32" s="140">
        <f t="shared" si="2"/>
        <v>42136369.189600006</v>
      </c>
      <c r="S32" s="79"/>
      <c r="T32" s="79"/>
      <c r="U32" s="79"/>
      <c r="V32" s="79"/>
      <c r="W32" s="79"/>
    </row>
    <row r="33" spans="1:23" s="118" customFormat="1" ht="22" thickTop="1" thickBot="1" x14ac:dyDescent="0.25">
      <c r="A33" s="132"/>
      <c r="B33" s="132"/>
      <c r="C33" s="132"/>
      <c r="D33" s="116" t="s">
        <v>79</v>
      </c>
      <c r="E33" s="132"/>
      <c r="F33" s="142">
        <f t="shared" ref="F33:P33" si="3">SUM(F25:F32)</f>
        <v>11339551.170386208</v>
      </c>
      <c r="G33" s="142">
        <f t="shared" si="3"/>
        <v>13660880.3343936</v>
      </c>
      <c r="H33" s="142">
        <f t="shared" si="3"/>
        <v>13806947.680280834</v>
      </c>
      <c r="I33" s="142">
        <f t="shared" si="3"/>
        <v>18511924.382331077</v>
      </c>
      <c r="J33" s="142">
        <f t="shared" si="3"/>
        <v>20025365.089240894</v>
      </c>
      <c r="K33" s="142">
        <f t="shared" si="3"/>
        <v>12958942.643539203</v>
      </c>
      <c r="L33" s="142">
        <f t="shared" si="3"/>
        <v>13987466.323076401</v>
      </c>
      <c r="M33" s="142">
        <f t="shared" si="3"/>
        <v>16468493.156715602</v>
      </c>
      <c r="N33" s="142">
        <f t="shared" si="3"/>
        <v>15013580.580213603</v>
      </c>
      <c r="O33" s="142">
        <f t="shared" si="3"/>
        <v>16135503.054039603</v>
      </c>
      <c r="P33" s="142">
        <f t="shared" si="3"/>
        <v>18921373.302216005</v>
      </c>
      <c r="Q33" s="142">
        <f t="shared" ref="Q33" si="4">SUM(Q25:Q32)</f>
        <v>8489071.3235327993</v>
      </c>
      <c r="R33" s="142">
        <f>SUM(R25:R32)</f>
        <v>179319099.03996587</v>
      </c>
      <c r="S33" s="117"/>
      <c r="T33" s="117"/>
      <c r="U33" s="117"/>
      <c r="V33" s="117"/>
      <c r="W33" s="117"/>
    </row>
    <row r="34" spans="1:23" ht="21" thickTop="1" x14ac:dyDescent="0.2">
      <c r="A34" s="87"/>
      <c r="B34" s="87"/>
      <c r="C34" s="87"/>
      <c r="D34" s="87"/>
      <c r="E34" s="87"/>
      <c r="F34" s="105"/>
      <c r="G34" s="105"/>
      <c r="H34" s="105"/>
      <c r="I34" s="105"/>
      <c r="J34" s="105"/>
      <c r="K34" s="105"/>
      <c r="L34" s="105"/>
      <c r="M34" s="105"/>
      <c r="N34" s="105"/>
      <c r="O34" s="105"/>
      <c r="P34" s="105"/>
      <c r="Q34" s="105"/>
      <c r="R34" s="138"/>
      <c r="S34" s="84"/>
      <c r="T34" s="84"/>
      <c r="U34" s="84"/>
      <c r="V34" s="84"/>
      <c r="W34" s="84"/>
    </row>
    <row r="35" spans="1:23" ht="20" x14ac:dyDescent="0.2">
      <c r="A35" s="80" t="s">
        <v>48</v>
      </c>
      <c r="B35" s="80" t="s">
        <v>49</v>
      </c>
      <c r="C35" s="80" t="s">
        <v>51</v>
      </c>
      <c r="D35" s="80" t="s">
        <v>52</v>
      </c>
      <c r="E35" s="103"/>
      <c r="F35" s="137">
        <f>SUMIFS('Data Repository Table'!$J:$J,'Data Repository Table'!$A:$A,"Financial Actual*",'Data Repository Table'!$B:$B,"Expenses*",'Data Repository Table'!$C:$C,$A35,'Data Repository Table'!$D:$D,F12,'Data Repository Table'!$G:$G,$C35,'Data Repository Table'!$H:$H,$D35)</f>
        <v>1625596.3356633</v>
      </c>
      <c r="G35" s="137">
        <f>SUMIFS('Data Repository Table'!$J:$J,'Data Repository Table'!$A:$A,"Financial Actual*",'Data Repository Table'!$B:$B,"Expenses*",'Data Repository Table'!$C:$C,$A35,'Data Repository Table'!$D:$D,G12,'Data Repository Table'!$G:$G,$C35,'Data Repository Table'!$H:$H,$D35)</f>
        <v>1295067.8472731998</v>
      </c>
      <c r="H35" s="137">
        <f>SUMIFS('Data Repository Table'!$J:$J,'Data Repository Table'!$A:$A,"Financial Actual*",'Data Repository Table'!$B:$B,"Expenses*",'Data Repository Table'!$C:$C,$A35,'Data Repository Table'!$D:$D,H12,'Data Repository Table'!$G:$G,$C35,'Data Repository Table'!$H:$H,$D35)</f>
        <v>1750624.8818057997</v>
      </c>
      <c r="I35" s="137">
        <f>SUMIFS('Data Repository Table'!$J:$J,'Data Repository Table'!$A:$A,"Financial Actual*",'Data Repository Table'!$B:$B,"Expenses*",'Data Repository Table'!$C:$C,$A35,'Data Repository Table'!$D:$D,I12,'Data Repository Table'!$G:$G,$C35,'Data Repository Table'!$H:$H,$D35)</f>
        <v>1472529.3869285996</v>
      </c>
      <c r="J35" s="137">
        <f>SUMIFS('Data Repository Table'!$J:$J,'Data Repository Table'!$A:$A,"Financial Actual*",'Data Repository Table'!$B:$B,"Expenses*",'Data Repository Table'!$C:$C,$A35,'Data Repository Table'!$D:$D,J12,'Data Repository Table'!$G:$G,$C35,'Data Repository Table'!$H:$H,$D35)</f>
        <v>1252200.4923928501</v>
      </c>
      <c r="K35" s="137">
        <f>SUMIFS('Data Repository Table'!$J:$J,'Data Repository Table'!$A:$A,"Financial Actual*",'Data Repository Table'!$B:$B,"Expenses*",'Data Repository Table'!$C:$C,$A35,'Data Repository Table'!$D:$D,K12,'Data Repository Table'!$G:$G,$C35,'Data Repository Table'!$H:$H,$D35)</f>
        <v>1406782.6738875001</v>
      </c>
      <c r="L35" s="137">
        <f>SUMIFS('Data Repository Table'!$J:$J,'Data Repository Table'!$A:$A,"Financial Actual*",'Data Repository Table'!$B:$B,"Expenses*",'Data Repository Table'!$C:$C,$A35,'Data Repository Table'!$D:$D,L12,'Data Repository Table'!$G:$G,$C35,'Data Repository Table'!$H:$H,$D35)</f>
        <v>1877449.5046125001</v>
      </c>
      <c r="M35" s="137">
        <f>SUMIFS('Data Repository Table'!$J:$J,'Data Repository Table'!$A:$A,"Financial Actual*",'Data Repository Table'!$B:$B,"Expenses*",'Data Repository Table'!$C:$C,$A35,'Data Repository Table'!$D:$D,M12,'Data Repository Table'!$G:$G,$C35,'Data Repository Table'!$H:$H,$D35)</f>
        <v>1912219.1750437501</v>
      </c>
      <c r="N35" s="137">
        <f>SUMIFS('Data Repository Table'!$J:$J,'Data Repository Table'!$A:$A,"Financial Actual*",'Data Repository Table'!$B:$B,"Expenses*",'Data Repository Table'!$C:$C,$A35,'Data Repository Table'!$D:$D,N12,'Data Repository Table'!$G:$G,$C35,'Data Repository Table'!$H:$H,$D35)</f>
        <v>2266625.1980531253</v>
      </c>
      <c r="O35" s="137">
        <f>SUMIFS('Data Repository Table'!$J:$J,'Data Repository Table'!$A:$A,"Financial Actual*",'Data Repository Table'!$B:$B,"Expenses*",'Data Repository Table'!$C:$C,$A35,'Data Repository Table'!$D:$D,O12,'Data Repository Table'!$G:$G,$C35,'Data Repository Table'!$H:$H,$D35)</f>
        <v>2234200.5744250002</v>
      </c>
      <c r="P35" s="137">
        <f>SUMIFS('Data Repository Table'!$J:$J,'Data Repository Table'!$A:$A,"Financial Actual*",'Data Repository Table'!$B:$B,"Expenses*",'Data Repository Table'!$C:$C,$A35,'Data Repository Table'!$D:$D,P12,'Data Repository Table'!$G:$G,$C35,'Data Repository Table'!$H:$H,$D35)</f>
        <v>2593715.6428375002</v>
      </c>
      <c r="Q35" s="137">
        <f>SUMIFS('Data Repository Table'!$J:$J,'Data Repository Table'!$A:$A,"Financial Actual*",'Data Repository Table'!$B:$B,"Expenses*",'Data Repository Table'!$C:$C,$A35,'Data Repository Table'!$D:$D,Q12,'Data Repository Table'!$G:$G,$C35,'Data Repository Table'!$H:$H,$D35)</f>
        <v>2274807.7859325004</v>
      </c>
      <c r="R35" s="140">
        <f>SUM(F35:Q35)</f>
        <v>21961819.498855624</v>
      </c>
      <c r="S35" s="79"/>
      <c r="T35" s="79"/>
      <c r="U35" s="79"/>
      <c r="V35" s="79"/>
      <c r="W35" s="79"/>
    </row>
    <row r="36" spans="1:23" ht="20" x14ac:dyDescent="0.2">
      <c r="A36" s="80" t="s">
        <v>48</v>
      </c>
      <c r="B36" s="80" t="s">
        <v>49</v>
      </c>
      <c r="C36" s="80" t="s">
        <v>53</v>
      </c>
      <c r="D36" s="80" t="s">
        <v>54</v>
      </c>
      <c r="E36" s="103"/>
      <c r="F36" s="137">
        <f>SUMIFS('Data Repository Table'!$J:$J,'Data Repository Table'!$A:$A,"Financial Actual*",'Data Repository Table'!$B:$B,"Expenses*",'Data Repository Table'!$C:$C,$A36,'Data Repository Table'!$D:$D,F12,'Data Repository Table'!$G:$G,$C36,'Data Repository Table'!$H:$H,$D36)</f>
        <v>895736.75638589996</v>
      </c>
      <c r="G36" s="137">
        <f>SUMIFS('Data Repository Table'!$J:$J,'Data Repository Table'!$A:$A,"Financial Actual*",'Data Repository Table'!$B:$B,"Expenses*",'Data Repository Table'!$C:$C,$A36,'Data Repository Table'!$D:$D,G12,'Data Repository Table'!$G:$G,$C36,'Data Repository Table'!$H:$H,$D36)</f>
        <v>713608.81380359991</v>
      </c>
      <c r="H36" s="137">
        <f>SUMIFS('Data Repository Table'!$J:$J,'Data Repository Table'!$A:$A,"Financial Actual*",'Data Repository Table'!$B:$B,"Expenses*",'Data Repository Table'!$C:$C,$A36,'Data Repository Table'!$D:$D,H12,'Data Repository Table'!$G:$G,$C36,'Data Repository Table'!$H:$H,$D36)</f>
        <v>964630.03691340005</v>
      </c>
      <c r="I36" s="137">
        <f>SUMIFS('Data Repository Table'!$J:$J,'Data Repository Table'!$A:$A,"Financial Actual*",'Data Repository Table'!$B:$B,"Expenses*",'Data Repository Table'!$C:$C,$A36,'Data Repository Table'!$D:$D,I12,'Data Repository Table'!$G:$G,$C36,'Data Repository Table'!$H:$H,$D36)</f>
        <v>811393.74381779996</v>
      </c>
      <c r="J36" s="137">
        <f>SUMIFS('Data Repository Table'!$J:$J,'Data Repository Table'!$A:$A,"Financial Actual*",'Data Repository Table'!$B:$B,"Expenses*",'Data Repository Table'!$C:$C,$A36,'Data Repository Table'!$D:$D,J12,'Data Repository Table'!$G:$G,$C36,'Data Repository Table'!$H:$H,$D36)</f>
        <v>689988.02642055007</v>
      </c>
      <c r="K36" s="137">
        <f>SUMIFS('Data Repository Table'!$J:$J,'Data Repository Table'!$A:$A,"Financial Actual*",'Data Repository Table'!$B:$B,"Expenses*",'Data Repository Table'!$C:$C,$A36,'Data Repository Table'!$D:$D,K12,'Data Repository Table'!$G:$G,$C36,'Data Repository Table'!$H:$H,$D36)</f>
        <v>775165.96316250006</v>
      </c>
      <c r="L36" s="137">
        <f>SUMIFS('Data Repository Table'!$J:$J,'Data Repository Table'!$A:$A,"Financial Actual*",'Data Repository Table'!$B:$B,"Expenses*",'Data Repository Table'!$C:$C,$A36,'Data Repository Table'!$D:$D,L12,'Data Repository Table'!$G:$G,$C36,'Data Repository Table'!$H:$H,$D36)</f>
        <v>1034512.9923375</v>
      </c>
      <c r="M36" s="137">
        <f>SUMIFS('Data Repository Table'!$J:$J,'Data Repository Table'!$A:$A,"Financial Actual*",'Data Repository Table'!$B:$B,"Expenses*",'Data Repository Table'!$C:$C,$A36,'Data Repository Table'!$D:$D,M12,'Data Repository Table'!$G:$G,$C36,'Data Repository Table'!$H:$H,$D36)</f>
        <v>888365.66788124992</v>
      </c>
      <c r="N36" s="137">
        <f>SUMIFS('Data Repository Table'!$J:$J,'Data Repository Table'!$A:$A,"Financial Actual*",'Data Repository Table'!$B:$B,"Expenses*",'Data Repository Table'!$C:$C,$A36,'Data Repository Table'!$D:$D,N12,'Data Repository Table'!$G:$G,$C36,'Data Repository Table'!$H:$H,$D36)</f>
        <v>1248956.7417843752</v>
      </c>
      <c r="O36" s="137">
        <f>SUMIFS('Data Repository Table'!$J:$J,'Data Repository Table'!$A:$A,"Financial Actual*",'Data Repository Table'!$B:$B,"Expenses*",'Data Repository Table'!$C:$C,$A36,'Data Repository Table'!$D:$D,O12,'Data Repository Table'!$G:$G,$C36,'Data Repository Table'!$H:$H,$D36)</f>
        <v>680069.70427499991</v>
      </c>
      <c r="P36" s="137">
        <f>SUMIFS('Data Repository Table'!$J:$J,'Data Repository Table'!$A:$A,"Financial Actual*",'Data Repository Table'!$B:$B,"Expenses*",'Data Repository Table'!$C:$C,$A36,'Data Repository Table'!$D:$D,P12,'Data Repository Table'!$G:$G,$C36,'Data Repository Table'!$H:$H,$D36)</f>
        <v>878169.84401249979</v>
      </c>
      <c r="Q36" s="137">
        <f>SUMIFS('Data Repository Table'!$J:$J,'Data Repository Table'!$A:$A,"Financial Actual*",'Data Repository Table'!$B:$B,"Expenses*",'Data Repository Table'!$C:$C,$A36,'Data Repository Table'!$D:$D,Q12,'Data Repository Table'!$G:$G,$C36,'Data Repository Table'!$H:$H,$D36)</f>
        <v>1253465.5146975003</v>
      </c>
      <c r="R36" s="140">
        <f t="shared" ref="R36:R41" si="5">SUM(F36:Q36)</f>
        <v>10834063.805491872</v>
      </c>
      <c r="S36" s="79"/>
      <c r="T36" s="79"/>
      <c r="U36" s="79"/>
      <c r="V36" s="79"/>
      <c r="W36" s="79"/>
    </row>
    <row r="37" spans="1:23" ht="20" x14ac:dyDescent="0.2">
      <c r="A37" s="80" t="s">
        <v>48</v>
      </c>
      <c r="B37" s="80" t="s">
        <v>49</v>
      </c>
      <c r="C37" s="80" t="s">
        <v>53</v>
      </c>
      <c r="D37" s="80" t="s">
        <v>55</v>
      </c>
      <c r="E37" s="103"/>
      <c r="F37" s="137">
        <f>SUMIFS('Data Repository Table'!$J:$J,'Data Repository Table'!$A:$A,"Financial Actual*",'Data Repository Table'!$B:$B,"Expenses*",'Data Repository Table'!$C:$C,$A37,'Data Repository Table'!$D:$D,F12,'Data Repository Table'!$G:$G,$C37,'Data Repository Table'!$H:$H,$D37)</f>
        <v>829385.88554250007</v>
      </c>
      <c r="G37" s="137">
        <f>SUMIFS('Data Repository Table'!$J:$J,'Data Repository Table'!$A:$A,"Financial Actual*",'Data Repository Table'!$B:$B,"Expenses*",'Data Repository Table'!$C:$C,$A37,'Data Repository Table'!$D:$D,G12,'Data Repository Table'!$G:$G,$C37,'Data Repository Table'!$H:$H,$D37)</f>
        <v>660748.90166999993</v>
      </c>
      <c r="H37" s="137">
        <f>SUMIFS('Data Repository Table'!$J:$J,'Data Repository Table'!$A:$A,"Financial Actual*",'Data Repository Table'!$B:$B,"Expenses*",'Data Repository Table'!$C:$C,$A37,'Data Repository Table'!$D:$D,H12,'Data Repository Table'!$G:$G,$C37,'Data Repository Table'!$H:$H,$D37)</f>
        <v>893175.96010499995</v>
      </c>
      <c r="I37" s="137">
        <f>SUMIFS('Data Repository Table'!$J:$J,'Data Repository Table'!$A:$A,"Financial Actual*",'Data Repository Table'!$B:$B,"Expenses*",'Data Repository Table'!$C:$C,$A37,'Data Repository Table'!$D:$D,I12,'Data Repository Table'!$G:$G,$C37,'Data Repository Table'!$H:$H,$D37)</f>
        <v>751290.50353499991</v>
      </c>
      <c r="J37" s="137">
        <f>SUMIFS('Data Repository Table'!$J:$J,'Data Repository Table'!$A:$A,"Financial Actual*",'Data Repository Table'!$B:$B,"Expenses*",'Data Repository Table'!$C:$C,$A37,'Data Repository Table'!$D:$D,J12,'Data Repository Table'!$G:$G,$C37,'Data Repository Table'!$H:$H,$D37)</f>
        <v>638877.80224125006</v>
      </c>
      <c r="K37" s="137">
        <f>SUMIFS('Data Repository Table'!$J:$J,'Data Repository Table'!$A:$A,"Financial Actual*",'Data Repository Table'!$B:$B,"Expenses*",'Data Repository Table'!$C:$C,$A37,'Data Repository Table'!$D:$D,K12,'Data Repository Table'!$G:$G,$C37,'Data Repository Table'!$H:$H,$D37)</f>
        <v>717746.26218750002</v>
      </c>
      <c r="L37" s="137">
        <f>SUMIFS('Data Repository Table'!$J:$J,'Data Repository Table'!$A:$A,"Financial Actual*",'Data Repository Table'!$B:$B,"Expenses*",'Data Repository Table'!$C:$C,$A37,'Data Repository Table'!$D:$D,L12,'Data Repository Table'!$G:$G,$C37,'Data Repository Table'!$H:$H,$D37)</f>
        <v>957882.40031249996</v>
      </c>
      <c r="M37" s="137">
        <f>SUMIFS('Data Repository Table'!$J:$J,'Data Repository Table'!$A:$A,"Financial Actual*",'Data Repository Table'!$B:$B,"Expenses*",'Data Repository Table'!$C:$C,$A37,'Data Repository Table'!$D:$D,M12,'Data Repository Table'!$G:$G,$C37,'Data Repository Table'!$H:$H,$D37)</f>
        <v>822560.80359374988</v>
      </c>
      <c r="N37" s="137">
        <f>SUMIFS('Data Repository Table'!$J:$J,'Data Repository Table'!$A:$A,"Financial Actual*",'Data Repository Table'!$B:$B,"Expenses*",'Data Repository Table'!$C:$C,$A37,'Data Repository Table'!$D:$D,N12,'Data Repository Table'!$G:$G,$C37,'Data Repository Table'!$H:$H,$D37)</f>
        <v>1156441.4275781249</v>
      </c>
      <c r="O37" s="137">
        <f>SUMIFS('Data Repository Table'!$J:$J,'Data Repository Table'!$A:$A,"Financial Actual*",'Data Repository Table'!$B:$B,"Expenses*",'Data Repository Table'!$C:$C,$A37,'Data Repository Table'!$D:$D,O12,'Data Repository Table'!$G:$G,$C37,'Data Repository Table'!$H:$H,$D37)</f>
        <v>629694.17062500003</v>
      </c>
      <c r="P37" s="137">
        <f>SUMIFS('Data Repository Table'!$J:$J,'Data Repository Table'!$A:$A,"Financial Actual*",'Data Repository Table'!$B:$B,"Expenses*",'Data Repository Table'!$C:$C,$A37,'Data Repository Table'!$D:$D,P12,'Data Repository Table'!$G:$G,$C37,'Data Repository Table'!$H:$H,$D37)</f>
        <v>813120.22593749978</v>
      </c>
      <c r="Q37" s="137">
        <f>SUMIFS('Data Repository Table'!$J:$J,'Data Repository Table'!$A:$A,"Financial Actual*",'Data Repository Table'!$B:$B,"Expenses*",'Data Repository Table'!$C:$C,$A37,'Data Repository Table'!$D:$D,Q12,'Data Repository Table'!$G:$G,$C37,'Data Repository Table'!$H:$H,$D37)</f>
        <v>1160616.2173125001</v>
      </c>
      <c r="R37" s="140">
        <f t="shared" si="5"/>
        <v>10031540.560640626</v>
      </c>
      <c r="S37" s="79"/>
      <c r="T37" s="79"/>
      <c r="U37" s="79"/>
      <c r="V37" s="79"/>
      <c r="W37" s="79"/>
    </row>
    <row r="38" spans="1:23" ht="20" x14ac:dyDescent="0.2">
      <c r="A38" s="80" t="s">
        <v>48</v>
      </c>
      <c r="B38" s="80" t="s">
        <v>49</v>
      </c>
      <c r="C38" s="80" t="s">
        <v>56</v>
      </c>
      <c r="D38" s="80" t="s">
        <v>57</v>
      </c>
      <c r="E38" s="103"/>
      <c r="F38" s="137">
        <f>SUMIFS('Data Repository Table'!$J:$J,'Data Repository Table'!$A:$A,"Financial Actual*",'Data Repository Table'!$B:$B,"Expenses*",'Data Repository Table'!$C:$C,$A38,'Data Repository Table'!$D:$D,F12,'Data Repository Table'!$G:$G,$C38,'Data Repository Table'!$H:$H,$D38)</f>
        <v>716589.40510871995</v>
      </c>
      <c r="G38" s="137">
        <f>SUMIFS('Data Repository Table'!$J:$J,'Data Repository Table'!$A:$A,"Financial Actual*",'Data Repository Table'!$B:$B,"Expenses*",'Data Repository Table'!$C:$C,$A38,'Data Repository Table'!$D:$D,G12,'Data Repository Table'!$G:$G,$C38,'Data Repository Table'!$H:$H,$D38)</f>
        <v>570887.05104287993</v>
      </c>
      <c r="H38" s="137">
        <f>SUMIFS('Data Repository Table'!$J:$J,'Data Repository Table'!$A:$A,"Financial Actual*",'Data Repository Table'!$B:$B,"Expenses*",'Data Repository Table'!$C:$C,$A38,'Data Repository Table'!$D:$D,H12,'Data Repository Table'!$G:$G,$C38,'Data Repository Table'!$H:$H,$D38)</f>
        <v>771704.02953071985</v>
      </c>
      <c r="I38" s="137">
        <f>SUMIFS('Data Repository Table'!$J:$J,'Data Repository Table'!$A:$A,"Financial Actual*",'Data Repository Table'!$B:$B,"Expenses*",'Data Repository Table'!$C:$C,$A38,'Data Repository Table'!$D:$D,I12,'Data Repository Table'!$G:$G,$C38,'Data Repository Table'!$H:$H,$D38)</f>
        <v>649114.99505423987</v>
      </c>
      <c r="J38" s="137">
        <f>SUMIFS('Data Repository Table'!$J:$J,'Data Repository Table'!$A:$A,"Financial Actual*",'Data Repository Table'!$B:$B,"Expenses*",'Data Repository Table'!$C:$C,$A38,'Data Repository Table'!$D:$D,J12,'Data Repository Table'!$G:$G,$C38,'Data Repository Table'!$H:$H,$D38)</f>
        <v>551990.42113644001</v>
      </c>
      <c r="K38" s="137">
        <f>SUMIFS('Data Repository Table'!$J:$J,'Data Repository Table'!$A:$A,"Financial Actual*",'Data Repository Table'!$B:$B,"Expenses*",'Data Repository Table'!$C:$C,$A38,'Data Repository Table'!$D:$D,K12,'Data Repository Table'!$G:$G,$C38,'Data Repository Table'!$H:$H,$D38)</f>
        <v>620132.77052999998</v>
      </c>
      <c r="L38" s="137">
        <f>SUMIFS('Data Repository Table'!$J:$J,'Data Repository Table'!$A:$A,"Financial Actual*",'Data Repository Table'!$B:$B,"Expenses*",'Data Repository Table'!$C:$C,$A38,'Data Repository Table'!$D:$D,L12,'Data Repository Table'!$G:$G,$C38,'Data Repository Table'!$H:$H,$D38)</f>
        <v>827610.39387000003</v>
      </c>
      <c r="M38" s="137">
        <f>SUMIFS('Data Repository Table'!$J:$J,'Data Repository Table'!$A:$A,"Financial Actual*",'Data Repository Table'!$B:$B,"Expenses*",'Data Repository Table'!$C:$C,$A38,'Data Repository Table'!$D:$D,M12,'Data Repository Table'!$G:$G,$C38,'Data Repository Table'!$H:$H,$D38)</f>
        <v>710692.53430499986</v>
      </c>
      <c r="N38" s="137">
        <f>SUMIFS('Data Repository Table'!$J:$J,'Data Repository Table'!$A:$A,"Financial Actual*",'Data Repository Table'!$B:$B,"Expenses*",'Data Repository Table'!$C:$C,$A38,'Data Repository Table'!$D:$D,N12,'Data Repository Table'!$G:$G,$C38,'Data Repository Table'!$H:$H,$D38)</f>
        <v>999165.39342749992</v>
      </c>
      <c r="O38" s="137">
        <f>SUMIFS('Data Repository Table'!$J:$J,'Data Repository Table'!$A:$A,"Financial Actual*",'Data Repository Table'!$B:$B,"Expenses*",'Data Repository Table'!$C:$C,$A38,'Data Repository Table'!$D:$D,O12,'Data Repository Table'!$G:$G,$C38,'Data Repository Table'!$H:$H,$D38)</f>
        <v>544055.76341999997</v>
      </c>
      <c r="P38" s="137">
        <f>SUMIFS('Data Repository Table'!$J:$J,'Data Repository Table'!$A:$A,"Financial Actual*",'Data Repository Table'!$B:$B,"Expenses*",'Data Repository Table'!$C:$C,$A38,'Data Repository Table'!$D:$D,P12,'Data Repository Table'!$G:$G,$C38,'Data Repository Table'!$H:$H,$D38)</f>
        <v>702535.87520999974</v>
      </c>
      <c r="Q38" s="137">
        <f>SUMIFS('Data Repository Table'!$J:$J,'Data Repository Table'!$A:$A,"Financial Actual*",'Data Repository Table'!$B:$B,"Expenses*",'Data Repository Table'!$C:$C,$A38,'Data Repository Table'!$D:$D,Q12,'Data Repository Table'!$G:$G,$C38,'Data Repository Table'!$H:$H,$D38)</f>
        <v>1002772.411758</v>
      </c>
      <c r="R38" s="140">
        <f t="shared" si="5"/>
        <v>8667251.0443934985</v>
      </c>
      <c r="S38" s="79"/>
      <c r="T38" s="79"/>
      <c r="U38" s="79"/>
      <c r="V38" s="79"/>
      <c r="W38" s="79"/>
    </row>
    <row r="39" spans="1:23" ht="20" x14ac:dyDescent="0.2">
      <c r="A39" s="80" t="s">
        <v>48</v>
      </c>
      <c r="B39" s="80" t="s">
        <v>49</v>
      </c>
      <c r="C39" s="80" t="s">
        <v>56</v>
      </c>
      <c r="D39" s="80" t="s">
        <v>58</v>
      </c>
      <c r="E39" s="103"/>
      <c r="F39" s="137">
        <f>SUMIFS('Data Repository Table'!$J:$J,'Data Repository Table'!$A:$A,"Financial Actual*",'Data Repository Table'!$B:$B,"Expenses*",'Data Repository Table'!$C:$C,$A39,'Data Repository Table'!$D:$D,F12,'Data Repository Table'!$G:$G,$C39,'Data Repository Table'!$H:$H,$D39)</f>
        <v>251329.05622500001</v>
      </c>
      <c r="G39" s="137">
        <f>SUMIFS('Data Repository Table'!$J:$J,'Data Repository Table'!$A:$A,"Financial Actual*",'Data Repository Table'!$B:$B,"Expenses*",'Data Repository Table'!$C:$C,$A39,'Data Repository Table'!$D:$D,G12,'Data Repository Table'!$G:$G,$C39,'Data Repository Table'!$H:$H,$D39)</f>
        <v>200226.9399</v>
      </c>
      <c r="H39" s="137">
        <f>SUMIFS('Data Repository Table'!$J:$J,'Data Repository Table'!$A:$A,"Financial Actual*",'Data Repository Table'!$B:$B,"Expenses*",'Data Repository Table'!$C:$C,$A39,'Data Repository Table'!$D:$D,H12,'Data Repository Table'!$G:$G,$C39,'Data Repository Table'!$H:$H,$D39)</f>
        <v>270659.38184999995</v>
      </c>
      <c r="I39" s="137">
        <f>SUMIFS('Data Repository Table'!$J:$J,'Data Repository Table'!$A:$A,"Financial Actual*",'Data Repository Table'!$B:$B,"Expenses*",'Data Repository Table'!$C:$C,$A39,'Data Repository Table'!$D:$D,I12,'Data Repository Table'!$G:$G,$C39,'Data Repository Table'!$H:$H,$D39)</f>
        <v>227663.78894999996</v>
      </c>
      <c r="J39" s="137">
        <f>SUMIFS('Data Repository Table'!$J:$J,'Data Repository Table'!$A:$A,"Financial Actual*",'Data Repository Table'!$B:$B,"Expenses*",'Data Repository Table'!$C:$C,$A39,'Data Repository Table'!$D:$D,J12,'Data Repository Table'!$G:$G,$C39,'Data Repository Table'!$H:$H,$D39)</f>
        <v>193599.33401250001</v>
      </c>
      <c r="K39" s="137">
        <f>SUMIFS('Data Repository Table'!$J:$J,'Data Repository Table'!$A:$A,"Financial Actual*",'Data Repository Table'!$B:$B,"Expenses*",'Data Repository Table'!$C:$C,$A39,'Data Repository Table'!$D:$D,K12,'Data Repository Table'!$G:$G,$C39,'Data Repository Table'!$H:$H,$D39)</f>
        <v>143549.25243750002</v>
      </c>
      <c r="L39" s="137">
        <f>SUMIFS('Data Repository Table'!$J:$J,'Data Repository Table'!$A:$A,"Financial Actual*",'Data Repository Table'!$B:$B,"Expenses*",'Data Repository Table'!$C:$C,$A39,'Data Repository Table'!$D:$D,L12,'Data Repository Table'!$G:$G,$C39,'Data Repository Table'!$H:$H,$D39)</f>
        <v>153261.18405000001</v>
      </c>
      <c r="M39" s="137">
        <f>SUMIFS('Data Repository Table'!$J:$J,'Data Repository Table'!$A:$A,"Financial Actual*",'Data Repository Table'!$B:$B,"Expenses*",'Data Repository Table'!$C:$C,$A39,'Data Repository Table'!$D:$D,M12,'Data Repository Table'!$G:$G,$C39,'Data Repository Table'!$H:$H,$D39)</f>
        <v>131609.72857499999</v>
      </c>
      <c r="N39" s="137">
        <f>SUMIFS('Data Repository Table'!$J:$J,'Data Repository Table'!$A:$A,"Financial Actual*",'Data Repository Table'!$B:$B,"Expenses*",'Data Repository Table'!$C:$C,$A39,'Data Repository Table'!$D:$D,N12,'Data Repository Table'!$G:$G,$C39,'Data Repository Table'!$H:$H,$D39)</f>
        <v>185030.62841250002</v>
      </c>
      <c r="O39" s="137">
        <f>SUMIFS('Data Repository Table'!$J:$J,'Data Repository Table'!$A:$A,"Financial Actual*",'Data Repository Table'!$B:$B,"Expenses*",'Data Repository Table'!$C:$C,$A39,'Data Repository Table'!$D:$D,O12,'Data Repository Table'!$G:$G,$C39,'Data Repository Table'!$H:$H,$D39)</f>
        <v>100751.0673</v>
      </c>
      <c r="P39" s="137">
        <f>SUMIFS('Data Repository Table'!$J:$J,'Data Repository Table'!$A:$A,"Financial Actual*",'Data Repository Table'!$B:$B,"Expenses*",'Data Repository Table'!$C:$C,$A39,'Data Repository Table'!$D:$D,P12,'Data Repository Table'!$G:$G,$C39,'Data Repository Table'!$H:$H,$D39)</f>
        <v>130099.23614999997</v>
      </c>
      <c r="Q39" s="137">
        <f>SUMIFS('Data Repository Table'!$J:$J,'Data Repository Table'!$A:$A,"Financial Actual*",'Data Repository Table'!$B:$B,"Expenses*",'Data Repository Table'!$C:$C,$A39,'Data Repository Table'!$D:$D,Q12,'Data Repository Table'!$G:$G,$C39,'Data Repository Table'!$H:$H,$D39)</f>
        <v>232123.24346250005</v>
      </c>
      <c r="R39" s="140">
        <f t="shared" si="5"/>
        <v>2219902.8413250004</v>
      </c>
      <c r="S39" s="79"/>
      <c r="T39" s="79"/>
      <c r="U39" s="79"/>
      <c r="V39" s="79"/>
      <c r="W39" s="79"/>
    </row>
    <row r="40" spans="1:23" ht="20" x14ac:dyDescent="0.2">
      <c r="A40" s="80" t="s">
        <v>48</v>
      </c>
      <c r="B40" s="80" t="s">
        <v>49</v>
      </c>
      <c r="C40" s="80" t="s">
        <v>56</v>
      </c>
      <c r="D40" s="80" t="s">
        <v>59</v>
      </c>
      <c r="E40" s="103"/>
      <c r="F40" s="137">
        <f>SUMIFS('Data Repository Table'!$J:$J,'Data Repository Table'!$A:$A,"Financial Actual*",'Data Repository Table'!$B:$B,"Expenses*",'Data Repository Table'!$C:$C,$A40,'Data Repository Table'!$D:$D,F12,'Data Repository Table'!$G:$G,$C40,'Data Repository Table'!$H:$H,$D40)</f>
        <v>623296.05943799997</v>
      </c>
      <c r="G40" s="137">
        <f>SUMIFS('Data Repository Table'!$J:$J,'Data Repository Table'!$A:$A,"Financial Actual*",'Data Repository Table'!$B:$B,"Expenses*",'Data Repository Table'!$C:$C,$A40,'Data Repository Table'!$D:$D,G12,'Data Repository Table'!$G:$G,$C40,'Data Repository Table'!$H:$H,$D40)</f>
        <v>496562.81095199991</v>
      </c>
      <c r="H40" s="137">
        <f>SUMIFS('Data Repository Table'!$J:$J,'Data Repository Table'!$A:$A,"Financial Actual*",'Data Repository Table'!$B:$B,"Expenses*",'Data Repository Table'!$C:$C,$A40,'Data Repository Table'!$D:$D,H12,'Data Repository Table'!$G:$G,$C40,'Data Repository Table'!$H:$H,$D40)</f>
        <v>671235.2669879999</v>
      </c>
      <c r="I40" s="137">
        <f>SUMIFS('Data Repository Table'!$J:$J,'Data Repository Table'!$A:$A,"Financial Actual*",'Data Repository Table'!$B:$B,"Expenses*",'Data Repository Table'!$C:$C,$A40,'Data Repository Table'!$D:$D,I12,'Data Repository Table'!$G:$G,$C40,'Data Repository Table'!$H:$H,$D40)</f>
        <v>564606.19659599988</v>
      </c>
      <c r="J40" s="137">
        <f>SUMIFS('Data Repository Table'!$J:$J,'Data Repository Table'!$A:$A,"Financial Actual*",'Data Repository Table'!$B:$B,"Expenses*",'Data Repository Table'!$C:$C,$A40,'Data Repository Table'!$D:$D,J12,'Data Repository Table'!$G:$G,$C40,'Data Repository Table'!$H:$H,$D40)</f>
        <v>480126.34835100005</v>
      </c>
      <c r="K40" s="137">
        <f>SUMIFS('Data Repository Table'!$J:$J,'Data Repository Table'!$A:$A,"Financial Actual*",'Data Repository Table'!$B:$B,"Expenses*",'Data Repository Table'!$C:$C,$A40,'Data Repository Table'!$D:$D,K12,'Data Repository Table'!$G:$G,$C40,'Data Repository Table'!$H:$H,$D40)</f>
        <v>356002.146045</v>
      </c>
      <c r="L40" s="137">
        <f>SUMIFS('Data Repository Table'!$J:$J,'Data Repository Table'!$A:$A,"Financial Actual*",'Data Repository Table'!$B:$B,"Expenses*",'Data Repository Table'!$C:$C,$A40,'Data Repository Table'!$D:$D,L12,'Data Repository Table'!$G:$G,$C40,'Data Repository Table'!$H:$H,$D40)</f>
        <v>380087.73644399998</v>
      </c>
      <c r="M40" s="137">
        <f>SUMIFS('Data Repository Table'!$J:$J,'Data Repository Table'!$A:$A,"Financial Actual*",'Data Repository Table'!$B:$B,"Expenses*",'Data Repository Table'!$C:$C,$A40,'Data Repository Table'!$D:$D,M12,'Data Repository Table'!$G:$G,$C40,'Data Repository Table'!$H:$H,$D40)</f>
        <v>326392.12686599995</v>
      </c>
      <c r="N40" s="137">
        <f>SUMIFS('Data Repository Table'!$J:$J,'Data Repository Table'!$A:$A,"Financial Actual*",'Data Repository Table'!$B:$B,"Expenses*",'Data Repository Table'!$C:$C,$A40,'Data Repository Table'!$D:$D,N12,'Data Repository Table'!$G:$G,$C40,'Data Repository Table'!$H:$H,$D40)</f>
        <v>458875.95846300002</v>
      </c>
      <c r="O40" s="137">
        <f>SUMIFS('Data Repository Table'!$J:$J,'Data Repository Table'!$A:$A,"Financial Actual*",'Data Repository Table'!$B:$B,"Expenses*",'Data Repository Table'!$C:$C,$A40,'Data Repository Table'!$D:$D,O12,'Data Repository Table'!$G:$G,$C40,'Data Repository Table'!$H:$H,$D40)</f>
        <v>249862.64690399999</v>
      </c>
      <c r="P40" s="137">
        <f>SUMIFS('Data Repository Table'!$J:$J,'Data Repository Table'!$A:$A,"Financial Actual*",'Data Repository Table'!$B:$B,"Expenses*",'Data Repository Table'!$C:$C,$A40,'Data Repository Table'!$D:$D,P12,'Data Repository Table'!$G:$G,$C40,'Data Repository Table'!$H:$H,$D40)</f>
        <v>322646.10565199988</v>
      </c>
      <c r="Q40" s="137">
        <f>SUMIFS('Data Repository Table'!$J:$J,'Data Repository Table'!$A:$A,"Financial Actual*",'Data Repository Table'!$B:$B,"Expenses*",'Data Repository Table'!$C:$C,$A40,'Data Repository Table'!$D:$D,Q12,'Data Repository Table'!$G:$G,$C40,'Data Repository Table'!$H:$H,$D40)</f>
        <v>575665.6437870001</v>
      </c>
      <c r="R40" s="140">
        <f t="shared" si="5"/>
        <v>5505359.0464859996</v>
      </c>
      <c r="S40" s="79"/>
      <c r="T40" s="79"/>
      <c r="U40" s="79"/>
      <c r="V40" s="79"/>
      <c r="W40" s="79"/>
    </row>
    <row r="41" spans="1:23" ht="20" x14ac:dyDescent="0.2">
      <c r="A41" s="80" t="s">
        <v>48</v>
      </c>
      <c r="B41" s="80" t="s">
        <v>49</v>
      </c>
      <c r="C41" s="80" t="s">
        <v>56</v>
      </c>
      <c r="D41" s="80" t="s">
        <v>60</v>
      </c>
      <c r="E41" s="103"/>
      <c r="F41" s="137">
        <f>SUMIFS('Data Repository Table'!$J:$J,'Data Repository Table'!$A:$A,"Financial Actual*",'Data Repository Table'!$B:$B,"Expenses*",'Data Repository Table'!$C:$C,$A41,'Data Repository Table'!$D:$D,F12,'Data Repository Table'!$G:$G,$C41,'Data Repository Table'!$H:$H,$D41)</f>
        <v>211116.407229</v>
      </c>
      <c r="G41" s="137">
        <f>SUMIFS('Data Repository Table'!$J:$J,'Data Repository Table'!$A:$A,"Financial Actual*",'Data Repository Table'!$B:$B,"Expenses*",'Data Repository Table'!$C:$C,$A41,'Data Repository Table'!$D:$D,G12,'Data Repository Table'!$G:$G,$C41,'Data Repository Table'!$H:$H,$D41)</f>
        <v>168190.62951599999</v>
      </c>
      <c r="H41" s="137">
        <f>SUMIFS('Data Repository Table'!$J:$J,'Data Repository Table'!$A:$A,"Financial Actual*",'Data Repository Table'!$B:$B,"Expenses*",'Data Repository Table'!$C:$C,$A41,'Data Repository Table'!$D:$D,H12,'Data Repository Table'!$G:$G,$C41,'Data Repository Table'!$H:$H,$D41)</f>
        <v>227353.88075399998</v>
      </c>
      <c r="I41" s="137">
        <f>SUMIFS('Data Repository Table'!$J:$J,'Data Repository Table'!$A:$A,"Financial Actual*",'Data Repository Table'!$B:$B,"Expenses*",'Data Repository Table'!$C:$C,$A41,'Data Repository Table'!$D:$D,I12,'Data Repository Table'!$G:$G,$C41,'Data Repository Table'!$H:$H,$D41)</f>
        <v>191237.58271799999</v>
      </c>
      <c r="J41" s="137">
        <f>SUMIFS('Data Repository Table'!$J:$J,'Data Repository Table'!$A:$A,"Financial Actual*",'Data Repository Table'!$B:$B,"Expenses*",'Data Repository Table'!$C:$C,$A41,'Data Repository Table'!$D:$D,J12,'Data Repository Table'!$G:$G,$C41,'Data Repository Table'!$H:$H,$D41)</f>
        <v>162623.44057050001</v>
      </c>
      <c r="K41" s="137">
        <f>SUMIFS('Data Repository Table'!$J:$J,'Data Repository Table'!$A:$A,"Financial Actual*",'Data Repository Table'!$B:$B,"Expenses*",'Data Repository Table'!$C:$C,$A41,'Data Repository Table'!$D:$D,K12,'Data Repository Table'!$G:$G,$C41,'Data Repository Table'!$H:$H,$D41)</f>
        <v>120581.37204750002</v>
      </c>
      <c r="L41" s="137">
        <f>SUMIFS('Data Repository Table'!$J:$J,'Data Repository Table'!$A:$A,"Financial Actual*",'Data Repository Table'!$B:$B,"Expenses*",'Data Repository Table'!$C:$C,$A41,'Data Repository Table'!$D:$D,L12,'Data Repository Table'!$G:$G,$C41,'Data Repository Table'!$H:$H,$D41)</f>
        <v>128739.394602</v>
      </c>
      <c r="M41" s="137">
        <f>SUMIFS('Data Repository Table'!$J:$J,'Data Repository Table'!$A:$A,"Financial Actual*",'Data Repository Table'!$B:$B,"Expenses*",'Data Repository Table'!$C:$C,$A41,'Data Repository Table'!$D:$D,M12,'Data Repository Table'!$G:$G,$C41,'Data Repository Table'!$H:$H,$D41)</f>
        <v>110552.17200299999</v>
      </c>
      <c r="N41" s="137">
        <f>SUMIFS('Data Repository Table'!$J:$J,'Data Repository Table'!$A:$A,"Financial Actual*",'Data Repository Table'!$B:$B,"Expenses*",'Data Repository Table'!$C:$C,$A41,'Data Repository Table'!$D:$D,N12,'Data Repository Table'!$G:$G,$C41,'Data Repository Table'!$H:$H,$D41)</f>
        <v>155425.7278665</v>
      </c>
      <c r="O41" s="137">
        <f>SUMIFS('Data Repository Table'!$J:$J,'Data Repository Table'!$A:$A,"Financial Actual*",'Data Repository Table'!$B:$B,"Expenses*",'Data Repository Table'!$C:$C,$A41,'Data Repository Table'!$D:$D,O12,'Data Repository Table'!$G:$G,$C41,'Data Repository Table'!$H:$H,$D41)</f>
        <v>84630.896531999999</v>
      </c>
      <c r="P41" s="137">
        <f>SUMIFS('Data Repository Table'!$J:$J,'Data Repository Table'!$A:$A,"Financial Actual*",'Data Repository Table'!$B:$B,"Expenses*",'Data Repository Table'!$C:$C,$A41,'Data Repository Table'!$D:$D,P12,'Data Repository Table'!$G:$G,$C41,'Data Repository Table'!$H:$H,$D41)</f>
        <v>109283.35836599997</v>
      </c>
      <c r="Q41" s="137">
        <f>SUMIFS('Data Repository Table'!$J:$J,'Data Repository Table'!$A:$A,"Financial Actual*",'Data Repository Table'!$B:$B,"Expenses*",'Data Repository Table'!$C:$C,$A41,'Data Repository Table'!$D:$D,Q12,'Data Repository Table'!$G:$G,$C41,'Data Repository Table'!$H:$H,$D41)</f>
        <v>194983.52450850004</v>
      </c>
      <c r="R41" s="140">
        <f t="shared" si="5"/>
        <v>1864718.386713</v>
      </c>
      <c r="S41" s="79"/>
      <c r="T41" s="79"/>
      <c r="U41" s="79"/>
      <c r="V41" s="79"/>
      <c r="W41" s="79"/>
    </row>
    <row r="42" spans="1:23" ht="21" thickBot="1" x14ac:dyDescent="0.25">
      <c r="A42" s="80" t="s">
        <v>48</v>
      </c>
      <c r="B42" s="80" t="s">
        <v>49</v>
      </c>
      <c r="C42" s="80" t="s">
        <v>61</v>
      </c>
      <c r="D42" s="80" t="s">
        <v>62</v>
      </c>
      <c r="E42" s="104"/>
      <c r="F42" s="137">
        <f>SUMIFS('Data Repository Table'!$J:$J,'Data Repository Table'!$A:$A,"Financial Actual*",'Data Repository Table'!$B:$B,"Expenses*",'Data Repository Table'!$C:$C,$A42,'Data Repository Table'!$D:$D,F12,'Data Repository Table'!$G:$G,$C42,'Data Repository Table'!$H:$H,$D42)</f>
        <v>3015948.6746999999</v>
      </c>
      <c r="G42" s="137">
        <f>SUMIFS('Data Repository Table'!$J:$J,'Data Repository Table'!$A:$A,"Financial Actual*",'Data Repository Table'!$B:$B,"Expenses*",'Data Repository Table'!$C:$C,$A42,'Data Repository Table'!$D:$D,G12,'Data Repository Table'!$G:$G,$C42,'Data Repository Table'!$H:$H,$D42)</f>
        <v>2402723.2787999995</v>
      </c>
      <c r="H42" s="137">
        <f>SUMIFS('Data Repository Table'!$J:$J,'Data Repository Table'!$A:$A,"Financial Actual*",'Data Repository Table'!$B:$B,"Expenses*",'Data Repository Table'!$C:$C,$A42,'Data Repository Table'!$D:$D,H12,'Data Repository Table'!$G:$G,$C42,'Data Repository Table'!$H:$H,$D42)</f>
        <v>3247912.5821999996</v>
      </c>
      <c r="I42" s="137">
        <f>SUMIFS('Data Repository Table'!$J:$J,'Data Repository Table'!$A:$A,"Financial Actual*",'Data Repository Table'!$B:$B,"Expenses*",'Data Repository Table'!$C:$C,$A42,'Data Repository Table'!$D:$D,I12,'Data Repository Table'!$G:$G,$C42,'Data Repository Table'!$H:$H,$D42)</f>
        <v>2731965.4673999995</v>
      </c>
      <c r="J42" s="137">
        <f>SUMIFS('Data Repository Table'!$J:$J,'Data Repository Table'!$A:$A,"Financial Actual*",'Data Repository Table'!$B:$B,"Expenses*",'Data Repository Table'!$C:$C,$A42,'Data Repository Table'!$D:$D,J12,'Data Repository Table'!$G:$G,$C42,'Data Repository Table'!$H:$H,$D42)</f>
        <v>2323192.0081500001</v>
      </c>
      <c r="K42" s="137">
        <f>SUMIFS('Data Repository Table'!$J:$J,'Data Repository Table'!$A:$A,"Financial Actual*",'Data Repository Table'!$B:$B,"Expenses*",'Data Repository Table'!$C:$C,$A42,'Data Repository Table'!$D:$D,K12,'Data Repository Table'!$G:$G,$C42,'Data Repository Table'!$H:$H,$D42)</f>
        <v>1722591.0292499999</v>
      </c>
      <c r="L42" s="137">
        <f>SUMIFS('Data Repository Table'!$J:$J,'Data Repository Table'!$A:$A,"Financial Actual*",'Data Repository Table'!$B:$B,"Expenses*",'Data Repository Table'!$C:$C,$A42,'Data Repository Table'!$D:$D,L12,'Data Repository Table'!$G:$G,$C42,'Data Repository Table'!$H:$H,$D42)</f>
        <v>1839134.2085999998</v>
      </c>
      <c r="M42" s="137">
        <f>SUMIFS('Data Repository Table'!$J:$J,'Data Repository Table'!$A:$A,"Financial Actual*",'Data Repository Table'!$B:$B,"Expenses*",'Data Repository Table'!$C:$C,$A42,'Data Repository Table'!$D:$D,M12,'Data Repository Table'!$G:$G,$C42,'Data Repository Table'!$H:$H,$D42)</f>
        <v>2579316.7429</v>
      </c>
      <c r="N42" s="137">
        <f>SUMIFS('Data Repository Table'!$J:$J,'Data Repository Table'!$A:$A,"Financial Actual*",'Data Repository Table'!$B:$B,"Expenses*",'Data Repository Table'!$C:$C,$A42,'Data Repository Table'!$D:$D,N12,'Data Repository Table'!$G:$G,$C42,'Data Repository Table'!$H:$H,$D42)</f>
        <v>2220367.5409499998</v>
      </c>
      <c r="O42" s="137">
        <f>SUMIFS('Data Repository Table'!$J:$J,'Data Repository Table'!$A:$A,"Financial Actual*",'Data Repository Table'!$B:$B,"Expenses*",'Data Repository Table'!$C:$C,$A42,'Data Repository Table'!$D:$D,O12,'Data Repository Table'!$G:$G,$C42,'Data Repository Table'!$H:$H,$D42)</f>
        <v>2209012.8075999999</v>
      </c>
      <c r="P42" s="137">
        <f>SUMIFS('Data Repository Table'!$J:$J,'Data Repository Table'!$A:$A,"Financial Actual*",'Data Repository Table'!$B:$B,"Expenses*",'Data Repository Table'!$C:$C,$A42,'Data Repository Table'!$D:$D,P12,'Data Repository Table'!$G:$G,$C42,'Data Repository Table'!$H:$H,$D42)</f>
        <v>2561190.8338000001</v>
      </c>
      <c r="Q42" s="137">
        <f>SUMIFS('Data Repository Table'!$J:$J,'Data Repository Table'!$A:$A,"Financial Actual*",'Data Repository Table'!$B:$B,"Expenses*",'Data Repository Table'!$C:$C,$A42,'Data Repository Table'!$D:$D,Q12,'Data Repository Table'!$G:$G,$C42,'Data Repository Table'!$H:$H,$D42)</f>
        <v>2785478.9215500001</v>
      </c>
      <c r="R42" s="140">
        <f>SUM(F42:Q42)</f>
        <v>29638834.095899999</v>
      </c>
      <c r="S42" s="79"/>
      <c r="T42" s="79"/>
      <c r="U42" s="79"/>
      <c r="V42" s="79"/>
      <c r="W42" s="79"/>
    </row>
    <row r="43" spans="1:23" s="118" customFormat="1" ht="22" thickTop="1" thickBot="1" x14ac:dyDescent="0.25">
      <c r="A43" s="117"/>
      <c r="B43" s="117"/>
      <c r="C43" s="117"/>
      <c r="D43" s="116" t="s">
        <v>79</v>
      </c>
      <c r="E43" s="117"/>
      <c r="F43" s="142">
        <f>SUM(F35:F42)</f>
        <v>8168998.5802924205</v>
      </c>
      <c r="G43" s="142">
        <f t="shared" ref="G43:Q43" si="6">SUM(G35:G42)</f>
        <v>6508016.2729576789</v>
      </c>
      <c r="H43" s="142">
        <f t="shared" si="6"/>
        <v>8797296.0201469176</v>
      </c>
      <c r="I43" s="142">
        <f t="shared" si="6"/>
        <v>7399801.6649996387</v>
      </c>
      <c r="J43" s="142">
        <f t="shared" si="6"/>
        <v>6292597.87327509</v>
      </c>
      <c r="K43" s="142">
        <f t="shared" si="6"/>
        <v>5862551.4695474999</v>
      </c>
      <c r="L43" s="142">
        <f t="shared" si="6"/>
        <v>7198677.8148285002</v>
      </c>
      <c r="M43" s="142">
        <f t="shared" si="6"/>
        <v>7481708.9511677492</v>
      </c>
      <c r="N43" s="142">
        <f t="shared" si="6"/>
        <v>8690888.6165351253</v>
      </c>
      <c r="O43" s="142">
        <f t="shared" si="6"/>
        <v>6732277.631081</v>
      </c>
      <c r="P43" s="142">
        <f t="shared" si="6"/>
        <v>8110761.1219654996</v>
      </c>
      <c r="Q43" s="142">
        <f t="shared" si="6"/>
        <v>9479913.2630085014</v>
      </c>
      <c r="R43" s="142">
        <f>SUM(R35:R42)</f>
        <v>90723489.279805601</v>
      </c>
      <c r="S43" s="117"/>
      <c r="T43" s="117"/>
      <c r="U43" s="117"/>
      <c r="V43" s="117"/>
      <c r="W43" s="117"/>
    </row>
    <row r="44" spans="1:23" ht="45" customHeight="1" thickTop="1" x14ac:dyDescent="0.2">
      <c r="A44" s="153" t="s">
        <v>92</v>
      </c>
      <c r="B44" s="154"/>
      <c r="C44" s="154"/>
      <c r="D44" s="154"/>
      <c r="E44" s="154"/>
      <c r="F44" s="154"/>
      <c r="G44" s="154"/>
      <c r="H44" s="154"/>
      <c r="I44" s="154"/>
      <c r="J44" s="154"/>
      <c r="K44" s="154"/>
      <c r="L44" s="154"/>
      <c r="M44" s="154"/>
      <c r="N44" s="154"/>
      <c r="O44" s="154"/>
      <c r="P44" s="154"/>
      <c r="Q44" s="154"/>
      <c r="R44" s="154"/>
      <c r="S44" s="154"/>
      <c r="T44" s="154"/>
      <c r="U44" s="154"/>
      <c r="V44" s="154"/>
      <c r="W44" s="83"/>
    </row>
    <row r="45" spans="1:23" ht="18.5" customHeight="1" x14ac:dyDescent="0.2">
      <c r="A45" s="153" t="s">
        <v>93</v>
      </c>
      <c r="B45" s="156"/>
      <c r="C45" s="156"/>
      <c r="D45" s="156"/>
      <c r="E45" s="156"/>
      <c r="F45" s="156"/>
      <c r="G45" s="156"/>
      <c r="H45" s="156"/>
      <c r="I45" s="156"/>
      <c r="J45" s="156"/>
      <c r="K45" s="156"/>
      <c r="L45" s="156"/>
      <c r="M45" s="156"/>
      <c r="N45" s="156"/>
      <c r="O45" s="156"/>
      <c r="P45" s="156"/>
      <c r="Q45" s="156"/>
      <c r="R45" s="156"/>
      <c r="S45" s="156"/>
      <c r="T45" s="156"/>
      <c r="U45" s="156"/>
      <c r="V45" s="156"/>
      <c r="W45" s="156"/>
    </row>
    <row r="46" spans="1:23" ht="38" customHeight="1" x14ac:dyDescent="0.2">
      <c r="A46" s="159" t="s">
        <v>94</v>
      </c>
      <c r="B46" s="161"/>
      <c r="C46" s="161"/>
      <c r="D46" s="161"/>
      <c r="E46" s="161"/>
      <c r="F46" s="161"/>
      <c r="G46" s="161"/>
      <c r="H46" s="161"/>
      <c r="I46" s="161"/>
      <c r="J46" s="161"/>
      <c r="K46" s="161"/>
      <c r="L46" s="161"/>
      <c r="M46" s="161"/>
      <c r="N46" s="113"/>
      <c r="O46" s="113"/>
      <c r="P46" s="113"/>
      <c r="Q46" s="113"/>
      <c r="R46" s="113"/>
      <c r="S46" s="113"/>
      <c r="T46" s="113"/>
      <c r="U46" s="113"/>
      <c r="V46" s="113"/>
      <c r="W46" s="113"/>
    </row>
    <row r="47" spans="1:23" x14ac:dyDescent="0.2">
      <c r="A47" s="85" t="s">
        <v>20</v>
      </c>
      <c r="B47" s="85" t="s">
        <v>77</v>
      </c>
      <c r="C47" s="85" t="s">
        <v>50</v>
      </c>
      <c r="D47" s="85" t="s">
        <v>91</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2">
      <c r="A48" s="85"/>
      <c r="B48" s="85"/>
      <c r="C48" s="85"/>
      <c r="D48" s="84"/>
      <c r="E48" s="84"/>
      <c r="F48" s="99"/>
      <c r="G48" s="99"/>
      <c r="H48" s="99"/>
      <c r="I48" s="99"/>
      <c r="J48" s="99"/>
      <c r="K48" s="99"/>
      <c r="L48" s="99"/>
      <c r="M48" s="99"/>
      <c r="N48" s="99"/>
      <c r="O48" s="99"/>
      <c r="P48" s="99"/>
      <c r="Q48" s="99"/>
      <c r="R48" s="101" t="s">
        <v>79</v>
      </c>
      <c r="S48" s="84"/>
      <c r="T48" s="84"/>
      <c r="U48" s="84"/>
      <c r="V48" s="84"/>
      <c r="W48" s="84"/>
    </row>
    <row r="49" spans="1:23" ht="20" x14ac:dyDescent="0.2">
      <c r="A49" s="80" t="s">
        <v>95</v>
      </c>
      <c r="B49" s="80" t="s">
        <v>49</v>
      </c>
      <c r="C49" s="80" t="s">
        <v>51</v>
      </c>
      <c r="D49" s="80" t="s">
        <v>52</v>
      </c>
      <c r="E49" s="79"/>
      <c r="F49" s="137">
        <f>SUMIFS('Data Repository Table'!$J:$J,'Data Repository Table'!$A:$A,"Financial Actual*",'Data Repository Table'!$B:$B,"Expenses*",'Data Repository Table'!$D:$D,F47,'Data Repository Table'!$G:$G,$C49,'Data Repository Table'!$H:$H,$D49)</f>
        <v>4752382.6887801001</v>
      </c>
      <c r="G49" s="137">
        <f>SUMIFS('Data Repository Table'!$J:$J,'Data Repository Table'!$A:$A,"Financial Actual*",'Data Repository Table'!$B:$B,"Expenses*",'Data Repository Table'!$D:$D,G47,'Data Repository Table'!$G:$G,$C49,'Data Repository Table'!$H:$H,$D49)</f>
        <v>5167035.0438473243</v>
      </c>
      <c r="H49" s="137">
        <f>SUMIFS('Data Repository Table'!$J:$J,'Data Repository Table'!$A:$A,"Financial Actual*",'Data Repository Table'!$B:$B,"Expenses*",'Data Repository Table'!$D:$D,H47,'Data Repository Table'!$G:$G,$C49,'Data Repository Table'!$H:$H,$D49)</f>
        <v>5477119.2220016234</v>
      </c>
      <c r="I49" s="137">
        <f>SUMIFS('Data Repository Table'!$J:$J,'Data Repository Table'!$A:$A,"Financial Actual*",'Data Repository Table'!$B:$B,"Expenses*",'Data Repository Table'!$D:$D,I47,'Data Repository Table'!$G:$G,$C49,'Data Repository Table'!$H:$H,$D49)</f>
        <v>6217372.1257881755</v>
      </c>
      <c r="J49" s="137">
        <f>SUMIFS('Data Repository Table'!$J:$J,'Data Repository Table'!$A:$A,"Financial Actual*",'Data Repository Table'!$B:$B,"Expenses*",'Data Repository Table'!$D:$D,J47,'Data Repository Table'!$G:$G,$C49,'Data Repository Table'!$H:$H,$D49)</f>
        <v>6351549.5562056992</v>
      </c>
      <c r="K49" s="137">
        <f>SUMIFS('Data Repository Table'!$J:$J,'Data Repository Table'!$A:$A,"Financial Actual*",'Data Repository Table'!$B:$B,"Expenses*",'Data Repository Table'!$D:$D,K47,'Data Repository Table'!$G:$G,$C49,'Data Repository Table'!$H:$H,$D49)</f>
        <v>5473893.9778650012</v>
      </c>
      <c r="L49" s="137">
        <f>SUMIFS('Data Repository Table'!$J:$J,'Data Repository Table'!$A:$A,"Financial Actual*",'Data Repository Table'!$B:$B,"Expenses*",'Data Repository Table'!$D:$D,L47,'Data Repository Table'!$G:$G,$C49,'Data Repository Table'!$H:$H,$D49)</f>
        <v>7073236.3159125</v>
      </c>
      <c r="M49" s="137">
        <f>SUMIFS('Data Repository Table'!$J:$J,'Data Repository Table'!$A:$A,"Financial Actual*",'Data Repository Table'!$B:$B,"Expenses*",'Data Repository Table'!$D:$D,M47,'Data Repository Table'!$G:$G,$C49,'Data Repository Table'!$H:$H,$D49)</f>
        <v>7645099.2339562494</v>
      </c>
      <c r="N49" s="137">
        <f>SUMIFS('Data Repository Table'!$J:$J,'Data Repository Table'!$A:$A,"Financial Actual*",'Data Repository Table'!$B:$B,"Expenses*",'Data Repository Table'!$D:$D,N47,'Data Repository Table'!$G:$G,$C49,'Data Repository Table'!$H:$H,$D49)</f>
        <v>7576081.9643531246</v>
      </c>
      <c r="O49" s="137">
        <f>SUMIFS('Data Repository Table'!$J:$J,'Data Repository Table'!$A:$A,"Financial Actual*",'Data Repository Table'!$B:$B,"Expenses*",'Data Repository Table'!$D:$D,O47,'Data Repository Table'!$G:$G,$C49,'Data Repository Table'!$H:$H,$D49)</f>
        <v>7870566.9194312505</v>
      </c>
      <c r="P49" s="137">
        <f>SUMIFS('Data Repository Table'!$J:$J,'Data Repository Table'!$A:$A,"Financial Actual*",'Data Repository Table'!$B:$B,"Expenses*",'Data Repository Table'!$D:$D,P47,'Data Repository Table'!$G:$G,$C49,'Data Repository Table'!$H:$H,$D49)</f>
        <v>9096355.030431252</v>
      </c>
      <c r="Q49" s="137">
        <f>SUMIFS('Data Repository Table'!$J:$J,'Data Repository Table'!$A:$A,"Financial Actual*",'Data Repository Table'!$B:$B,"Expenses*",'Data Repository Table'!$D:$D,Q47,'Data Repository Table'!$G:$G,$C49,'Data Repository Table'!$H:$H,$D49)</f>
        <v>5712658.1783212498</v>
      </c>
      <c r="R49" s="137">
        <f>SUM(F49:Q49)</f>
        <v>78413350.256893545</v>
      </c>
      <c r="S49" s="79"/>
      <c r="T49" s="79"/>
      <c r="U49" s="79"/>
      <c r="V49" s="79"/>
      <c r="W49" s="79"/>
    </row>
    <row r="50" spans="1:23" ht="20" x14ac:dyDescent="0.2">
      <c r="A50" s="80" t="s">
        <v>95</v>
      </c>
      <c r="B50" s="80" t="s">
        <v>49</v>
      </c>
      <c r="C50" s="80" t="s">
        <v>53</v>
      </c>
      <c r="D50" s="80" t="s">
        <v>54</v>
      </c>
      <c r="E50" s="79"/>
      <c r="F50" s="137">
        <f>SUMIFS('Data Repository Table'!$J:$J,'Data Repository Table'!$A:$A,"Financial Actual*",'Data Repository Table'!$B:$B,"Expenses*",'Data Repository Table'!$D:$D,F47,'Data Repository Table'!$G:$G,$C50,'Data Repository Table'!$H:$H,$D50)</f>
        <v>2439061.3979192991</v>
      </c>
      <c r="G50" s="137">
        <f>SUMIFS('Data Repository Table'!$J:$J,'Data Repository Table'!$A:$A,"Financial Actual*",'Data Repository Table'!$B:$B,"Expenses*",'Data Repository Table'!$D:$D,G47,'Data Repository Table'!$G:$G,$C50,'Data Repository Table'!$H:$H,$D50)</f>
        <v>2621863.5100085996</v>
      </c>
      <c r="H50" s="137">
        <f>SUMIFS('Data Repository Table'!$J:$J,'Data Repository Table'!$A:$A,"Financial Actual*",'Data Repository Table'!$B:$B,"Expenses*",'Data Repository Table'!$D:$D,H47,'Data Repository Table'!$G:$G,$C50,'Data Repository Table'!$H:$H,$D50)</f>
        <v>2806168.0509719998</v>
      </c>
      <c r="I50" s="137">
        <f>SUMIFS('Data Repository Table'!$J:$J,'Data Repository Table'!$A:$A,"Financial Actual*",'Data Repository Table'!$B:$B,"Expenses*",'Data Repository Table'!$D:$D,I47,'Data Repository Table'!$G:$G,$C50,'Data Repository Table'!$H:$H,$D50)</f>
        <v>3163209.5663784007</v>
      </c>
      <c r="J50" s="137">
        <f>SUMIFS('Data Repository Table'!$J:$J,'Data Repository Table'!$A:$A,"Financial Actual*",'Data Repository Table'!$B:$B,"Expenses*",'Data Repository Table'!$D:$D,J47,'Data Repository Table'!$G:$G,$C50,'Data Repository Table'!$H:$H,$D50)</f>
        <v>3218501.5770913498</v>
      </c>
      <c r="K50" s="137">
        <f>SUMIFS('Data Repository Table'!$J:$J,'Data Repository Table'!$A:$A,"Financial Actual*",'Data Repository Table'!$B:$B,"Expenses*",'Data Repository Table'!$D:$D,K47,'Data Repository Table'!$G:$G,$C50,'Data Repository Table'!$H:$H,$D50)</f>
        <v>2788369.1117025004</v>
      </c>
      <c r="L50" s="137">
        <f>SUMIFS('Data Repository Table'!$J:$J,'Data Repository Table'!$A:$A,"Financial Actual*",'Data Repository Table'!$B:$B,"Expenses*",'Data Repository Table'!$D:$D,L47,'Data Repository Table'!$G:$G,$C50,'Data Repository Table'!$H:$H,$D50)</f>
        <v>3593667.2656375002</v>
      </c>
      <c r="M50" s="137">
        <f>SUMIFS('Data Repository Table'!$J:$J,'Data Repository Table'!$A:$A,"Financial Actual*",'Data Repository Table'!$B:$B,"Expenses*",'Data Repository Table'!$D:$D,M47,'Data Repository Table'!$G:$G,$C50,'Data Repository Table'!$H:$H,$D50)</f>
        <v>3722191.4510812499</v>
      </c>
      <c r="N50" s="137">
        <f>SUMIFS('Data Repository Table'!$J:$J,'Data Repository Table'!$A:$A,"Financial Actual*",'Data Repository Table'!$B:$B,"Expenses*",'Data Repository Table'!$D:$D,N47,'Data Repository Table'!$G:$G,$C50,'Data Repository Table'!$H:$H,$D50)</f>
        <v>3871145.1659843749</v>
      </c>
      <c r="O50" s="137">
        <f>SUMIFS('Data Repository Table'!$J:$J,'Data Repository Table'!$A:$A,"Financial Actual*",'Data Repository Table'!$B:$B,"Expenses*",'Data Repository Table'!$D:$D,O47,'Data Repository Table'!$G:$G,$C50,'Data Repository Table'!$H:$H,$D50)</f>
        <v>3465642.2342250003</v>
      </c>
      <c r="P50" s="137">
        <f>SUMIFS('Data Repository Table'!$J:$J,'Data Repository Table'!$A:$A,"Financial Actual*",'Data Repository Table'!$B:$B,"Expenses*",'Data Repository Table'!$D:$D,P47,'Data Repository Table'!$G:$G,$C50,'Data Repository Table'!$H:$H,$D50)</f>
        <v>4094860.7397625004</v>
      </c>
      <c r="Q50" s="137">
        <f>SUMIFS('Data Repository Table'!$J:$J,'Data Repository Table'!$A:$A,"Financial Actual*",'Data Repository Table'!$B:$B,"Expenses*",'Data Repository Table'!$D:$D,Q47,'Data Repository Table'!$G:$G,$C50,'Data Repository Table'!$H:$H,$D50)</f>
        <v>2932911.3268075003</v>
      </c>
      <c r="R50" s="137">
        <f t="shared" ref="R50:R56" si="7">SUM(F50:Q50)</f>
        <v>38717591.397570275</v>
      </c>
      <c r="S50" s="79"/>
      <c r="T50" s="136"/>
      <c r="U50" s="79"/>
      <c r="V50" s="79"/>
      <c r="W50" s="79"/>
    </row>
    <row r="51" spans="1:23" ht="20" x14ac:dyDescent="0.2">
      <c r="A51" s="80" t="s">
        <v>95</v>
      </c>
      <c r="B51" s="80" t="s">
        <v>49</v>
      </c>
      <c r="C51" s="80" t="s">
        <v>53</v>
      </c>
      <c r="D51" s="80" t="s">
        <v>55</v>
      </c>
      <c r="E51" s="79"/>
      <c r="F51" s="137">
        <f>SUMIFS('Data Repository Table'!$J:$J,'Data Repository Table'!$A:$A,"Financial Actual*",'Data Repository Table'!$B:$B,"Expenses*",'Data Repository Table'!$D:$D,F47,'Data Repository Table'!$G:$G,$C51,'Data Repository Table'!$H:$H,$D51)</f>
        <v>2300028.0101369992</v>
      </c>
      <c r="G51" s="137">
        <f>SUMIFS('Data Repository Table'!$J:$J,'Data Repository Table'!$A:$A,"Financial Actual*",'Data Repository Table'!$B:$B,"Expenses*",'Data Repository Table'!$D:$D,G47,'Data Repository Table'!$G:$G,$C51,'Data Repository Table'!$H:$H,$D51)</f>
        <v>2505939.5584575003</v>
      </c>
      <c r="H51" s="137">
        <f>SUMIFS('Data Repository Table'!$J:$J,'Data Repository Table'!$A:$A,"Financial Actual*",'Data Repository Table'!$B:$B,"Expenses*",'Data Repository Table'!$D:$D,H47,'Data Repository Table'!$G:$G,$C51,'Data Repository Table'!$H:$H,$D51)</f>
        <v>2627415.3951704986</v>
      </c>
      <c r="I51" s="137">
        <f>SUMIFS('Data Repository Table'!$J:$J,'Data Repository Table'!$A:$A,"Financial Actual*",'Data Repository Table'!$B:$B,"Expenses*",'Data Repository Table'!$D:$D,I47,'Data Repository Table'!$G:$G,$C51,'Data Repository Table'!$H:$H,$D51)</f>
        <v>2900613.3153855</v>
      </c>
      <c r="J51" s="137">
        <f>SUMIFS('Data Repository Table'!$J:$J,'Data Repository Table'!$A:$A,"Financial Actual*",'Data Repository Table'!$B:$B,"Expenses*",'Data Repository Table'!$D:$D,J47,'Data Repository Table'!$G:$G,$C51,'Data Repository Table'!$H:$H,$D51)</f>
        <v>2940556.1633002497</v>
      </c>
      <c r="K51" s="137">
        <f>SUMIFS('Data Repository Table'!$J:$J,'Data Repository Table'!$A:$A,"Financial Actual*",'Data Repository Table'!$B:$B,"Expenses*",'Data Repository Table'!$D:$D,K47,'Data Repository Table'!$G:$G,$C51,'Data Repository Table'!$H:$H,$D51)</f>
        <v>2582565.0096375002</v>
      </c>
      <c r="L51" s="137">
        <f>SUMIFS('Data Repository Table'!$J:$J,'Data Repository Table'!$A:$A,"Financial Actual*",'Data Repository Table'!$B:$B,"Expenses*",'Data Repository Table'!$D:$D,L47,'Data Repository Table'!$G:$G,$C51,'Data Repository Table'!$H:$H,$D51)</f>
        <v>3446732.8680624999</v>
      </c>
      <c r="M51" s="137">
        <f>SUMIFS('Data Repository Table'!$J:$J,'Data Repository Table'!$A:$A,"Financial Actual*",'Data Repository Table'!$B:$B,"Expenses*",'Data Repository Table'!$D:$D,M47,'Data Repository Table'!$G:$G,$C51,'Data Repository Table'!$H:$H,$D51)</f>
        <v>3483983.4045937499</v>
      </c>
      <c r="N51" s="137">
        <f>SUMIFS('Data Repository Table'!$J:$J,'Data Repository Table'!$A:$A,"Financial Actual*",'Data Repository Table'!$B:$B,"Expenses*",'Data Repository Table'!$D:$D,N47,'Data Repository Table'!$G:$G,$C51,'Data Repository Table'!$H:$H,$D51)</f>
        <v>3640816.4610781251</v>
      </c>
      <c r="O51" s="137">
        <f>SUMIFS('Data Repository Table'!$J:$J,'Data Repository Table'!$A:$A,"Financial Actual*",'Data Repository Table'!$B:$B,"Expenses*",'Data Repository Table'!$D:$D,O47,'Data Repository Table'!$G:$G,$C51,'Data Repository Table'!$H:$H,$D51)</f>
        <v>3250872.5897500003</v>
      </c>
      <c r="P51" s="137">
        <f>SUMIFS('Data Repository Table'!$J:$J,'Data Repository Table'!$A:$A,"Financial Actual*",'Data Repository Table'!$B:$B,"Expenses*",'Data Repository Table'!$D:$D,P47,'Data Repository Table'!$G:$G,$C51,'Data Repository Table'!$H:$H,$D51)</f>
        <v>3812121.7015625001</v>
      </c>
      <c r="Q51" s="137">
        <f>SUMIFS('Data Repository Table'!$J:$J,'Data Repository Table'!$A:$A,"Financial Actual*",'Data Repository Table'!$B:$B,"Expenses*",'Data Repository Table'!$D:$D,Q47,'Data Repository Table'!$G:$G,$C51,'Data Repository Table'!$H:$H,$D51)</f>
        <v>2923183.2132374998</v>
      </c>
      <c r="R51" s="137">
        <f t="shared" si="7"/>
        <v>36414827.690372624</v>
      </c>
      <c r="S51" s="79"/>
      <c r="T51" s="79"/>
      <c r="U51" s="79"/>
      <c r="V51" s="79"/>
      <c r="W51" s="79"/>
    </row>
    <row r="52" spans="1:23" ht="20" x14ac:dyDescent="0.2">
      <c r="A52" s="80" t="s">
        <v>95</v>
      </c>
      <c r="B52" s="80" t="s">
        <v>49</v>
      </c>
      <c r="C52" s="80" t="s">
        <v>56</v>
      </c>
      <c r="D52" s="80" t="s">
        <v>57</v>
      </c>
      <c r="E52" s="79"/>
      <c r="F52" s="137">
        <f>SUMIFS('Data Repository Table'!$J:$J,'Data Repository Table'!$A:$A,"Financial Actual*",'Data Repository Table'!$B:$B,"Expenses*",'Data Repository Table'!$D:$D,F47,'Data Repository Table'!$G:$G,$C52,'Data Repository Table'!$H:$H,$D52)</f>
        <v>2073604.724326327</v>
      </c>
      <c r="G52" s="137">
        <f>SUMIFS('Data Repository Table'!$J:$J,'Data Repository Table'!$A:$A,"Financial Actual*",'Data Repository Table'!$B:$B,"Expenses*",'Data Repository Table'!$D:$D,G47,'Data Repository Table'!$G:$G,$C52,'Data Repository Table'!$H:$H,$D52)</f>
        <v>2269539.7804914797</v>
      </c>
      <c r="H52" s="137">
        <f>SUMIFS('Data Repository Table'!$J:$J,'Data Repository Table'!$A:$A,"Financial Actual*",'Data Repository Table'!$B:$B,"Expenses*",'Data Repository Table'!$D:$D,H47,'Data Repository Table'!$G:$G,$C52,'Data Repository Table'!$H:$H,$D52)</f>
        <v>2374998.790312151</v>
      </c>
      <c r="I52" s="137">
        <f>SUMIFS('Data Repository Table'!$J:$J,'Data Repository Table'!$A:$A,"Financial Actual*",'Data Repository Table'!$B:$B,"Expenses*",'Data Repository Table'!$D:$D,I47,'Data Repository Table'!$G:$G,$C52,'Data Repository Table'!$H:$H,$D52)</f>
        <v>2645968.110327912</v>
      </c>
      <c r="J52" s="137">
        <f>SUMIFS('Data Repository Table'!$J:$J,'Data Repository Table'!$A:$A,"Financial Actual*",'Data Repository Table'!$B:$B,"Expenses*",'Data Repository Table'!$D:$D,J47,'Data Repository Table'!$G:$G,$C52,'Data Repository Table'!$H:$H,$D52)</f>
        <v>2691801.6955241356</v>
      </c>
      <c r="K52" s="137">
        <f>SUMIFS('Data Repository Table'!$J:$J,'Data Repository Table'!$A:$A,"Financial Actual*",'Data Repository Table'!$B:$B,"Expenses*",'Data Repository Table'!$D:$D,K47,'Data Repository Table'!$G:$G,$C52,'Data Repository Table'!$H:$H,$D52)</f>
        <v>2348808.3419548003</v>
      </c>
      <c r="L52" s="137">
        <f>SUMIFS('Data Repository Table'!$J:$J,'Data Repository Table'!$A:$A,"Financial Actual*",'Data Repository Table'!$B:$B,"Expenses*",'Data Repository Table'!$D:$D,L47,'Data Repository Table'!$G:$G,$C52,'Data Repository Table'!$H:$H,$D52)</f>
        <v>2879996.1652659997</v>
      </c>
      <c r="M52" s="137">
        <f>SUMIFS('Data Repository Table'!$J:$J,'Data Repository Table'!$A:$A,"Financial Actual*",'Data Repository Table'!$B:$B,"Expenses*",'Data Repository Table'!$D:$D,M47,'Data Repository Table'!$G:$G,$C52,'Data Repository Table'!$H:$H,$D52)</f>
        <v>2972957.9397390001</v>
      </c>
      <c r="N52" s="137">
        <f>SUMIFS('Data Repository Table'!$J:$J,'Data Repository Table'!$A:$A,"Financial Actual*",'Data Repository Table'!$B:$B,"Expenses*",'Data Repository Table'!$D:$D,N47,'Data Repository Table'!$G:$G,$C52,'Data Repository Table'!$H:$H,$D52)</f>
        <v>3094867.6019314998</v>
      </c>
      <c r="O52" s="137">
        <f>SUMIFS('Data Repository Table'!$J:$J,'Data Repository Table'!$A:$A,"Financial Actual*",'Data Repository Table'!$B:$B,"Expenses*",'Data Repository Table'!$D:$D,O47,'Data Repository Table'!$G:$G,$C52,'Data Repository Table'!$H:$H,$D52)</f>
        <v>2768358.2978389999</v>
      </c>
      <c r="P52" s="137">
        <f>SUMIFS('Data Repository Table'!$J:$J,'Data Repository Table'!$A:$A,"Financial Actual*",'Data Repository Table'!$B:$B,"Expenses*",'Data Repository Table'!$D:$D,P47,'Data Repository Table'!$G:$G,$C52,'Data Repository Table'!$H:$H,$D52)</f>
        <v>3268026.2100749998</v>
      </c>
      <c r="Q52" s="137">
        <f>SUMIFS('Data Repository Table'!$J:$J,'Data Repository Table'!$A:$A,"Financial Actual*",'Data Repository Table'!$B:$B,"Expenses*",'Data Repository Table'!$D:$D,Q47,'Data Repository Table'!$G:$G,$C52,'Data Repository Table'!$H:$H,$D52)</f>
        <v>2363869.6207261998</v>
      </c>
      <c r="R52" s="137">
        <f t="shared" si="7"/>
        <v>31752797.278513506</v>
      </c>
      <c r="S52" s="79"/>
      <c r="T52" s="79"/>
      <c r="U52" s="79"/>
      <c r="V52" s="79"/>
      <c r="W52" s="79"/>
    </row>
    <row r="53" spans="1:23" ht="20" x14ac:dyDescent="0.2">
      <c r="A53" s="80" t="s">
        <v>95</v>
      </c>
      <c r="B53" s="80" t="s">
        <v>49</v>
      </c>
      <c r="C53" s="80" t="s">
        <v>56</v>
      </c>
      <c r="D53" s="80" t="s">
        <v>58</v>
      </c>
      <c r="E53" s="79"/>
      <c r="F53" s="137">
        <f>SUMIFS('Data Repository Table'!$J:$J,'Data Repository Table'!$A:$A,"Financial Actual*",'Data Repository Table'!$B:$B,"Expenses*",'Data Repository Table'!$D:$D,F47,'Data Repository Table'!$G:$G,$C53,'Data Repository Table'!$H:$H,$D53)</f>
        <v>1347738.8706587995</v>
      </c>
      <c r="G53" s="137">
        <f>SUMIFS('Data Repository Table'!$J:$J,'Data Repository Table'!$A:$A,"Financial Actual*",'Data Repository Table'!$B:$B,"Expenses*",'Data Repository Table'!$D:$D,G47,'Data Repository Table'!$G:$G,$C53,'Data Repository Table'!$H:$H,$D53)</f>
        <v>1561170.3574350001</v>
      </c>
      <c r="H53" s="137">
        <f>SUMIFS('Data Repository Table'!$J:$J,'Data Repository Table'!$A:$A,"Financial Actual*",'Data Repository Table'!$B:$B,"Expenses*",'Data Repository Table'!$D:$D,H47,'Data Repository Table'!$G:$G,$C53,'Data Repository Table'!$H:$H,$D53)</f>
        <v>1574874.1415601994</v>
      </c>
      <c r="I53" s="137">
        <f>SUMIFS('Data Repository Table'!$J:$J,'Data Repository Table'!$A:$A,"Financial Actual*",'Data Repository Table'!$B:$B,"Expenses*",'Data Repository Table'!$D:$D,I47,'Data Repository Table'!$G:$G,$C53,'Data Repository Table'!$H:$H,$D53)</f>
        <v>1880373.5227742002</v>
      </c>
      <c r="J53" s="137">
        <f>SUMIFS('Data Repository Table'!$J:$J,'Data Repository Table'!$A:$A,"Financial Actual*",'Data Repository Table'!$B:$B,"Expenses*",'Data Repository Table'!$D:$D,J47,'Data Repository Table'!$G:$G,$C53,'Data Repository Table'!$H:$H,$D53)</f>
        <v>1968683.2157081</v>
      </c>
      <c r="K53" s="137">
        <f>SUMIFS('Data Repository Table'!$J:$J,'Data Repository Table'!$A:$A,"Financial Actual*",'Data Repository Table'!$B:$B,"Expenses*",'Data Repository Table'!$D:$D,K47,'Data Repository Table'!$G:$G,$C53,'Data Repository Table'!$H:$H,$D53)</f>
        <v>1158623.1401823002</v>
      </c>
      <c r="L53" s="137">
        <f>SUMIFS('Data Repository Table'!$J:$J,'Data Repository Table'!$A:$A,"Financial Actual*",'Data Repository Table'!$B:$B,"Expenses*",'Data Repository Table'!$D:$D,L47,'Data Repository Table'!$G:$G,$C53,'Data Repository Table'!$H:$H,$D53)</f>
        <v>1176136.1610068001</v>
      </c>
      <c r="M53" s="137">
        <f>SUMIFS('Data Repository Table'!$J:$J,'Data Repository Table'!$A:$A,"Financial Actual*",'Data Repository Table'!$B:$B,"Expenses*",'Data Repository Table'!$D:$D,M47,'Data Repository Table'!$G:$G,$C53,'Data Repository Table'!$H:$H,$D53)</f>
        <v>1239117.5758722001</v>
      </c>
      <c r="N53" s="137">
        <f>SUMIFS('Data Repository Table'!$J:$J,'Data Repository Table'!$A:$A,"Financial Actual*",'Data Repository Table'!$B:$B,"Expenses*",'Data Repository Table'!$D:$D,N47,'Data Repository Table'!$G:$G,$C53,'Data Repository Table'!$H:$H,$D53)</f>
        <v>1215602.9551357001</v>
      </c>
      <c r="O53" s="137">
        <f>SUMIFS('Data Repository Table'!$J:$J,'Data Repository Table'!$A:$A,"Financial Actual*",'Data Repository Table'!$B:$B,"Expenses*",'Data Repository Table'!$D:$D,O47,'Data Repository Table'!$G:$G,$C53,'Data Repository Table'!$H:$H,$D53)</f>
        <v>1190750.2535102002</v>
      </c>
      <c r="P53" s="137">
        <f>SUMIFS('Data Repository Table'!$J:$J,'Data Repository Table'!$A:$A,"Financial Actual*",'Data Repository Table'!$B:$B,"Expenses*",'Data Repository Table'!$D:$D,P47,'Data Repository Table'!$G:$G,$C53,'Data Repository Table'!$H:$H,$D53)</f>
        <v>1381387.0449670001</v>
      </c>
      <c r="Q53" s="137">
        <f>SUMIFS('Data Repository Table'!$J:$J,'Data Repository Table'!$A:$A,"Financial Actual*",'Data Repository Table'!$B:$B,"Expenses*",'Data Repository Table'!$D:$D,Q47,'Data Repository Table'!$G:$G,$C53,'Data Repository Table'!$H:$H,$D53)</f>
        <v>1040665.7581107001</v>
      </c>
      <c r="R53" s="137">
        <f t="shared" si="7"/>
        <v>16735122.996921198</v>
      </c>
      <c r="S53" s="79"/>
      <c r="T53" s="79"/>
      <c r="U53" s="79"/>
      <c r="V53" s="79"/>
      <c r="W53" s="79"/>
    </row>
    <row r="54" spans="1:23" ht="20" x14ac:dyDescent="0.2">
      <c r="A54" s="80" t="s">
        <v>95</v>
      </c>
      <c r="B54" s="80" t="s">
        <v>49</v>
      </c>
      <c r="C54" s="80" t="s">
        <v>56</v>
      </c>
      <c r="D54" s="80" t="s">
        <v>59</v>
      </c>
      <c r="E54" s="79"/>
      <c r="F54" s="137">
        <f>SUMIFS('Data Repository Table'!$J:$J,'Data Repository Table'!$A:$A,"Financial Actual*",'Data Repository Table'!$B:$B,"Expenses*",'Data Repository Table'!$D:$D,F47,'Data Repository Table'!$G:$G,$C54,'Data Repository Table'!$H:$H,$D54)</f>
        <v>1800236.6472906992</v>
      </c>
      <c r="G54" s="137">
        <f>SUMIFS('Data Repository Table'!$J:$J,'Data Repository Table'!$A:$A,"Financial Actual*",'Data Repository Table'!$B:$B,"Expenses*",'Data Repository Table'!$D:$D,G47,'Data Repository Table'!$G:$G,$C54,'Data Repository Table'!$H:$H,$D54)</f>
        <v>1959718.9384044998</v>
      </c>
      <c r="H54" s="137">
        <f>SUMIFS('Data Repository Table'!$J:$J,'Data Repository Table'!$A:$A,"Financial Actual*",'Data Repository Table'!$B:$B,"Expenses*",'Data Repository Table'!$D:$D,H47,'Data Repository Table'!$G:$G,$C54,'Data Repository Table'!$H:$H,$D54)</f>
        <v>2069515.5841112991</v>
      </c>
      <c r="I54" s="137">
        <f>SUMIFS('Data Repository Table'!$J:$J,'Data Repository Table'!$A:$A,"Financial Actual*",'Data Repository Table'!$B:$B,"Expenses*",'Data Repository Table'!$D:$D,I47,'Data Repository Table'!$G:$G,$C54,'Data Repository Table'!$H:$H,$D54)</f>
        <v>2330999.3359503001</v>
      </c>
      <c r="J54" s="137">
        <f>SUMIFS('Data Repository Table'!$J:$J,'Data Repository Table'!$A:$A,"Financial Actual*",'Data Repository Table'!$B:$B,"Expenses*",'Data Repository Table'!$D:$D,J47,'Data Repository Table'!$G:$G,$C54,'Data Repository Table'!$H:$H,$D54)</f>
        <v>2376535.9434183999</v>
      </c>
      <c r="K54" s="137">
        <f>SUMIFS('Data Repository Table'!$J:$J,'Data Repository Table'!$A:$A,"Financial Actual*",'Data Repository Table'!$B:$B,"Expenses*",'Data Repository Table'!$D:$D,K47,'Data Repository Table'!$G:$G,$C54,'Data Repository Table'!$H:$H,$D54)</f>
        <v>1447049.2500542002</v>
      </c>
      <c r="L54" s="137">
        <f>SUMIFS('Data Repository Table'!$J:$J,'Data Repository Table'!$A:$A,"Financial Actual*",'Data Repository Table'!$B:$B,"Expenses*",'Data Repository Table'!$D:$D,L47,'Data Repository Table'!$G:$G,$C54,'Data Repository Table'!$H:$H,$D54)</f>
        <v>1483562.2037511999</v>
      </c>
      <c r="M54" s="137">
        <f>SUMIFS('Data Repository Table'!$J:$J,'Data Repository Table'!$A:$A,"Financial Actual*",'Data Repository Table'!$B:$B,"Expenses*",'Data Repository Table'!$D:$D,M47,'Data Repository Table'!$G:$G,$C54,'Data Repository Table'!$H:$H,$D54)</f>
        <v>1516247.7055998</v>
      </c>
      <c r="N54" s="137">
        <f>SUMIFS('Data Repository Table'!$J:$J,'Data Repository Table'!$A:$A,"Financial Actual*",'Data Repository Table'!$B:$B,"Expenses*",'Data Repository Table'!$D:$D,N47,'Data Repository Table'!$G:$G,$C54,'Data Repository Table'!$H:$H,$D54)</f>
        <v>1567231.2198758</v>
      </c>
      <c r="O54" s="137">
        <f>SUMIFS('Data Repository Table'!$J:$J,'Data Repository Table'!$A:$A,"Financial Actual*",'Data Repository Table'!$B:$B,"Expenses*",'Data Repository Table'!$D:$D,O47,'Data Repository Table'!$G:$G,$C54,'Data Repository Table'!$H:$H,$D54)</f>
        <v>1421177.7427773001</v>
      </c>
      <c r="P54" s="137">
        <f>SUMIFS('Data Repository Table'!$J:$J,'Data Repository Table'!$A:$A,"Financial Actual*",'Data Repository Table'!$B:$B,"Expenses*",'Data Repository Table'!$D:$D,P47,'Data Repository Table'!$G:$G,$C54,'Data Repository Table'!$H:$H,$D54)</f>
        <v>1665801.7318074999</v>
      </c>
      <c r="Q54" s="137">
        <f>SUMIFS('Data Repository Table'!$J:$J,'Data Repository Table'!$A:$A,"Financial Actual*",'Data Repository Table'!$B:$B,"Expenses*",'Data Repository Table'!$D:$D,Q47,'Data Repository Table'!$G:$G,$C54,'Data Repository Table'!$H:$H,$D54)</f>
        <v>1452590.2533372999</v>
      </c>
      <c r="R54" s="137">
        <f t="shared" si="7"/>
        <v>21090666.556378298</v>
      </c>
      <c r="S54" s="79"/>
      <c r="T54" s="79"/>
      <c r="U54" s="79"/>
      <c r="V54" s="79"/>
      <c r="W54" s="79"/>
    </row>
    <row r="55" spans="1:23" ht="20" x14ac:dyDescent="0.2">
      <c r="A55" s="80" t="s">
        <v>95</v>
      </c>
      <c r="B55" s="80" t="s">
        <v>49</v>
      </c>
      <c r="C55" s="80" t="s">
        <v>56</v>
      </c>
      <c r="D55" s="80" t="s">
        <v>60</v>
      </c>
      <c r="E55" s="79"/>
      <c r="F55" s="137">
        <f>SUMIFS('Data Repository Table'!$J:$J,'Data Repository Table'!$A:$A,"Financial Actual*",'Data Repository Table'!$B:$B,"Expenses*",'Data Repository Table'!$D:$D,F47,'Data Repository Table'!$G:$G,$C55,'Data Repository Table'!$H:$H,$D55)</f>
        <v>886197.60176639946</v>
      </c>
      <c r="G55" s="137">
        <f>SUMIFS('Data Repository Table'!$J:$J,'Data Repository Table'!$A:$A,"Financial Actual*",'Data Repository Table'!$B:$B,"Expenses*",'Data Repository Table'!$D:$D,G47,'Data Repository Table'!$G:$G,$C55,'Data Repository Table'!$H:$H,$D55)</f>
        <v>1012646.749821</v>
      </c>
      <c r="H55" s="137">
        <f>SUMIFS('Data Repository Table'!$J:$J,'Data Repository Table'!$A:$A,"Financial Actual*",'Data Repository Table'!$B:$B,"Expenses*",'Data Repository Table'!$D:$D,H47,'Data Repository Table'!$G:$G,$C55,'Data Repository Table'!$H:$H,$D55)</f>
        <v>1025398.9493285995</v>
      </c>
      <c r="I55" s="137">
        <f>SUMIFS('Data Repository Table'!$J:$J,'Data Repository Table'!$A:$A,"Financial Actual*",'Data Repository Table'!$B:$B,"Expenses*",'Data Repository Table'!$D:$D,I47,'Data Repository Table'!$G:$G,$C55,'Data Repository Table'!$H:$H,$D55)</f>
        <v>1186610.9527146001</v>
      </c>
      <c r="J55" s="137">
        <f>SUMIFS('Data Repository Table'!$J:$J,'Data Repository Table'!$A:$A,"Financial Actual*",'Data Repository Table'!$B:$B,"Expenses*",'Data Repository Table'!$D:$D,J47,'Data Repository Table'!$G:$G,$C55,'Data Repository Table'!$H:$H,$D55)</f>
        <v>1229462.2582892999</v>
      </c>
      <c r="K55" s="137">
        <f>SUMIFS('Data Repository Table'!$J:$J,'Data Repository Table'!$A:$A,"Financial Actual*",'Data Repository Table'!$B:$B,"Expenses*",'Data Repository Table'!$D:$D,K47,'Data Repository Table'!$G:$G,$C55,'Data Repository Table'!$H:$H,$D55)</f>
        <v>749668.56593790022</v>
      </c>
      <c r="L55" s="137">
        <f>SUMIFS('Data Repository Table'!$J:$J,'Data Repository Table'!$A:$A,"Financial Actual*",'Data Repository Table'!$B:$B,"Expenses*",'Data Repository Table'!$D:$D,L47,'Data Repository Table'!$G:$G,$C55,'Data Repository Table'!$H:$H,$D55)</f>
        <v>774322.04976840003</v>
      </c>
      <c r="M55" s="137">
        <f>SUMIFS('Data Repository Table'!$J:$J,'Data Repository Table'!$A:$A,"Financial Actual*",'Data Repository Table'!$B:$B,"Expenses*",'Data Repository Table'!$D:$D,M47,'Data Repository Table'!$G:$G,$C55,'Data Repository Table'!$H:$H,$D55)</f>
        <v>795356.48947859998</v>
      </c>
      <c r="N55" s="137">
        <f>SUMIFS('Data Repository Table'!$J:$J,'Data Repository Table'!$A:$A,"Financial Actual*",'Data Repository Table'!$B:$B,"Expenses*",'Data Repository Table'!$D:$D,N47,'Data Repository Table'!$G:$G,$C55,'Data Repository Table'!$H:$H,$D55)</f>
        <v>795992.24834010005</v>
      </c>
      <c r="O55" s="137">
        <f>SUMIFS('Data Repository Table'!$J:$J,'Data Repository Table'!$A:$A,"Financial Actual*",'Data Repository Table'!$B:$B,"Expenses*",'Data Repository Table'!$D:$D,O47,'Data Repository Table'!$G:$G,$C55,'Data Repository Table'!$H:$H,$D55)</f>
        <v>759387.99960660015</v>
      </c>
      <c r="P55" s="137">
        <f>SUMIFS('Data Repository Table'!$J:$J,'Data Repository Table'!$A:$A,"Financial Actual*",'Data Repository Table'!$B:$B,"Expenses*",'Data Repository Table'!$D:$D,P47,'Data Repository Table'!$G:$G,$C55,'Data Repository Table'!$H:$H,$D55)</f>
        <v>879614.44655700005</v>
      </c>
      <c r="Q55" s="137">
        <f>SUMIFS('Data Repository Table'!$J:$J,'Data Repository Table'!$A:$A,"Financial Actual*",'Data Repository Table'!$B:$B,"Expenses*",'Data Repository Table'!$D:$D,Q47,'Data Repository Table'!$G:$G,$C55,'Data Repository Table'!$H:$H,$D55)</f>
        <v>718766.35225710005</v>
      </c>
      <c r="R55" s="137">
        <f t="shared" si="7"/>
        <v>10813424.6638656</v>
      </c>
      <c r="S55" s="79"/>
      <c r="T55" s="79"/>
      <c r="U55" s="79"/>
      <c r="V55" s="79"/>
      <c r="W55" s="79"/>
    </row>
    <row r="56" spans="1:23" ht="21" thickBot="1" x14ac:dyDescent="0.25">
      <c r="A56" s="80" t="s">
        <v>95</v>
      </c>
      <c r="B56" s="80" t="s">
        <v>49</v>
      </c>
      <c r="C56" s="80" t="s">
        <v>61</v>
      </c>
      <c r="D56" s="80" t="s">
        <v>62</v>
      </c>
      <c r="E56" s="79"/>
      <c r="F56" s="137">
        <f>SUMIFS('Data Repository Table'!$J:$J,'Data Repository Table'!$A:$A,"Financial Actual*",'Data Repository Table'!$B:$B,"Expenses*",'Data Repository Table'!$D:$D,F47,'Data Repository Table'!$G:$G,$C56,'Data Repository Table'!$H:$H,$D56)</f>
        <v>7367588.6791624967</v>
      </c>
      <c r="G56" s="137">
        <f>SUMIFS('Data Repository Table'!$J:$J,'Data Repository Table'!$A:$A,"Financial Actual*",'Data Repository Table'!$B:$B,"Expenses*",'Data Repository Table'!$D:$D,G47,'Data Repository Table'!$G:$G,$C56,'Data Repository Table'!$H:$H,$D56)</f>
        <v>7849336.0209874995</v>
      </c>
      <c r="H56" s="137">
        <f>SUMIFS('Data Repository Table'!$J:$J,'Data Repository Table'!$A:$A,"Financial Actual*",'Data Repository Table'!$B:$B,"Expenses*",'Data Repository Table'!$D:$D,H47,'Data Repository Table'!$G:$G,$C56,'Data Repository Table'!$H:$H,$D56)</f>
        <v>8389760.6297374964</v>
      </c>
      <c r="I56" s="137">
        <f>SUMIFS('Data Repository Table'!$J:$J,'Data Repository Table'!$A:$A,"Financial Actual*",'Data Repository Table'!$B:$B,"Expenses*",'Data Repository Table'!$D:$D,I47,'Data Repository Table'!$G:$G,$C56,'Data Repository Table'!$H:$H,$D56)</f>
        <v>9137407.9125625007</v>
      </c>
      <c r="J56" s="137">
        <f>SUMIFS('Data Repository Table'!$J:$J,'Data Repository Table'!$A:$A,"Financial Actual*",'Data Repository Table'!$B:$B,"Expenses*",'Data Repository Table'!$D:$D,J47,'Data Repository Table'!$G:$G,$C56,'Data Repository Table'!$H:$H,$D56)</f>
        <v>9187415.9798249993</v>
      </c>
      <c r="K56" s="137">
        <f>SUMIFS('Data Repository Table'!$J:$J,'Data Repository Table'!$A:$A,"Financial Actual*",'Data Repository Table'!$B:$B,"Expenses*",'Data Repository Table'!$D:$D,K47,'Data Repository Table'!$G:$G,$C56,'Data Repository Table'!$H:$H,$D56)</f>
        <v>5779740.0739000011</v>
      </c>
      <c r="L56" s="137">
        <f>SUMIFS('Data Repository Table'!$J:$J,'Data Repository Table'!$A:$A,"Financial Actual*",'Data Repository Table'!$B:$B,"Expenses*",'Data Repository Table'!$D:$D,L47,'Data Repository Table'!$G:$G,$C56,'Data Repository Table'!$H:$H,$D56)</f>
        <v>6008311.4579999996</v>
      </c>
      <c r="M56" s="137">
        <f>SUMIFS('Data Repository Table'!$J:$J,'Data Repository Table'!$A:$A,"Financial Actual*",'Data Repository Table'!$B:$B,"Expenses*",'Data Repository Table'!$D:$D,M47,'Data Repository Table'!$G:$G,$C56,'Data Repository Table'!$H:$H,$D56)</f>
        <v>6995040.989875</v>
      </c>
      <c r="N56" s="137">
        <f>SUMIFS('Data Repository Table'!$J:$J,'Data Repository Table'!$A:$A,"Financial Actual*",'Data Repository Table'!$B:$B,"Expenses*",'Data Repository Table'!$D:$D,N47,'Data Repository Table'!$G:$G,$C56,'Data Repository Table'!$H:$H,$D56)</f>
        <v>6352457.05155</v>
      </c>
      <c r="O56" s="137">
        <f>SUMIFS('Data Repository Table'!$J:$J,'Data Repository Table'!$A:$A,"Financial Actual*",'Data Repository Table'!$B:$B,"Expenses*",'Data Repository Table'!$D:$D,O47,'Data Repository Table'!$G:$G,$C56,'Data Repository Table'!$H:$H,$D56)</f>
        <v>6560328.9663875001</v>
      </c>
      <c r="P56" s="137">
        <f>SUMIFS('Data Repository Table'!$J:$J,'Data Repository Table'!$A:$A,"Financial Actual*",'Data Repository Table'!$B:$B,"Expenses*",'Data Repository Table'!$D:$D,P47,'Data Repository Table'!$G:$G,$C56,'Data Repository Table'!$H:$H,$D56)</f>
        <v>7526766.7026125006</v>
      </c>
      <c r="Q56" s="137">
        <f>SUMIFS('Data Repository Table'!$J:$J,'Data Repository Table'!$A:$A,"Financial Actual*",'Data Repository Table'!$B:$B,"Expenses*",'Data Repository Table'!$D:$D,Q47,'Data Repository Table'!$G:$G,$C56,'Data Repository Table'!$H:$H,$D56)</f>
        <v>6174477.1062125005</v>
      </c>
      <c r="R56" s="137">
        <f t="shared" si="7"/>
        <v>87328631.570812494</v>
      </c>
      <c r="S56" s="79"/>
      <c r="T56" s="79"/>
      <c r="U56" s="79"/>
      <c r="V56" s="79"/>
      <c r="W56" s="79"/>
    </row>
    <row r="57" spans="1:23" s="118" customFormat="1" ht="22" thickTop="1" thickBot="1" x14ac:dyDescent="0.25">
      <c r="A57" s="116" t="s">
        <v>79</v>
      </c>
      <c r="B57" s="116" t="s">
        <v>79</v>
      </c>
      <c r="C57" s="116" t="s">
        <v>79</v>
      </c>
      <c r="D57" s="116" t="s">
        <v>79</v>
      </c>
      <c r="E57" s="117"/>
      <c r="F57" s="142">
        <f>SUM(F49:F56)</f>
        <v>22966838.620041125</v>
      </c>
      <c r="G57" s="142">
        <f t="shared" ref="G57:Q57" si="8">SUM(G49:G56)</f>
        <v>24947249.959452901</v>
      </c>
      <c r="H57" s="142">
        <f t="shared" si="8"/>
        <v>26345250.763193868</v>
      </c>
      <c r="I57" s="142">
        <f t="shared" si="8"/>
        <v>29462554.841881588</v>
      </c>
      <c r="J57" s="142">
        <f t="shared" si="8"/>
        <v>29964506.389362231</v>
      </c>
      <c r="K57" s="142">
        <f t="shared" si="8"/>
        <v>22328717.471234206</v>
      </c>
      <c r="L57" s="142">
        <f t="shared" si="8"/>
        <v>26435964.487404898</v>
      </c>
      <c r="M57" s="142">
        <f t="shared" si="8"/>
        <v>28369994.790195849</v>
      </c>
      <c r="N57" s="142">
        <f t="shared" si="8"/>
        <v>28114194.668248728</v>
      </c>
      <c r="O57" s="142">
        <f t="shared" si="8"/>
        <v>27287085.003526852</v>
      </c>
      <c r="P57" s="142">
        <f t="shared" si="8"/>
        <v>31724933.607775252</v>
      </c>
      <c r="Q57" s="142">
        <f t="shared" si="8"/>
        <v>23319121.809010051</v>
      </c>
      <c r="R57" s="142">
        <f>SUM(R49:R56)</f>
        <v>321266412.4113276</v>
      </c>
      <c r="S57" s="117"/>
      <c r="T57" s="117"/>
      <c r="U57" s="117"/>
      <c r="V57" s="117"/>
      <c r="W57" s="117"/>
    </row>
    <row r="58" spans="1:23" ht="25" customHeight="1" thickTop="1" x14ac:dyDescent="0.2">
      <c r="A58" s="157"/>
      <c r="B58" s="157"/>
      <c r="C58" s="157"/>
      <c r="D58" s="157"/>
      <c r="E58" s="157"/>
      <c r="F58" s="157"/>
      <c r="G58" s="157"/>
      <c r="H58" s="157"/>
      <c r="I58" s="157"/>
      <c r="J58" s="157"/>
      <c r="K58" s="157"/>
      <c r="L58" s="157"/>
      <c r="M58" s="157"/>
      <c r="N58" s="157"/>
      <c r="O58" s="157"/>
      <c r="P58" s="157"/>
      <c r="Q58" s="157"/>
      <c r="R58" s="157"/>
      <c r="S58" s="157"/>
      <c r="T58" s="93"/>
      <c r="U58" s="93"/>
      <c r="V58" s="93"/>
      <c r="W58" s="93"/>
    </row>
    <row r="59" spans="1:23" x14ac:dyDescent="0.2">
      <c r="A59" s="119"/>
      <c r="F59"/>
      <c r="G59"/>
      <c r="H59"/>
      <c r="I59"/>
      <c r="J59"/>
      <c r="K59"/>
      <c r="L59"/>
      <c r="M59"/>
      <c r="N59"/>
      <c r="O59"/>
      <c r="P59"/>
      <c r="Q59"/>
      <c r="R59"/>
      <c r="T59" s="93"/>
      <c r="U59" s="93"/>
      <c r="V59" s="93"/>
      <c r="W59" s="93"/>
    </row>
    <row r="60" spans="1:23" x14ac:dyDescent="0.2">
      <c r="A60" s="119"/>
      <c r="F60"/>
      <c r="G60"/>
      <c r="H60"/>
      <c r="I60"/>
      <c r="J60"/>
      <c r="K60"/>
      <c r="L60"/>
      <c r="M60"/>
      <c r="N60"/>
      <c r="O60"/>
      <c r="P60"/>
      <c r="Q60"/>
      <c r="R60"/>
      <c r="T60" s="93"/>
      <c r="U60" s="93"/>
      <c r="V60" s="93"/>
      <c r="W60" s="93"/>
    </row>
    <row r="61" spans="1:23" x14ac:dyDescent="0.2">
      <c r="A61" s="119"/>
      <c r="F61"/>
      <c r="G61"/>
      <c r="H61"/>
      <c r="I61"/>
      <c r="J61"/>
      <c r="K61"/>
      <c r="L61"/>
      <c r="M61"/>
      <c r="N61"/>
      <c r="O61"/>
      <c r="P61"/>
      <c r="Q61"/>
      <c r="R61"/>
      <c r="T61" s="93"/>
      <c r="U61" s="93"/>
      <c r="V61" s="93"/>
      <c r="W61" s="93"/>
    </row>
    <row r="62" spans="1:23" x14ac:dyDescent="0.2">
      <c r="A62" s="119"/>
      <c r="F62"/>
      <c r="G62"/>
      <c r="H62"/>
      <c r="I62"/>
      <c r="J62"/>
      <c r="K62"/>
      <c r="L62"/>
      <c r="M62"/>
      <c r="N62"/>
      <c r="O62"/>
      <c r="P62"/>
      <c r="Q62"/>
      <c r="R62"/>
      <c r="T62" s="93"/>
      <c r="U62" s="93"/>
      <c r="V62" s="93"/>
      <c r="W62" s="93"/>
    </row>
    <row r="63" spans="1:23" x14ac:dyDescent="0.2">
      <c r="A63" s="119"/>
      <c r="F63"/>
      <c r="G63"/>
      <c r="H63"/>
      <c r="I63"/>
      <c r="J63"/>
      <c r="K63"/>
      <c r="L63"/>
      <c r="M63"/>
      <c r="N63"/>
      <c r="O63"/>
      <c r="P63"/>
      <c r="Q63"/>
      <c r="R63"/>
      <c r="T63" s="93"/>
      <c r="U63" s="93"/>
      <c r="V63" s="93"/>
      <c r="W63" s="93"/>
    </row>
    <row r="64" spans="1:23" x14ac:dyDescent="0.2">
      <c r="A64" s="79"/>
      <c r="B64" s="79"/>
      <c r="C64" s="79"/>
      <c r="D64" s="79"/>
      <c r="E64" s="79"/>
      <c r="S64" s="79"/>
      <c r="T64" s="79"/>
      <c r="U64" s="79"/>
      <c r="V64" s="79"/>
      <c r="W64" s="79"/>
    </row>
    <row r="65" spans="1:23" x14ac:dyDescent="0.2">
      <c r="A65" s="79"/>
      <c r="B65" s="79"/>
      <c r="C65" s="79"/>
      <c r="D65" s="79"/>
      <c r="E65" s="79"/>
      <c r="S65" s="79"/>
      <c r="T65" s="79"/>
      <c r="U65" s="79"/>
      <c r="V65" s="79"/>
      <c r="W65" s="79"/>
    </row>
    <row r="66" spans="1:23" x14ac:dyDescent="0.2">
      <c r="A66" s="79"/>
      <c r="B66" s="79"/>
      <c r="C66" s="79"/>
      <c r="D66" s="79"/>
      <c r="E66" s="79"/>
      <c r="S66" s="79"/>
      <c r="T66" s="79"/>
      <c r="U66" s="79"/>
      <c r="V66" s="79"/>
      <c r="W66" s="79"/>
    </row>
    <row r="67" spans="1:23" x14ac:dyDescent="0.2">
      <c r="A67" s="79"/>
      <c r="B67" s="79"/>
      <c r="C67" s="79"/>
      <c r="D67" s="79"/>
      <c r="E67" s="79"/>
      <c r="S67" s="79"/>
      <c r="T67" s="79"/>
      <c r="U67" s="79"/>
      <c r="V67" s="79"/>
      <c r="W67" s="79"/>
    </row>
    <row r="68" spans="1:23" x14ac:dyDescent="0.2">
      <c r="A68" s="79"/>
      <c r="B68" s="79"/>
      <c r="C68" s="79"/>
      <c r="D68" s="79"/>
      <c r="E68" s="79"/>
      <c r="S68" s="79"/>
      <c r="T68" s="79"/>
      <c r="U68" s="79"/>
      <c r="V68" s="79"/>
      <c r="W68" s="79"/>
    </row>
    <row r="69" spans="1:23" x14ac:dyDescent="0.2">
      <c r="A69" s="79"/>
      <c r="B69" s="79"/>
      <c r="C69" s="79"/>
      <c r="D69" s="79"/>
      <c r="E69" s="79"/>
      <c r="S69" s="79"/>
      <c r="T69" s="79"/>
      <c r="U69" s="79"/>
      <c r="V69" s="79"/>
      <c r="W69" s="79"/>
    </row>
    <row r="70" spans="1:23" x14ac:dyDescent="0.2">
      <c r="A70" s="79"/>
      <c r="B70" s="79"/>
      <c r="C70" s="79"/>
      <c r="D70" s="79"/>
      <c r="E70" s="79"/>
      <c r="S70" s="79"/>
      <c r="T70" s="79"/>
      <c r="U70" s="79"/>
      <c r="V70" s="79"/>
      <c r="W70" s="79"/>
    </row>
    <row r="71" spans="1:23" x14ac:dyDescent="0.2">
      <c r="A71" s="79"/>
      <c r="B71" s="79"/>
      <c r="C71" s="79"/>
      <c r="D71" s="79"/>
      <c r="E71" s="79"/>
      <c r="S71" s="79"/>
      <c r="T71" s="79"/>
      <c r="U71" s="79"/>
      <c r="V71" s="79"/>
      <c r="W71" s="79"/>
    </row>
    <row r="72" spans="1:23" x14ac:dyDescent="0.2">
      <c r="A72" s="79"/>
      <c r="B72" s="79"/>
      <c r="C72" s="79"/>
      <c r="D72" s="79"/>
      <c r="E72" s="79"/>
      <c r="S72" s="79"/>
      <c r="T72" s="79"/>
      <c r="U72" s="79"/>
      <c r="V72" s="79"/>
      <c r="W72" s="79"/>
    </row>
    <row r="73" spans="1:23" x14ac:dyDescent="0.2">
      <c r="A73" s="79"/>
      <c r="B73" s="79"/>
      <c r="C73" s="79"/>
      <c r="D73" s="79"/>
      <c r="E73" s="79"/>
      <c r="S73" s="79"/>
      <c r="T73" s="79"/>
      <c r="U73" s="79"/>
      <c r="V73" s="79"/>
      <c r="W73" s="79"/>
    </row>
    <row r="74" spans="1:23" x14ac:dyDescent="0.2">
      <c r="A74" s="79"/>
      <c r="B74" s="79"/>
      <c r="C74" s="79"/>
      <c r="D74" s="79"/>
      <c r="E74" s="79"/>
      <c r="S74" s="79"/>
      <c r="T74" s="79"/>
      <c r="U74" s="79"/>
      <c r="V74" s="79"/>
      <c r="W74" s="79"/>
    </row>
    <row r="75" spans="1:23" x14ac:dyDescent="0.2">
      <c r="A75" s="79"/>
      <c r="B75" s="79"/>
      <c r="C75" s="79"/>
      <c r="D75" s="79"/>
      <c r="E75" s="79"/>
      <c r="S75" s="79"/>
      <c r="T75" s="79"/>
      <c r="U75" s="79"/>
      <c r="V75" s="79"/>
      <c r="W75" s="79"/>
    </row>
    <row r="76" spans="1:23" x14ac:dyDescent="0.2">
      <c r="A76" s="79"/>
      <c r="B76" s="79"/>
      <c r="C76" s="79"/>
      <c r="D76" s="79"/>
      <c r="E76" s="79"/>
      <c r="S76" s="79"/>
      <c r="T76" s="79"/>
      <c r="U76" s="79"/>
      <c r="V76" s="79"/>
      <c r="W76" s="79"/>
    </row>
    <row r="77" spans="1:23" ht="83.5" customHeight="1" x14ac:dyDescent="0.2">
      <c r="A77" s="155" t="s">
        <v>96</v>
      </c>
      <c r="B77" s="153"/>
      <c r="C77" s="153"/>
      <c r="D77" s="153"/>
      <c r="E77" s="153"/>
      <c r="F77" s="153"/>
      <c r="G77" s="153"/>
      <c r="H77" s="153"/>
      <c r="I77" s="153"/>
      <c r="J77" s="153"/>
      <c r="K77" s="153"/>
      <c r="L77" s="153"/>
      <c r="M77" s="153"/>
      <c r="N77" s="153"/>
      <c r="O77" s="153"/>
      <c r="P77" s="153"/>
      <c r="Q77" s="153"/>
      <c r="R77" s="153"/>
      <c r="S77" s="153"/>
      <c r="T77" s="153"/>
      <c r="U77" s="153"/>
      <c r="V77" s="153"/>
      <c r="W77" s="83"/>
    </row>
    <row r="78" spans="1:23" x14ac:dyDescent="0.2">
      <c r="A78" s="79"/>
      <c r="B78" s="79"/>
      <c r="C78" s="79"/>
      <c r="D78" s="79"/>
      <c r="E78" s="79"/>
      <c r="S78" s="79"/>
      <c r="T78" s="79"/>
      <c r="U78" s="79"/>
      <c r="V78" s="79"/>
      <c r="W78" s="79"/>
    </row>
    <row r="79" spans="1:23" x14ac:dyDescent="0.2">
      <c r="A79" s="79"/>
      <c r="B79" s="79"/>
      <c r="C79" s="79"/>
      <c r="D79" s="79"/>
      <c r="E79" s="79"/>
      <c r="S79" s="79"/>
      <c r="T79" s="79"/>
      <c r="U79" s="79"/>
      <c r="V79" s="79"/>
      <c r="W79" s="79"/>
    </row>
    <row r="80" spans="1:23" x14ac:dyDescent="0.2">
      <c r="A80" s="79"/>
      <c r="B80" s="79"/>
      <c r="C80" s="79"/>
      <c r="D80" s="79"/>
      <c r="E80" s="79"/>
      <c r="S80" s="79"/>
      <c r="T80" s="79"/>
      <c r="U80" s="79"/>
      <c r="V80" s="79"/>
      <c r="W80" s="79"/>
    </row>
    <row r="81" spans="1:23" x14ac:dyDescent="0.2">
      <c r="A81" s="79"/>
      <c r="B81" s="79"/>
      <c r="C81" s="79"/>
      <c r="D81" s="79"/>
      <c r="E81" s="79"/>
      <c r="S81" s="79"/>
      <c r="T81" s="79"/>
      <c r="U81" s="79"/>
      <c r="V81" s="79"/>
      <c r="W81" s="79"/>
    </row>
    <row r="82" spans="1:23" x14ac:dyDescent="0.2">
      <c r="A82" s="79"/>
      <c r="B82" s="79"/>
      <c r="C82" s="79"/>
      <c r="D82" s="79"/>
      <c r="E82" s="79"/>
      <c r="S82" s="79"/>
      <c r="T82" s="79"/>
      <c r="U82" s="79"/>
      <c r="V82" s="79"/>
      <c r="W82" s="79"/>
    </row>
    <row r="83" spans="1:23" x14ac:dyDescent="0.2">
      <c r="A83" s="79"/>
      <c r="B83" s="79"/>
      <c r="C83" s="79"/>
      <c r="D83" s="79"/>
      <c r="E83" s="79"/>
      <c r="S83" s="79"/>
      <c r="T83" s="79"/>
      <c r="U83" s="79"/>
      <c r="V83" s="79"/>
      <c r="W83" s="79"/>
    </row>
    <row r="84" spans="1:23" x14ac:dyDescent="0.2">
      <c r="A84" s="79"/>
      <c r="B84" s="79"/>
      <c r="C84" s="79"/>
      <c r="D84" s="79"/>
      <c r="E84" s="79"/>
      <c r="S84" s="79"/>
      <c r="T84" s="79"/>
      <c r="U84" s="79"/>
      <c r="V84" s="79"/>
      <c r="W84" s="79"/>
    </row>
    <row r="85" spans="1:23" x14ac:dyDescent="0.2">
      <c r="A85" s="79"/>
      <c r="B85" s="79"/>
      <c r="C85" s="79"/>
      <c r="D85" s="79"/>
      <c r="E85" s="79"/>
      <c r="S85" s="79"/>
      <c r="T85" s="79"/>
      <c r="U85" s="79"/>
      <c r="V85" s="79"/>
      <c r="W85" s="79"/>
    </row>
    <row r="86" spans="1:23" x14ac:dyDescent="0.2">
      <c r="A86" s="79"/>
      <c r="B86" s="79"/>
      <c r="C86" s="79"/>
      <c r="D86" s="79"/>
      <c r="E86" s="79"/>
      <c r="S86" s="79"/>
      <c r="T86" s="79"/>
      <c r="U86" s="79"/>
      <c r="V86" s="79"/>
      <c r="W86" s="79"/>
    </row>
    <row r="87" spans="1:23" x14ac:dyDescent="0.2">
      <c r="A87" s="79"/>
      <c r="B87" s="79"/>
      <c r="C87" s="79"/>
      <c r="D87" s="79"/>
      <c r="E87" s="79"/>
      <c r="S87" s="79"/>
      <c r="T87" s="79"/>
      <c r="U87" s="79"/>
      <c r="V87" s="79"/>
      <c r="W87" s="79"/>
    </row>
    <row r="88" spans="1:23" x14ac:dyDescent="0.2">
      <c r="A88" s="79"/>
      <c r="B88" s="79"/>
      <c r="C88" s="79"/>
      <c r="D88" s="79"/>
      <c r="E88" s="79"/>
      <c r="S88" s="79"/>
      <c r="T88" s="79"/>
      <c r="U88" s="79"/>
      <c r="V88" s="79"/>
      <c r="W88" s="79"/>
    </row>
    <row r="89" spans="1:23" x14ac:dyDescent="0.2">
      <c r="A89" s="79"/>
      <c r="B89" s="79"/>
      <c r="C89" s="79"/>
      <c r="D89" s="79"/>
      <c r="E89" s="79"/>
      <c r="S89" s="79"/>
      <c r="T89" s="79"/>
      <c r="U89" s="79"/>
      <c r="V89" s="79"/>
      <c r="W89" s="79"/>
    </row>
    <row r="90" spans="1:23" x14ac:dyDescent="0.2">
      <c r="A90" s="79"/>
      <c r="B90" s="79"/>
      <c r="C90" s="79"/>
      <c r="D90" s="79"/>
      <c r="E90" s="79"/>
      <c r="S90" s="79"/>
      <c r="T90" s="79"/>
      <c r="U90" s="79"/>
      <c r="V90" s="79"/>
      <c r="W90" s="79"/>
    </row>
    <row r="91" spans="1:23" x14ac:dyDescent="0.2">
      <c r="A91" s="79"/>
      <c r="B91" s="79"/>
      <c r="C91" s="79"/>
      <c r="D91" s="79"/>
      <c r="E91" s="79"/>
      <c r="S91" s="79"/>
      <c r="T91" s="79"/>
      <c r="U91" s="79"/>
      <c r="V91" s="79"/>
      <c r="W91" s="79"/>
    </row>
    <row r="92" spans="1:23" x14ac:dyDescent="0.2">
      <c r="A92" s="79"/>
      <c r="B92" s="79"/>
      <c r="C92" s="79"/>
      <c r="D92" s="79"/>
      <c r="E92" s="79"/>
      <c r="S92" s="79"/>
      <c r="T92" s="79"/>
      <c r="U92" s="79"/>
      <c r="V92" s="79"/>
      <c r="W92" s="79"/>
    </row>
    <row r="93" spans="1:23" x14ac:dyDescent="0.2">
      <c r="A93" s="79"/>
      <c r="B93" s="79"/>
      <c r="C93" s="79"/>
      <c r="D93" s="79"/>
      <c r="E93" s="79"/>
      <c r="S93" s="79"/>
      <c r="T93" s="79"/>
      <c r="U93" s="79"/>
      <c r="V93" s="79"/>
      <c r="W93" s="79"/>
    </row>
    <row r="94" spans="1:23" x14ac:dyDescent="0.2">
      <c r="A94" s="79"/>
      <c r="B94" s="79"/>
      <c r="C94" s="79"/>
      <c r="D94" s="79"/>
      <c r="E94" s="79"/>
      <c r="S94" s="79"/>
      <c r="T94" s="79"/>
      <c r="U94" s="79"/>
      <c r="V94" s="79"/>
      <c r="W94" s="79"/>
    </row>
    <row r="95" spans="1:23" ht="26.5" customHeight="1" x14ac:dyDescent="0.2">
      <c r="A95" s="153" t="s">
        <v>97</v>
      </c>
      <c r="B95" s="153"/>
      <c r="C95" s="153"/>
      <c r="D95" s="153"/>
      <c r="E95" s="153"/>
      <c r="F95" s="153"/>
      <c r="G95" s="153"/>
      <c r="H95" s="153"/>
      <c r="I95" s="153"/>
      <c r="J95" s="153"/>
      <c r="K95" s="153"/>
      <c r="L95" s="153"/>
      <c r="M95" s="153"/>
      <c r="N95" s="153"/>
      <c r="O95" s="153"/>
      <c r="P95" s="153"/>
      <c r="Q95" s="153"/>
      <c r="R95" s="153"/>
      <c r="S95" s="153"/>
      <c r="T95" s="153"/>
      <c r="U95" s="153"/>
      <c r="V95" s="153"/>
      <c r="W95" s="83"/>
    </row>
    <row r="96" spans="1:23" ht="21" customHeight="1" x14ac:dyDescent="0.2">
      <c r="A96" s="153" t="s">
        <v>98</v>
      </c>
      <c r="B96" s="153"/>
      <c r="C96" s="153"/>
      <c r="D96" s="153"/>
      <c r="E96" s="153"/>
      <c r="F96" s="153"/>
      <c r="G96" s="153"/>
      <c r="H96" s="153"/>
      <c r="I96" s="153"/>
      <c r="J96" s="153"/>
      <c r="K96" s="153"/>
      <c r="L96" s="153"/>
      <c r="M96" s="153"/>
      <c r="N96" s="153"/>
      <c r="O96" s="153"/>
      <c r="P96" s="153"/>
      <c r="Q96" s="153"/>
      <c r="R96" s="153"/>
      <c r="S96" s="153"/>
      <c r="T96" s="153"/>
      <c r="U96" s="153"/>
      <c r="V96" s="153"/>
      <c r="W96" s="83"/>
    </row>
    <row r="97" spans="1:23" ht="22" customHeight="1" x14ac:dyDescent="0.2">
      <c r="A97" s="153" t="s">
        <v>99</v>
      </c>
      <c r="B97" s="153"/>
      <c r="C97" s="153"/>
      <c r="D97" s="153"/>
      <c r="E97" s="153"/>
      <c r="F97" s="153"/>
      <c r="G97" s="153"/>
      <c r="H97" s="153"/>
      <c r="I97" s="153"/>
      <c r="J97" s="153"/>
      <c r="K97" s="153"/>
      <c r="L97" s="153"/>
      <c r="M97" s="153"/>
      <c r="N97" s="153"/>
      <c r="O97" s="153"/>
      <c r="P97" s="153"/>
      <c r="Q97" s="153"/>
      <c r="R97" s="153"/>
      <c r="S97" s="153"/>
      <c r="T97" s="153"/>
      <c r="U97" s="153"/>
      <c r="V97" s="153"/>
      <c r="W97" s="83"/>
    </row>
    <row r="98" spans="1:23" ht="19" customHeight="1" x14ac:dyDescent="0.2">
      <c r="A98" s="153" t="s">
        <v>100</v>
      </c>
      <c r="B98" s="153"/>
      <c r="C98" s="153"/>
      <c r="D98" s="153"/>
      <c r="E98" s="153"/>
      <c r="F98" s="153"/>
      <c r="G98" s="153"/>
      <c r="H98" s="153"/>
      <c r="I98" s="153"/>
      <c r="J98" s="153"/>
      <c r="K98" s="153"/>
      <c r="L98" s="153"/>
      <c r="M98" s="153"/>
      <c r="N98" s="153"/>
      <c r="O98" s="153"/>
      <c r="P98" s="153"/>
      <c r="Q98" s="153"/>
      <c r="R98" s="153"/>
      <c r="S98" s="153"/>
      <c r="T98" s="153"/>
      <c r="U98" s="153"/>
      <c r="V98" s="153"/>
      <c r="W98" s="83"/>
    </row>
    <row r="99" spans="1:23" ht="18.5" customHeight="1" x14ac:dyDescent="0.2">
      <c r="A99" s="153" t="s">
        <v>101</v>
      </c>
      <c r="B99" s="153"/>
      <c r="C99" s="153"/>
      <c r="D99" s="153"/>
      <c r="E99" s="153"/>
      <c r="F99" s="153"/>
      <c r="G99" s="153"/>
      <c r="H99" s="153"/>
      <c r="I99" s="153"/>
      <c r="J99" s="153"/>
      <c r="K99" s="153"/>
      <c r="L99" s="153"/>
      <c r="M99" s="153"/>
      <c r="N99" s="153"/>
      <c r="O99" s="153"/>
      <c r="P99" s="153"/>
      <c r="Q99" s="153"/>
      <c r="R99" s="153"/>
      <c r="S99" s="153"/>
      <c r="T99" s="153"/>
      <c r="U99" s="153"/>
      <c r="V99" s="153"/>
      <c r="W99" s="83"/>
    </row>
    <row r="100" spans="1:23" ht="18.5" customHeight="1" x14ac:dyDescent="0.2">
      <c r="A100" s="153" t="s">
        <v>102</v>
      </c>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83"/>
    </row>
    <row r="101" spans="1:23" s="120" customFormat="1" ht="54" customHeight="1" x14ac:dyDescent="0.2">
      <c r="A101" s="153" t="s">
        <v>103</v>
      </c>
      <c r="B101" s="153"/>
      <c r="C101" s="153"/>
      <c r="D101" s="153"/>
      <c r="E101" s="153"/>
      <c r="F101" s="153"/>
      <c r="G101" s="153"/>
      <c r="H101" s="153"/>
      <c r="I101" s="153"/>
      <c r="J101" s="153"/>
      <c r="K101" s="153"/>
      <c r="L101" s="153"/>
      <c r="M101" s="153"/>
      <c r="N101" s="153"/>
      <c r="O101" s="153"/>
      <c r="P101" s="83"/>
      <c r="Q101" s="83"/>
      <c r="R101" s="83"/>
    </row>
    <row r="102" spans="1:23" x14ac:dyDescent="0.2">
      <c r="A102" s="2"/>
      <c r="B102" s="2"/>
      <c r="C102" s="2"/>
      <c r="D102" s="2"/>
      <c r="E102" s="2"/>
    </row>
    <row r="103" spans="1:23" s="115" customFormat="1" ht="25" customHeight="1" x14ac:dyDescent="0.2">
      <c r="A103" s="85" t="s">
        <v>16</v>
      </c>
      <c r="B103" s="85" t="s">
        <v>20</v>
      </c>
      <c r="C103" s="85" t="s">
        <v>77</v>
      </c>
      <c r="D103" s="85" t="s">
        <v>50</v>
      </c>
      <c r="E103" s="85" t="s">
        <v>91</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ht="3" customHeight="1" x14ac:dyDescent="0.2">
      <c r="A104" s="85"/>
      <c r="B104" s="85"/>
      <c r="C104" s="85"/>
      <c r="D104" s="84"/>
      <c r="E104" s="99"/>
      <c r="F104" s="138"/>
      <c r="G104" s="138"/>
      <c r="H104" s="138"/>
      <c r="I104" s="138"/>
      <c r="J104" s="138"/>
      <c r="K104" s="138"/>
      <c r="L104" s="138"/>
      <c r="M104" s="138"/>
      <c r="N104" s="138"/>
      <c r="O104" s="138"/>
      <c r="P104" s="138"/>
      <c r="Q104" s="138"/>
      <c r="R104" s="138"/>
      <c r="S104" s="138"/>
    </row>
    <row r="105" spans="1:23" ht="20" x14ac:dyDescent="0.2">
      <c r="A105" s="80" t="s">
        <v>37</v>
      </c>
      <c r="B105" s="80" t="s">
        <v>39</v>
      </c>
      <c r="C105" s="80" t="s">
        <v>49</v>
      </c>
      <c r="D105" s="80" t="s">
        <v>51</v>
      </c>
      <c r="E105" s="80" t="s">
        <v>52</v>
      </c>
      <c r="F105" s="137">
        <f>SUMIFS('Data Repository Table'!$J:$J,'Data Repository Table'!$A:$A,A105,'Data Repository Table'!$B:$B,C105,'Data Repository Table'!$C:$C,B105,'Data Repository Table'!$D:$D,F103,'Data Repository Table'!$G:$G,D105,'Data Repository Table'!$H:$H,E105)</f>
        <v>593751.84</v>
      </c>
      <c r="G105" s="137">
        <f>SUMIFS('Data Repository Table'!$J:$J,'Data Repository Table'!$A:$A,A105,'Data Repository Table'!$B:$B,C105,'Data Repository Table'!$C:$C,B105,'Data Repository Table'!$D:$D,G103,'Data Repository Table'!$G:$G,D105,'Data Repository Table'!$H:$H,E105)</f>
        <v>820393.03401412489</v>
      </c>
      <c r="H105" s="137">
        <f>SUMIFS('Data Repository Table'!$J:$J,'Data Repository Table'!$A:$A,A105,'Data Repository Table'!$B:$B,C105,'Data Repository Table'!$C:$C,B105,'Data Repository Table'!$D:$D,H103,'Data Repository Table'!$G:$G,D105,'Data Repository Table'!$H:$H,E105)</f>
        <v>642291.58212862327</v>
      </c>
      <c r="I105" s="137">
        <f>SUMIFS('Data Repository Table'!$J:$J,'Data Repository Table'!$A:$A,A105,'Data Repository Table'!$B:$B,C105,'Data Repository Table'!$C:$C,B105,'Data Repository Table'!$D:$D,I103,'Data Repository Table'!$G:$G,D105,'Data Repository Table'!$H:$H,E105)</f>
        <v>609639.97288837493</v>
      </c>
      <c r="J105" s="137">
        <f>SUMIFS('Data Repository Table'!$J:$J,'Data Repository Table'!$A:$A,A105,'Data Repository Table'!$B:$B,C105,'Data Repository Table'!$C:$C,B105,'Data Repository Table'!$D:$D,J103,'Data Repository Table'!$G:$G,D105,'Data Repository Table'!$H:$H,E105)</f>
        <v>626073.16897124995</v>
      </c>
      <c r="K105" s="137">
        <f>SUMIFS('Data Repository Table'!$J:$J,'Data Repository Table'!$A:$A,A105,'Data Repository Table'!$B:$B,C105,'Data Repository Table'!$C:$C,B105,'Data Repository Table'!$D:$D,K103,'Data Repository Table'!$G:$G,D105,'Data Repository Table'!$H:$H,E105)</f>
        <v>602153.37789750006</v>
      </c>
      <c r="L105" s="137">
        <f>SUMIFS('Data Repository Table'!$J:$J,'Data Repository Table'!$A:$A,A105,'Data Repository Table'!$B:$B,C105,'Data Repository Table'!$C:$C,B105,'Data Repository Table'!$D:$D,L103,'Data Repository Table'!$G:$G,D105,'Data Repository Table'!$H:$H,E105)</f>
        <v>1146143.9846999997</v>
      </c>
      <c r="M105" s="137">
        <f>SUMIFS('Data Repository Table'!$J:$J,'Data Repository Table'!$A:$A,A105,'Data Repository Table'!$B:$B,C105,'Data Repository Table'!$C:$C,B105,'Data Repository Table'!$D:$D,M103,'Data Repository Table'!$G:$G,D105,'Data Repository Table'!$H:$H,E105)</f>
        <v>964931.83751249989</v>
      </c>
      <c r="N105" s="137">
        <f>SUMIFS('Data Repository Table'!$J:$J,'Data Repository Table'!$A:$A,A105,'Data Repository Table'!$B:$B,C105,'Data Repository Table'!$C:$C,B105,'Data Repository Table'!$D:$D,N103,'Data Repository Table'!$G:$G,D105,'Data Repository Table'!$H:$H,E105)</f>
        <v>962733.95790000004</v>
      </c>
      <c r="O105" s="137">
        <f>SUMIFS('Data Repository Table'!$J:$J,'Data Repository Table'!$A:$A,A105,'Data Repository Table'!$B:$B,C105,'Data Repository Table'!$C:$C,B105,'Data Repository Table'!$D:$D,O103,'Data Repository Table'!$G:$G,D105,'Data Repository Table'!$H:$H,E105)</f>
        <v>964825.21760624985</v>
      </c>
      <c r="P105" s="137">
        <f>SUMIFS('Data Repository Table'!$J:$J,'Data Repository Table'!$A:$A,A105,'Data Repository Table'!$B:$B,C105,'Data Repository Table'!$C:$C,B105,'Data Repository Table'!$D:$D,P103,'Data Repository Table'!$G:$G,D105,'Data Repository Table'!$H:$H,E105)</f>
        <v>1024534.78359375</v>
      </c>
      <c r="Q105" s="137">
        <f>SUMIFS('Data Repository Table'!$J:$J,'Data Repository Table'!$A:$A,A105,'Data Repository Table'!$B:$B,C105,'Data Repository Table'!$C:$C,B105,'Data Repository Table'!$D:$D,Q103,'Data Repository Table'!$G:$G,D105,'Data Repository Table'!$H:$H,E105)</f>
        <v>1168045.22566875</v>
      </c>
      <c r="R105" s="140">
        <f>SUM(F105:Q105)</f>
        <v>10125517.982881123</v>
      </c>
      <c r="S105" s="139"/>
    </row>
    <row r="106" spans="1:23" ht="20" x14ac:dyDescent="0.2">
      <c r="A106" s="80" t="s">
        <v>37</v>
      </c>
      <c r="B106" s="80" t="s">
        <v>47</v>
      </c>
      <c r="C106" s="80" t="s">
        <v>49</v>
      </c>
      <c r="D106" s="80" t="s">
        <v>51</v>
      </c>
      <c r="E106" s="80" t="s">
        <v>52</v>
      </c>
      <c r="F106" s="137">
        <f>SUMIFS('Data Repository Table'!$J:$J,'Data Repository Table'!$A:$A,A106,'Data Repository Table'!$B:$B,C106,'Data Repository Table'!$C:$C,B106,'Data Repository Table'!$D:$D,F103,'Data Repository Table'!$G:$G,D106,'Data Repository Table'!$H:$H,E106)</f>
        <v>2533034.5131168002</v>
      </c>
      <c r="G106" s="137">
        <f>SUMIFS('Data Repository Table'!$J:$J,'Data Repository Table'!$A:$A,A106,'Data Repository Table'!$B:$B,C106,'Data Repository Table'!$C:$C,B106,'Data Repository Table'!$D:$D,G103,'Data Repository Table'!$G:$G,D106,'Data Repository Table'!$H:$H,E106)</f>
        <v>3051574.1625600001</v>
      </c>
      <c r="H106" s="137">
        <f>SUMIFS('Data Repository Table'!$J:$J,'Data Repository Table'!$A:$A,A106,'Data Repository Table'!$B:$B,C106,'Data Repository Table'!$C:$C,B106,'Data Repository Table'!$D:$D,H103,'Data Repository Table'!$G:$G,D106,'Data Repository Table'!$H:$H,E106)</f>
        <v>3084202.7580672004</v>
      </c>
      <c r="I106" s="137">
        <f>SUMIFS('Data Repository Table'!$J:$J,'Data Repository Table'!$A:$A,A106,'Data Repository Table'!$B:$B,C106,'Data Repository Table'!$C:$C,B106,'Data Repository Table'!$D:$D,I103,'Data Repository Table'!$G:$G,D106,'Data Repository Table'!$H:$H,E106)</f>
        <v>4135202.765971201</v>
      </c>
      <c r="J106" s="137">
        <f>SUMIFS('Data Repository Table'!$J:$J,'Data Repository Table'!$A:$A,A106,'Data Repository Table'!$B:$B,C106,'Data Repository Table'!$C:$C,B106,'Data Repository Table'!$D:$D,J103,'Data Repository Table'!$G:$G,D106,'Data Repository Table'!$H:$H,E106)</f>
        <v>4473275.8948415993</v>
      </c>
      <c r="K106" s="137">
        <f>SUMIFS('Data Repository Table'!$J:$J,'Data Repository Table'!$A:$A,A106,'Data Repository Table'!$B:$B,C106,'Data Repository Table'!$C:$C,B106,'Data Repository Table'!$D:$D,K103,'Data Repository Table'!$G:$G,D106,'Data Repository Table'!$H:$H,E106)</f>
        <v>3464957.9260800011</v>
      </c>
      <c r="L106" s="137">
        <f>SUMIFS('Data Repository Table'!$J:$J,'Data Repository Table'!$A:$A,A106,'Data Repository Table'!$B:$B,C106,'Data Repository Table'!$C:$C,B106,'Data Repository Table'!$D:$D,L103,'Data Repository Table'!$G:$G,D106,'Data Repository Table'!$H:$H,E106)</f>
        <v>4049642.8266000003</v>
      </c>
      <c r="M106" s="137">
        <f>SUMIFS('Data Repository Table'!$J:$J,'Data Repository Table'!$A:$A,A106,'Data Repository Table'!$B:$B,C106,'Data Repository Table'!$C:$C,B106,'Data Repository Table'!$D:$D,M103,'Data Repository Table'!$G:$G,D106,'Data Repository Table'!$H:$H,E106)</f>
        <v>4767948.2214000002</v>
      </c>
      <c r="N106" s="137">
        <f>SUMIFS('Data Repository Table'!$J:$J,'Data Repository Table'!$A:$A,A106,'Data Repository Table'!$B:$B,C106,'Data Repository Table'!$C:$C,B106,'Data Repository Table'!$D:$D,N103,'Data Repository Table'!$G:$G,D106,'Data Repository Table'!$H:$H,E106)</f>
        <v>4346722.8083999995</v>
      </c>
      <c r="O106" s="137">
        <f>SUMIFS('Data Repository Table'!$J:$J,'Data Repository Table'!$A:$A,A106,'Data Repository Table'!$B:$B,C106,'Data Repository Table'!$C:$C,B106,'Data Repository Table'!$D:$D,O103,'Data Repository Table'!$G:$G,D106,'Data Repository Table'!$H:$H,E106)</f>
        <v>4671541.1274000006</v>
      </c>
      <c r="P106" s="137">
        <f>SUMIFS('Data Repository Table'!$J:$J,'Data Repository Table'!$A:$A,A106,'Data Repository Table'!$B:$B,C106,'Data Repository Table'!$C:$C,B106,'Data Repository Table'!$D:$D,P103,'Data Repository Table'!$G:$G,D106,'Data Repository Table'!$H:$H,E106)</f>
        <v>5478104.6040000012</v>
      </c>
      <c r="Q106" s="137">
        <f>SUMIFS('Data Repository Table'!$J:$J,'Data Repository Table'!$A:$A,A106,'Data Repository Table'!$B:$B,C106,'Data Repository Table'!$C:$C,B106,'Data Repository Table'!$D:$D,Q103,'Data Repository Table'!$G:$G,D106,'Data Repository Table'!$H:$H,E106)</f>
        <v>2269805.1667200001</v>
      </c>
      <c r="R106" s="140">
        <f>SUM(F106:Q106)</f>
        <v>46326012.775156811</v>
      </c>
      <c r="S106" s="139"/>
    </row>
    <row r="107" spans="1:23" ht="20" x14ac:dyDescent="0.2">
      <c r="A107" s="80" t="s">
        <v>37</v>
      </c>
      <c r="B107" s="80" t="s">
        <v>48</v>
      </c>
      <c r="C107" s="80" t="s">
        <v>49</v>
      </c>
      <c r="D107" s="80" t="s">
        <v>51</v>
      </c>
      <c r="E107" s="80" t="s">
        <v>52</v>
      </c>
      <c r="F107" s="140">
        <f>SUMIFS('Data Repository Table'!$J:$J,'Data Repository Table'!$A:$A,A106,'Data Repository Table'!$B:$B,C106,'Data Repository Table'!$C:$C,B107,'Data Repository Table'!$D:$D,F103,'Data Repository Table'!$G:$G,D106,'Data Repository Table'!$H:$H,E106)</f>
        <v>1625596.3356633</v>
      </c>
      <c r="G107" s="140">
        <f>SUMIFS('Data Repository Table'!$J:$J,'Data Repository Table'!$A:$A,A106,'Data Repository Table'!$B:$B,C106,'Data Repository Table'!$C:$C,B107,'Data Repository Table'!$D:$D,Q103,'Data Repository Table'!$G:$G,D106,'Data Repository Table'!$H:$H,E106)</f>
        <v>2274807.7859325004</v>
      </c>
      <c r="H107" s="141">
        <f>SUMIFS('Data Repository Table'!$J:$J,'Data Repository Table'!$A:$A,A106,'Data Repository Table'!$B:$B,C106,'Data Repository Table'!$C:$C,B107,'Data Repository Table'!$D:$D,H103,'Data Repository Table'!$G:$G,D106,'Data Repository Table'!$H:$H,E106)</f>
        <v>1750624.8818057997</v>
      </c>
      <c r="I107" s="140">
        <f>SUMIFS('Data Repository Table'!$J:$J,'Data Repository Table'!$A:$A,A106,'Data Repository Table'!$B:$B,C106,'Data Repository Table'!$C:$C,B107,'Data Repository Table'!$D:$D,I103,'Data Repository Table'!$G:$G,D106,'Data Repository Table'!$H:$H,E106)</f>
        <v>1472529.3869285996</v>
      </c>
      <c r="J107" s="140">
        <f>SUMIFS('Data Repository Table'!$J:$J,'Data Repository Table'!$A:$A,A106,'Data Repository Table'!$B:$B,C106,'Data Repository Table'!$C:$C,B107,'Data Repository Table'!$D:$D,J103,'Data Repository Table'!$G:$G,D106,'Data Repository Table'!$H:$H,E106)</f>
        <v>1252200.4923928501</v>
      </c>
      <c r="K107" s="140">
        <f>SUMIFS('Data Repository Table'!$J:$J,'Data Repository Table'!$A:$A,A106,'Data Repository Table'!$B:$B,C106,'Data Repository Table'!$C:$C,B107,'Data Repository Table'!$D:$D,K103,'Data Repository Table'!$G:$G,D106,'Data Repository Table'!$H:$H,E106)</f>
        <v>1406782.6738875001</v>
      </c>
      <c r="L107" s="140">
        <f>SUMIFS('Data Repository Table'!$J:$J,'Data Repository Table'!$A:$A,A106,'Data Repository Table'!$B:$B,C106,'Data Repository Table'!$C:$C,B107,'Data Repository Table'!$D:$D,L103,'Data Repository Table'!$G:$G,D106,'Data Repository Table'!$H:$H,E106)</f>
        <v>1877449.5046125001</v>
      </c>
      <c r="M107" s="140">
        <f>SUMIFS('Data Repository Table'!$J:$J,'Data Repository Table'!$A:$A,A106,'Data Repository Table'!$B:$B,C106,'Data Repository Table'!$C:$C,B107,'Data Repository Table'!$D:$D,M103,'Data Repository Table'!$G:$G,D106,'Data Repository Table'!$H:$H,E106)</f>
        <v>1912219.1750437501</v>
      </c>
      <c r="N107" s="140">
        <f>SUMIFS('Data Repository Table'!$J:$J,'Data Repository Table'!$A:$A,A106,'Data Repository Table'!$B:$B,C106,'Data Repository Table'!$C:$C,B107,'Data Repository Table'!$D:$D,N103,'Data Repository Table'!$G:$G,D106,'Data Repository Table'!$H:$H,E106)</f>
        <v>2266625.1980531253</v>
      </c>
      <c r="O107" s="140">
        <f>SUMIFS('Data Repository Table'!$J:$J,'Data Repository Table'!$A:$A,A106,'Data Repository Table'!$B:$B,C106,'Data Repository Table'!$C:$C,B107,'Data Repository Table'!$D:$D,O103,'Data Repository Table'!$G:$G,D106,'Data Repository Table'!$H:$H,E106)</f>
        <v>2234200.5744250002</v>
      </c>
      <c r="P107" s="140">
        <f>SUMIFS('Data Repository Table'!$J:$J,'Data Repository Table'!$A:$A,A106,'Data Repository Table'!$B:$B,C106,'Data Repository Table'!$C:$C,B107,'Data Repository Table'!$D:$D,P103,'Data Repository Table'!$G:$G,D106,'Data Repository Table'!$H:$H,E106)</f>
        <v>2593715.6428375002</v>
      </c>
      <c r="Q107" s="140">
        <f>SUMIFS('Data Repository Table'!$J:$J,'Data Repository Table'!$A:$A,A106,'Data Repository Table'!$B:$B,C106,'Data Repository Table'!$C:$C,B107,'Data Repository Table'!$D:$D,Q103,'Data Repository Table'!$G:$G,D106,'Data Repository Table'!$H:$H,E106)</f>
        <v>2274807.7859325004</v>
      </c>
      <c r="R107" s="140">
        <f>SUM(F107:Q107)</f>
        <v>22941559.437514927</v>
      </c>
      <c r="S107" s="139"/>
    </row>
    <row r="108" spans="1:23" ht="20" x14ac:dyDescent="0.2">
      <c r="A108" s="80" t="s">
        <v>64</v>
      </c>
      <c r="B108" s="80" t="s">
        <v>39</v>
      </c>
      <c r="C108" s="80" t="s">
        <v>65</v>
      </c>
      <c r="D108" s="80" t="s">
        <v>65</v>
      </c>
      <c r="E108" s="80" t="s">
        <v>65</v>
      </c>
      <c r="F108" s="141">
        <f>SUMIFS('Data Repository Table'!$J:$J,'Data Repository Table'!$A:$A,A108,'Data Repository Table'!$B:$B,C108,'Data Repository Table'!$C:$C,B108,'Data Repository Table'!$D:$D,F103,'Data Repository Table'!$G:$G,D108,'Data Repository Table'!$H:$H,E108)</f>
        <v>181.933291</v>
      </c>
      <c r="G108" s="141">
        <f>SUMIFS('Data Repository Table'!$J:$J,'Data Repository Table'!$A:$A,A108,'Data Repository Table'!$B:$B,C108,'Data Repository Table'!$C:$C,B108,'Data Repository Table'!$D:$D,G103,'Data Repository Table'!$G:$G,D108,'Data Repository Table'!$H:$H,E108)</f>
        <v>187.44394299999999</v>
      </c>
      <c r="H108" s="141">
        <f>SUMIFS('Data Repository Table'!$J:$J,'Data Repository Table'!$A:$A,A108,'Data Repository Table'!$B:$B,C108,'Data Repository Table'!$C:$C,B108,'Data Repository Table'!$D:$D,H103,'Data Repository Table'!$G:$G,D108,'Data Repository Table'!$H:$H,E108)</f>
        <v>184.77365699999999</v>
      </c>
      <c r="I108" s="141">
        <f>SUMIFS('Data Repository Table'!$J:$J,'Data Repository Table'!$A:$A,A108,'Data Repository Table'!$B:$B,C108,'Data Repository Table'!$C:$C,B108,'Data Repository Table'!$D:$D,I103,'Data Repository Table'!$G:$G,D108,'Data Repository Table'!$H:$H,E108)</f>
        <v>191.54109299999999</v>
      </c>
      <c r="J108" s="141">
        <f>SUMIFS('Data Repository Table'!$J:$J,'Data Repository Table'!$A:$A,A108,'Data Repository Table'!$B:$B,C108,'Data Repository Table'!$C:$C,B108,'Data Repository Table'!$D:$D,J103,'Data Repository Table'!$G:$G,D108,'Data Repository Table'!$H:$H,E108)</f>
        <v>98.096062000000003</v>
      </c>
      <c r="K108" s="141">
        <f>SUMIFS('Data Repository Table'!$J:$J,'Data Repository Table'!$A:$A,A108,'Data Repository Table'!$B:$B,C108,'Data Repository Table'!$C:$C,B108,'Data Repository Table'!$D:$D,K103,'Data Repository Table'!$G:$G,D108,'Data Repository Table'!$H:$H,E108)</f>
        <v>185.30685299999999</v>
      </c>
      <c r="L108" s="141">
        <f>SUMIFS('Data Repository Table'!$J:$J,'Data Repository Table'!$A:$A,A108,'Data Repository Table'!$B:$B,C108,'Data Repository Table'!$C:$C,B108,'Data Repository Table'!$D:$D,L103,'Data Repository Table'!$G:$G,D108,'Data Repository Table'!$H:$H,E108)</f>
        <v>186.90143900000001</v>
      </c>
      <c r="M108" s="141">
        <f>SUMIFS('Data Repository Table'!$J:$J,'Data Repository Table'!$A:$A,A108,'Data Repository Table'!$B:$B,C108,'Data Repository Table'!$C:$C,B108,'Data Repository Table'!$D:$D,M103,'Data Repository Table'!$G:$G,D108,'Data Repository Table'!$H:$H,E108)</f>
        <v>158.58676500000001</v>
      </c>
      <c r="N108" s="141">
        <f>SUMIFS('Data Repository Table'!$J:$J,'Data Repository Table'!$A:$A,A108,'Data Repository Table'!$B:$B,C108,'Data Repository Table'!$C:$C,B108,'Data Repository Table'!$D:$D,N103,'Data Repository Table'!$G:$G,D108,'Data Repository Table'!$H:$H,E108)</f>
        <v>191.40367599999999</v>
      </c>
      <c r="O108" s="141">
        <f>SUMIFS('Data Repository Table'!$J:$J,'Data Repository Table'!$A:$A,A108,'Data Repository Table'!$B:$B,C108,'Data Repository Table'!$C:$C,B108,'Data Repository Table'!$D:$D,O103,'Data Repository Table'!$G:$G,D108,'Data Repository Table'!$H:$H,E108)</f>
        <v>171.057864</v>
      </c>
      <c r="P108" s="141">
        <f>SUMIFS('Data Repository Table'!$J:$J,'Data Repository Table'!$A:$A,A108,'Data Repository Table'!$B:$B,C108,'Data Repository Table'!$C:$C,B108,'Data Repository Table'!$D:$D,P103,'Data Repository Table'!$G:$G,D108,'Data Repository Table'!$H:$H,E108)</f>
        <v>169.28699900000001</v>
      </c>
      <c r="Q108" s="141">
        <f>SUMIFS('Data Repository Table'!$J:$J,'Data Repository Table'!$A:$A,A108,'Data Repository Table'!$B:$B,C108,'Data Repository Table'!$C:$C,B108,'Data Repository Table'!$D:$D,Q103,'Data Repository Table'!$G:$G,D108,'Data Repository Table'!$H:$H,E108)</f>
        <v>142.50871699999999</v>
      </c>
      <c r="R108" s="139"/>
      <c r="S108" s="139"/>
    </row>
    <row r="109" spans="1:23" ht="20" x14ac:dyDescent="0.2">
      <c r="A109" s="80" t="s">
        <v>64</v>
      </c>
      <c r="B109" s="80" t="s">
        <v>47</v>
      </c>
      <c r="C109" s="80" t="s">
        <v>65</v>
      </c>
      <c r="D109" s="80" t="s">
        <v>65</v>
      </c>
      <c r="E109" s="80" t="s">
        <v>65</v>
      </c>
      <c r="F109" s="141">
        <f>SUMIFS('Data Repository Table'!$J:$J,'Data Repository Table'!$A:$A,A108,'Data Repository Table'!$B:$B,C108,'Data Repository Table'!$C:$C,B109,'Data Repository Table'!$D:$D,F103,'Data Repository Table'!$G:$G,D108,'Data Repository Table'!$H:$H,E108)</f>
        <v>214.968999</v>
      </c>
      <c r="G109" s="141">
        <f>SUMIFS('Data Repository Table'!$J:$J,'Data Repository Table'!$A:$A,A108,'Data Repository Table'!$B:$B,C108,'Data Repository Table'!$C:$C,B109,'Data Repository Table'!$D:$D,G103,'Data Repository Table'!$G:$G,D108,'Data Repository Table'!$H:$H,E108)</f>
        <v>228.199051</v>
      </c>
      <c r="H109" s="141">
        <f>SUMIFS('Data Repository Table'!$J:$J,'Data Repository Table'!$A:$A,A108,'Data Repository Table'!$B:$B,C108,'Data Repository Table'!$C:$C,B109,'Data Repository Table'!$D:$D,H103,'Data Repository Table'!$G:$G,D108,'Data Repository Table'!$H:$H,E108)</f>
        <v>216.53646700000002</v>
      </c>
      <c r="I109" s="141">
        <f>SUMIFS('Data Repository Table'!$J:$J,'Data Repository Table'!$A:$A,A108,'Data Repository Table'!$B:$B,C108,'Data Repository Table'!$C:$C,B109,'Data Repository Table'!$D:$D,I103,'Data Repository Table'!$G:$G,D108,'Data Repository Table'!$H:$H,E108)</f>
        <v>236.760276</v>
      </c>
      <c r="J109" s="141">
        <f>SUMIFS('Data Repository Table'!$J:$J,'Data Repository Table'!$A:$A,A108,'Data Repository Table'!$B:$B,C108,'Data Repository Table'!$C:$C,B109,'Data Repository Table'!$D:$D,J103,'Data Repository Table'!$G:$G,D108,'Data Repository Table'!$H:$H,E108)</f>
        <v>232.052864</v>
      </c>
      <c r="K109" s="141">
        <f>SUMIFS('Data Repository Table'!$J:$J,'Data Repository Table'!$A:$A,A108,'Data Repository Table'!$B:$B,C108,'Data Repository Table'!$C:$C,B109,'Data Repository Table'!$D:$D,K103,'Data Repository Table'!$G:$G,D108,'Data Repository Table'!$H:$H,E108)</f>
        <v>240.21016</v>
      </c>
      <c r="L109" s="141">
        <f>SUMIFS('Data Repository Table'!$J:$J,'Data Repository Table'!$A:$A,A108,'Data Repository Table'!$B:$B,C108,'Data Repository Table'!$C:$C,B109,'Data Repository Table'!$D:$D,L103,'Data Repository Table'!$G:$G,D108,'Data Repository Table'!$H:$H,E108)</f>
        <v>288.160549</v>
      </c>
      <c r="M109" s="141">
        <f>SUMIFS('Data Repository Table'!$J:$J,'Data Repository Table'!$A:$A,A108,'Data Repository Table'!$B:$B,C108,'Data Repository Table'!$C:$C,B109,'Data Repository Table'!$D:$D,M103,'Data Repository Table'!$G:$G,D108,'Data Repository Table'!$H:$H,E108)</f>
        <v>306.884524</v>
      </c>
      <c r="N109" s="141">
        <f>SUMIFS('Data Repository Table'!$J:$J,'Data Repository Table'!$A:$A,A108,'Data Repository Table'!$B:$B,C108,'Data Repository Table'!$C:$C,B109,'Data Repository Table'!$D:$D,N103,'Data Repository Table'!$G:$G,D108,'Data Repository Table'!$H:$H,E108)</f>
        <v>367.65100600000005</v>
      </c>
      <c r="O109" s="141">
        <f>SUMIFS('Data Repository Table'!$J:$J,'Data Repository Table'!$A:$A,A108,'Data Repository Table'!$B:$B,C108,'Data Repository Table'!$C:$C,B109,'Data Repository Table'!$D:$D,O103,'Data Repository Table'!$G:$G,D108,'Data Repository Table'!$H:$H,E108)</f>
        <v>351.99016599999999</v>
      </c>
      <c r="P109" s="141">
        <f>SUMIFS('Data Repository Table'!$J:$J,'Data Repository Table'!$A:$A,A108,'Data Repository Table'!$B:$B,C108,'Data Repository Table'!$C:$C,B109,'Data Repository Table'!$D:$D,P103,'Data Repository Table'!$G:$G,D108,'Data Repository Table'!$H:$H,E108)</f>
        <v>362.822</v>
      </c>
      <c r="Q109" s="141">
        <f>SUMIFS('Data Repository Table'!$J:$J,'Data Repository Table'!$A:$A,A108,'Data Repository Table'!$B:$B,C108,'Data Repository Table'!$C:$C,B109,'Data Repository Table'!$D:$D,Q103,'Data Repository Table'!$G:$G,D108,'Data Repository Table'!$H:$H,E108)</f>
        <v>260.31229999999999</v>
      </c>
      <c r="R109" s="139"/>
      <c r="S109" s="139"/>
    </row>
    <row r="110" spans="1:23" ht="20" x14ac:dyDescent="0.2">
      <c r="A110" s="80" t="s">
        <v>64</v>
      </c>
      <c r="B110" s="80" t="s">
        <v>48</v>
      </c>
      <c r="C110" s="80" t="s">
        <v>65</v>
      </c>
      <c r="D110" s="80" t="s">
        <v>65</v>
      </c>
      <c r="E110" s="80" t="s">
        <v>65</v>
      </c>
      <c r="F110" s="141">
        <f>SUMIFS('Data Repository Table'!$J:$J,'Data Repository Table'!$A:$A,A108,'Data Repository Table'!$B:$B,C108,'Data Repository Table'!$C:$C,B110,'Data Repository Table'!$D:$D,F103,'Data Repository Table'!$G:$G,D108,'Data Repository Table'!$H:$H,E108)</f>
        <v>250.24199099999998</v>
      </c>
      <c r="G110" s="141">
        <f>SUMIFS('Data Repository Table'!$J:$J,'Data Repository Table'!$A:$A,A108,'Data Repository Table'!$B:$B,C108,'Data Repository Table'!$C:$C,B110,'Data Repository Table'!$D:$D,G103,'Data Repository Table'!$G:$G,D108,'Data Repository Table'!$H:$H,E108)</f>
        <v>206.740703</v>
      </c>
      <c r="H110" s="141">
        <f>SUMIFS('Data Repository Table'!$J:$J,'Data Repository Table'!$A:$A,A108,'Data Repository Table'!$B:$B,C108,'Data Repository Table'!$C:$C,B110,'Data Repository Table'!$D:$D,H103,'Data Repository Table'!$G:$G,D108,'Data Repository Table'!$H:$H,E108)</f>
        <v>201.23546099999996</v>
      </c>
      <c r="I110" s="141">
        <f>SUMIFS('Data Repository Table'!$J:$J,'Data Repository Table'!$A:$A,A108,'Data Repository Table'!$B:$B,C108,'Data Repository Table'!$C:$C,B110,'Data Repository Table'!$D:$D,I103,'Data Repository Table'!$G:$G,D108,'Data Repository Table'!$H:$H,E108)</f>
        <v>174.36956599999999</v>
      </c>
      <c r="J110" s="141">
        <f>SUMIFS('Data Repository Table'!$J:$J,'Data Repository Table'!$A:$A,A108,'Data Repository Table'!$B:$B,C108,'Data Repository Table'!$C:$C,B110,'Data Repository Table'!$D:$D,J103,'Data Repository Table'!$G:$G,D108,'Data Repository Table'!$H:$H,E108)</f>
        <v>204.09105</v>
      </c>
      <c r="K110" s="141">
        <f>SUMIFS('Data Repository Table'!$J:$J,'Data Repository Table'!$A:$A,A108,'Data Repository Table'!$B:$B,C108,'Data Repository Table'!$C:$C,B110,'Data Repository Table'!$D:$D,K103,'Data Repository Table'!$G:$G,D108,'Data Repository Table'!$H:$H,E108)</f>
        <v>146.35666599999999</v>
      </c>
      <c r="L110" s="141">
        <f>SUMIFS('Data Repository Table'!$J:$J,'Data Repository Table'!$A:$A,A108,'Data Repository Table'!$B:$B,C108,'Data Repository Table'!$C:$C,B110,'Data Repository Table'!$D:$D,L103,'Data Repository Table'!$G:$G,D108,'Data Repository Table'!$H:$H,E108)</f>
        <v>204.20249700000002</v>
      </c>
      <c r="M110" s="141">
        <f>SUMIFS('Data Repository Table'!$J:$J,'Data Repository Table'!$A:$A,A108,'Data Repository Table'!$B:$B,C108,'Data Repository Table'!$C:$C,B110,'Data Repository Table'!$D:$D,M103,'Data Repository Table'!$G:$G,D108,'Data Repository Table'!$H:$H,E108)</f>
        <v>217.43019900000002</v>
      </c>
      <c r="N110" s="141">
        <f>SUMIFS('Data Repository Table'!$J:$J,'Data Repository Table'!$A:$A,A108,'Data Repository Table'!$B:$B,C108,'Data Repository Table'!$C:$C,B110,'Data Repository Table'!$D:$D,N103,'Data Repository Table'!$G:$G,D108,'Data Repository Table'!$H:$H,E108)</f>
        <v>230.98220000000001</v>
      </c>
      <c r="O110" s="141">
        <f>SUMIFS('Data Repository Table'!$J:$J,'Data Repository Table'!$A:$A,A108,'Data Repository Table'!$B:$B,C108,'Data Repository Table'!$C:$C,B110,'Data Repository Table'!$D:$D,O103,'Data Repository Table'!$G:$G,D108,'Data Repository Table'!$H:$H,E108)</f>
        <v>236.441136</v>
      </c>
      <c r="P110" s="141">
        <f>SUMIFS('Data Repository Table'!$J:$J,'Data Repository Table'!$A:$A,A108,'Data Repository Table'!$B:$B,C108,'Data Repository Table'!$C:$C,B110,'Data Repository Table'!$D:$D,P103,'Data Repository Table'!$G:$G,D108,'Data Repository Table'!$H:$H,E108)</f>
        <v>241.40736899999999</v>
      </c>
      <c r="Q110" s="141">
        <f>SUMIFS('Data Repository Table'!$J:$J,'Data Repository Table'!$A:$A,A108,'Data Repository Table'!$B:$B,C108,'Data Repository Table'!$C:$C,B110,'Data Repository Table'!$D:$D,Q103,'Data Repository Table'!$G:$G,D108,'Data Repository Table'!$H:$H,E108)</f>
        <v>220.380334</v>
      </c>
      <c r="R110" s="139"/>
      <c r="S110" s="139"/>
    </row>
    <row r="111" spans="1:23" ht="20" x14ac:dyDescent="0.2">
      <c r="A111" s="80" t="s">
        <v>37</v>
      </c>
      <c r="B111" s="80" t="s">
        <v>39</v>
      </c>
      <c r="C111" s="80" t="s">
        <v>49</v>
      </c>
      <c r="D111" s="80" t="s">
        <v>61</v>
      </c>
      <c r="E111" s="80" t="s">
        <v>62</v>
      </c>
      <c r="F111" s="141">
        <f>SUMIFS('Data Repository Table'!$J:$J,'Data Repository Table'!$A:$A,A111,'Data Repository Table'!$B:$B,C111,'Data Repository Table'!$C:$C,B111,'Data Repository Table'!$D:$D,F103,'Data Repository Table'!$G:$G,D111,'Data Repository Table'!$H:$H,E111)</f>
        <v>1153364.1040624965</v>
      </c>
      <c r="G111" s="141">
        <f>SUMIFS('Data Repository Table'!$J:$J,'Data Repository Table'!$A:$A,A111,'Data Repository Table'!$B:$B,C111,'Data Repository Table'!$C:$C,B111,'Data Repository Table'!$D:$D,G103,'Data Repository Table'!$G:$G,D111,'Data Repository Table'!$H:$H,E111)</f>
        <v>1593615.0621875001</v>
      </c>
      <c r="H111" s="141">
        <f>SUMIFS('Data Repository Table'!$J:$J,'Data Repository Table'!$A:$A,A111,'Data Repository Table'!$B:$B,C111,'Data Repository Table'!$C:$C,B111,'Data Repository Table'!$D:$D,H103,'Data Repository Table'!$G:$G,D111,'Data Repository Table'!$H:$H,E111)</f>
        <v>1247652.6459374966</v>
      </c>
      <c r="I111" s="141">
        <f>SUMIFS('Data Repository Table'!$J:$J,'Data Repository Table'!$A:$A,A111,'Data Repository Table'!$B:$B,C111,'Data Repository Table'!$C:$C,B111,'Data Repository Table'!$D:$D,I103,'Data Repository Table'!$G:$G,D111,'Data Repository Table'!$H:$H,E111)</f>
        <v>1184226.8315625</v>
      </c>
      <c r="J111" s="141">
        <f>SUMIFS('Data Repository Table'!$J:$J,'Data Repository Table'!$A:$A,A111,'Data Repository Table'!$B:$B,C111,'Data Repository Table'!$C:$C,B111,'Data Repository Table'!$D:$D,J103,'Data Repository Table'!$G:$G,D111,'Data Repository Table'!$H:$H,E111)</f>
        <v>1216148.346875</v>
      </c>
      <c r="K111" s="141">
        <f>SUMIFS('Data Repository Table'!$J:$J,'Data Repository Table'!$A:$A,A111,'Data Repository Table'!$B:$B,C111,'Data Repository Table'!$C:$C,B111,'Data Repository Table'!$D:$D,K103,'Data Repository Table'!$G:$G,D111,'Data Repository Table'!$H:$H,E111)</f>
        <v>1169684.1062500002</v>
      </c>
      <c r="L111" s="141">
        <f>SUMIFS('Data Repository Table'!$J:$J,'Data Repository Table'!$A:$A,A111,'Data Repository Table'!$B:$B,C111,'Data Repository Table'!$C:$C,B111,'Data Repository Table'!$D:$D,L103,'Data Repository Table'!$G:$G,D111,'Data Repository Table'!$H:$H,E111)</f>
        <v>1469415.3649999998</v>
      </c>
      <c r="M111" s="141">
        <f>SUMIFS('Data Repository Table'!$J:$J,'Data Repository Table'!$A:$A,A111,'Data Repository Table'!$B:$B,C111,'Data Repository Table'!$C:$C,B111,'Data Repository Table'!$D:$D,M103,'Data Repository Table'!$G:$G,D111,'Data Repository Table'!$H:$H,E111)</f>
        <v>1237092.099375</v>
      </c>
      <c r="N111" s="141">
        <f>SUMIFS('Data Repository Table'!$J:$J,'Data Repository Table'!$A:$A,A111,'Data Repository Table'!$B:$B,C111,'Data Repository Table'!$C:$C,B111,'Data Repository Table'!$D:$D,N103,'Data Repository Table'!$G:$G,D111,'Data Repository Table'!$H:$H,E111)</f>
        <v>1234274.3050000002</v>
      </c>
      <c r="O111" s="141">
        <f>SUMIFS('Data Repository Table'!$J:$J,'Data Repository Table'!$A:$A,A111,'Data Repository Table'!$B:$B,C111,'Data Repository Table'!$C:$C,B111,'Data Repository Table'!$D:$D,O103,'Data Repository Table'!$G:$G,D111,'Data Repository Table'!$H:$H,E111)</f>
        <v>1236955.4071875</v>
      </c>
      <c r="P111" s="141">
        <f>SUMIFS('Data Repository Table'!$J:$J,'Data Repository Table'!$A:$A,A111,'Data Repository Table'!$B:$B,C111,'Data Repository Table'!$C:$C,B111,'Data Repository Table'!$D:$D,P103,'Data Repository Table'!$G:$G,D111,'Data Repository Table'!$H:$H,E111)</f>
        <v>1313506.1328125</v>
      </c>
      <c r="Q111" s="141">
        <f>SUMIFS('Data Repository Table'!$J:$J,'Data Repository Table'!$A:$A,A111,'Data Repository Table'!$B:$B,C111,'Data Repository Table'!$C:$C,B111,'Data Repository Table'!$D:$D,Q103,'Data Repository Table'!$G:$G,D111,'Data Repository Table'!$H:$H,E111)</f>
        <v>1497493.8790625001</v>
      </c>
    </row>
    <row r="112" spans="1:23" ht="20" x14ac:dyDescent="0.2">
      <c r="A112" s="80" t="s">
        <v>37</v>
      </c>
      <c r="B112" s="80" t="s">
        <v>47</v>
      </c>
      <c r="C112" s="80" t="s">
        <v>49</v>
      </c>
      <c r="D112" s="80" t="s">
        <v>61</v>
      </c>
      <c r="E112" s="80" t="s">
        <v>62</v>
      </c>
      <c r="F112" s="141">
        <f>SUMIFS('Data Repository Table'!$J:$J,'Data Repository Table'!$A:$A,A111,'Data Repository Table'!$B:$B,C111,'Data Repository Table'!$C:$C,B112,'Data Repository Table'!$D:$D,F103,'Data Repository Table'!$G:$G,D111,'Data Repository Table'!$H:$H,E111)</f>
        <v>3198275.9004000002</v>
      </c>
      <c r="G112" s="141">
        <f>SUMIFS('Data Repository Table'!$J:$J,'Data Repository Table'!$A:$A,A111,'Data Repository Table'!$B:$B,C111,'Data Repository Table'!$C:$C,B112,'Data Repository Table'!$D:$D,G103,'Data Repository Table'!$G:$G,D111,'Data Repository Table'!$H:$H,E111)</f>
        <v>3852997.68</v>
      </c>
      <c r="H112" s="141">
        <f>SUMIFS('Data Repository Table'!$J:$J,'Data Repository Table'!$A:$A,A111,'Data Repository Table'!$B:$B,C111,'Data Repository Table'!$C:$C,B112,'Data Repository Table'!$D:$D,H103,'Data Repository Table'!$G:$G,D111,'Data Repository Table'!$H:$H,E111)</f>
        <v>3894195.4016000004</v>
      </c>
      <c r="I112" s="141">
        <f>SUMIFS('Data Repository Table'!$J:$J,'Data Repository Table'!$A:$A,A111,'Data Repository Table'!$B:$B,C111,'Data Repository Table'!$C:$C,B112,'Data Repository Table'!$D:$D,I103,'Data Repository Table'!$G:$G,D111,'Data Repository Table'!$H:$H,E111)</f>
        <v>5221215.6136000007</v>
      </c>
      <c r="J112" s="141">
        <f>SUMIFS('Data Repository Table'!$J:$J,'Data Repository Table'!$A:$A,A111,'Data Repository Table'!$B:$B,C111,'Data Repository Table'!$C:$C,B112,'Data Repository Table'!$D:$D,J103,'Data Repository Table'!$G:$G,D111,'Data Repository Table'!$H:$H,E111)</f>
        <v>5648075.6247999994</v>
      </c>
      <c r="K112" s="141">
        <f>SUMIFS('Data Repository Table'!$J:$J,'Data Repository Table'!$A:$A,A111,'Data Repository Table'!$B:$B,C111,'Data Repository Table'!$C:$C,B112,'Data Repository Table'!$D:$D,K103,'Data Repository Table'!$G:$G,D111,'Data Repository Table'!$H:$H,E111)</f>
        <v>2887464.9384000008</v>
      </c>
      <c r="L112" s="141">
        <f>SUMIFS('Data Repository Table'!$J:$J,'Data Repository Table'!$A:$A,A111,'Data Repository Table'!$B:$B,C111,'Data Repository Table'!$C:$C,B112,'Data Repository Table'!$D:$D,L103,'Data Repository Table'!$G:$G,D111,'Data Repository Table'!$H:$H,E111)</f>
        <v>2699761.8844000003</v>
      </c>
      <c r="M112" s="141">
        <f>SUMIFS('Data Repository Table'!$J:$J,'Data Repository Table'!$A:$A,A111,'Data Repository Table'!$B:$B,C111,'Data Repository Table'!$C:$C,B112,'Data Repository Table'!$D:$D,M103,'Data Repository Table'!$G:$G,D111,'Data Repository Table'!$H:$H,E111)</f>
        <v>3178632.1476000003</v>
      </c>
      <c r="N112" s="141">
        <f>SUMIFS('Data Repository Table'!$J:$J,'Data Repository Table'!$A:$A,A111,'Data Repository Table'!$B:$B,C111,'Data Repository Table'!$C:$C,B112,'Data Repository Table'!$D:$D,N103,'Data Repository Table'!$G:$G,D111,'Data Repository Table'!$H:$H,E111)</f>
        <v>2897815.2056</v>
      </c>
      <c r="O112" s="141">
        <f>SUMIFS('Data Repository Table'!$J:$J,'Data Repository Table'!$A:$A,A111,'Data Repository Table'!$B:$B,C111,'Data Repository Table'!$C:$C,B112,'Data Repository Table'!$D:$D,O103,'Data Repository Table'!$G:$G,D111,'Data Repository Table'!$H:$H,E111)</f>
        <v>3114360.7516000005</v>
      </c>
      <c r="P112" s="141">
        <f>SUMIFS('Data Repository Table'!$J:$J,'Data Repository Table'!$A:$A,A111,'Data Repository Table'!$B:$B,C111,'Data Repository Table'!$C:$C,B112,'Data Repository Table'!$D:$D,P103,'Data Repository Table'!$G:$G,D111,'Data Repository Table'!$H:$H,E111)</f>
        <v>3652069.7360000005</v>
      </c>
      <c r="Q112" s="141">
        <f>SUMIFS('Data Repository Table'!$J:$J,'Data Repository Table'!$A:$A,A111,'Data Repository Table'!$B:$B,C111,'Data Repository Table'!$C:$C,B112,'Data Repository Table'!$D:$D,Q103,'Data Repository Table'!$G:$G,D111,'Data Repository Table'!$H:$H,E111)</f>
        <v>1891504.3056000001</v>
      </c>
      <c r="R112" s="1"/>
    </row>
    <row r="113" spans="1:19" ht="20" x14ac:dyDescent="0.2">
      <c r="A113" s="80" t="s">
        <v>37</v>
      </c>
      <c r="B113" s="80" t="s">
        <v>48</v>
      </c>
      <c r="C113" s="80" t="s">
        <v>49</v>
      </c>
      <c r="D113" s="80" t="s">
        <v>61</v>
      </c>
      <c r="E113" s="80" t="s">
        <v>62</v>
      </c>
      <c r="F113" s="141">
        <f>SUMIFS('Data Repository Table'!$J:$J,'Data Repository Table'!$A:$A,A111,'Data Repository Table'!$B:$B,C111,'Data Repository Table'!$C:$C,B113,'Data Repository Table'!$D:$D,F103,'Data Repository Table'!$G:$G,D111,'Data Repository Table'!$H:$H,E111)</f>
        <v>3015948.6746999999</v>
      </c>
      <c r="G113" s="141">
        <f>SUMIFS('Data Repository Table'!$J:$J,'Data Repository Table'!$A:$A,A113,'Data Repository Table'!$B:$B,C113,'Data Repository Table'!$C:$C,B113,'Data Repository Table'!$D:$D,G103,'Data Repository Table'!$G:$G,D113,'Data Repository Table'!$H:$H,E113)</f>
        <v>2402723.2787999995</v>
      </c>
      <c r="H113" s="141">
        <f>SUMIFS('Data Repository Table'!$J:$J,'Data Repository Table'!$A:$A,A113,'Data Repository Table'!$B:$B,C113,'Data Repository Table'!$C:$C,B113,'Data Repository Table'!$D:$D,H103,'Data Repository Table'!$G:$G,D113,'Data Repository Table'!$H:$H,E113)</f>
        <v>3247912.5821999996</v>
      </c>
      <c r="I113" s="141">
        <f>SUMIFS('Data Repository Table'!$J:$J,'Data Repository Table'!$A:$A,A113,'Data Repository Table'!$B:$B,C113,'Data Repository Table'!$C:$C,B113,'Data Repository Table'!$D:$D,I103,'Data Repository Table'!$G:$G,D113,'Data Repository Table'!$H:$H,E113)</f>
        <v>2731965.4673999995</v>
      </c>
      <c r="J113" s="141">
        <f>SUMIFS('Data Repository Table'!$J:$J,'Data Repository Table'!$A:$A,A113,'Data Repository Table'!$B:$B,C113,'Data Repository Table'!$C:$C,B113,'Data Repository Table'!$D:$D,J103,'Data Repository Table'!$G:$G,D113,'Data Repository Table'!$H:$H,E113)</f>
        <v>2323192.0081500001</v>
      </c>
      <c r="K113" s="141">
        <f>SUMIFS('Data Repository Table'!$J:$J,'Data Repository Table'!$A:$A,A113,'Data Repository Table'!$B:$B,C113,'Data Repository Table'!$C:$C,B113,'Data Repository Table'!$D:$D,K103,'Data Repository Table'!$G:$G,D113,'Data Repository Table'!$H:$H,E113)</f>
        <v>1722591.0292499999</v>
      </c>
      <c r="L113" s="141">
        <f>SUMIFS('Data Repository Table'!$J:$J,'Data Repository Table'!$A:$A,A113,'Data Repository Table'!$B:$B,C113,'Data Repository Table'!$C:$C,B113,'Data Repository Table'!$D:$D,L103,'Data Repository Table'!$G:$G,D113,'Data Repository Table'!$H:$H,E113)</f>
        <v>1839134.2085999998</v>
      </c>
      <c r="M113" s="141">
        <f>SUMIFS('Data Repository Table'!$J:$J,'Data Repository Table'!$A:$A,A113,'Data Repository Table'!$B:$B,C113,'Data Repository Table'!$C:$C,B113,'Data Repository Table'!$D:$D,M103,'Data Repository Table'!$G:$G,D113,'Data Repository Table'!$H:$H,E113)</f>
        <v>2579316.7429</v>
      </c>
      <c r="N113" s="141">
        <f>SUMIFS('Data Repository Table'!$J:$J,'Data Repository Table'!$A:$A,A113,'Data Repository Table'!$B:$B,C113,'Data Repository Table'!$C:$C,B113,'Data Repository Table'!$D:$D,N103,'Data Repository Table'!$G:$G,D113,'Data Repository Table'!$H:$H,E113)</f>
        <v>2220367.5409499998</v>
      </c>
      <c r="O113" s="141">
        <f>SUMIFS('Data Repository Table'!$J:$J,'Data Repository Table'!$A:$A,A113,'Data Repository Table'!$B:$B,C113,'Data Repository Table'!$C:$C,B113,'Data Repository Table'!$D:$D,O103,'Data Repository Table'!$G:$G,D113,'Data Repository Table'!$H:$H,E113)</f>
        <v>2209012.8075999999</v>
      </c>
      <c r="P113" s="141">
        <f>SUMIFS('Data Repository Table'!$J:$J,'Data Repository Table'!$A:$A,A113,'Data Repository Table'!$B:$B,C113,'Data Repository Table'!$C:$C,B113,'Data Repository Table'!$D:$D,P103,'Data Repository Table'!$G:$G,D113,'Data Repository Table'!$H:$H,E113)</f>
        <v>2561190.8338000001</v>
      </c>
      <c r="Q113" s="141">
        <f>SUMIFS('Data Repository Table'!$J:$J,'Data Repository Table'!$A:$A,A113,'Data Repository Table'!$B:$B,C113,'Data Repository Table'!$C:$C,B113,'Data Repository Table'!$D:$D,Q103,'Data Repository Table'!$G:$G,D113,'Data Repository Table'!$H:$H,E113)</f>
        <v>2785478.9215500001</v>
      </c>
      <c r="R113" s="139"/>
      <c r="S113" s="139"/>
    </row>
    <row r="134" spans="1:22" ht="83.5" customHeight="1" x14ac:dyDescent="0.2">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4:R23">
    <cfRule type="colorScale" priority="6">
      <colorScale>
        <cfvo type="min"/>
        <cfvo type="percentile" val="50"/>
        <cfvo type="max"/>
        <color rgb="FFF8696B"/>
        <color rgb="FFFCFCFF"/>
        <color rgb="FF5A8AC6"/>
      </colorScale>
    </cfRule>
  </conditionalFormatting>
  <conditionalFormatting sqref="F15:R23">
    <cfRule type="colorScale" priority="7">
      <colorScale>
        <cfvo type="min"/>
        <cfvo type="max"/>
        <color rgb="FFFCFCFF"/>
        <color rgb="FFF8696B"/>
      </colorScale>
    </cfRule>
    <cfRule type="colorScale" priority="9">
      <colorScale>
        <cfvo type="min"/>
        <cfvo type="percentile" val="50"/>
        <cfvo type="max"/>
        <color rgb="FF5A8AC6"/>
        <color rgb="FFFCFCFF"/>
        <color rgb="FFF8696B"/>
      </colorScale>
    </cfRule>
  </conditionalFormatting>
  <conditionalFormatting sqref="F24:R33">
    <cfRule type="colorScale" priority="5">
      <colorScale>
        <cfvo type="min"/>
        <cfvo type="percentile" val="50"/>
        <cfvo type="max"/>
        <color rgb="FF5A8AC6"/>
        <color rgb="FFFCFCFF"/>
        <color rgb="FFF8696B"/>
      </colorScale>
    </cfRule>
  </conditionalFormatting>
  <conditionalFormatting sqref="F25:R33">
    <cfRule type="colorScale" priority="3">
      <colorScale>
        <cfvo type="min"/>
        <cfvo type="percentile" val="50"/>
        <cfvo type="max"/>
        <color rgb="FFF8696B"/>
        <color rgb="FFFCFCFF"/>
        <color rgb="FF5A8AC6"/>
      </colorScale>
    </cfRule>
  </conditionalFormatting>
  <conditionalFormatting sqref="F35:R43">
    <cfRule type="colorScale" priority="4">
      <colorScale>
        <cfvo type="min"/>
        <cfvo type="percentile" val="50"/>
        <cfvo type="max"/>
        <color rgb="FFF8696B"/>
        <color rgb="FFFCFCFF"/>
        <color rgb="FF5A8AC6"/>
      </colorScale>
    </cfRule>
  </conditionalFormatting>
  <conditionalFormatting sqref="F49:R57">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84"/>
  <sheetViews>
    <sheetView showGridLines="0" topLeftCell="A61" zoomScaleNormal="100" workbookViewId="0">
      <selection activeCell="X101" sqref="X101"/>
    </sheetView>
  </sheetViews>
  <sheetFormatPr baseColWidth="10" defaultColWidth="8.6640625" defaultRowHeight="14" x14ac:dyDescent="0.15"/>
  <cols>
    <col min="1" max="1" width="8.6640625" style="79"/>
    <col min="2" max="2" width="10.6640625" style="79" bestFit="1" customWidth="1"/>
    <col min="3" max="3" width="10.33203125" style="79" bestFit="1" customWidth="1"/>
    <col min="4" max="4" width="17.5" style="79" bestFit="1" customWidth="1"/>
    <col min="5" max="5" width="13.5" style="79" bestFit="1" customWidth="1"/>
    <col min="6" max="6" width="18.1640625" style="79" customWidth="1"/>
    <col min="7" max="7" width="17.1640625" style="79" customWidth="1"/>
    <col min="8" max="8" width="16" style="79" customWidth="1"/>
    <col min="9" max="9" width="15.5" style="79" customWidth="1"/>
    <col min="10" max="10" width="16.1640625" style="79" customWidth="1"/>
    <col min="11" max="12" width="14.6640625" style="79" customWidth="1"/>
    <col min="13" max="13" width="12.5" style="79" customWidth="1"/>
    <col min="14" max="14" width="11.83203125" style="79" customWidth="1"/>
    <col min="15" max="15" width="12.1640625" style="79" customWidth="1"/>
    <col min="16" max="16" width="15.5" style="79" customWidth="1"/>
    <col min="17" max="17" width="13.1640625" style="79" bestFit="1" customWidth="1"/>
    <col min="18" max="16384" width="8.6640625" style="79"/>
  </cols>
  <sheetData>
    <row r="1" spans="1:22" ht="18" x14ac:dyDescent="0.2">
      <c r="A1" s="81" t="s">
        <v>104</v>
      </c>
      <c r="B1" s="82"/>
    </row>
    <row r="2" spans="1:22" x14ac:dyDescent="0.15">
      <c r="A2" s="2" t="s">
        <v>105</v>
      </c>
      <c r="B2" s="2"/>
    </row>
    <row r="3" spans="1:22" x14ac:dyDescent="0.15">
      <c r="A3" s="2" t="s">
        <v>106</v>
      </c>
      <c r="B3" s="2"/>
    </row>
    <row r="4" spans="1:22" ht="55" customHeight="1" x14ac:dyDescent="0.15">
      <c r="A4" s="158" t="s">
        <v>107</v>
      </c>
      <c r="B4" s="162"/>
      <c r="C4" s="162"/>
      <c r="D4" s="162"/>
      <c r="E4" s="162"/>
      <c r="F4" s="162"/>
      <c r="G4" s="162"/>
      <c r="H4" s="162"/>
      <c r="I4" s="162"/>
      <c r="J4" s="162"/>
      <c r="K4" s="162"/>
      <c r="L4" s="162"/>
      <c r="M4" s="162"/>
      <c r="N4" s="162"/>
      <c r="O4" s="162"/>
      <c r="P4" s="162"/>
      <c r="Q4" s="162"/>
      <c r="R4" s="162"/>
    </row>
    <row r="5" spans="1:22" x14ac:dyDescent="0.15">
      <c r="A5" s="1"/>
      <c r="B5" s="2"/>
    </row>
    <row r="6" spans="1:22" x14ac:dyDescent="0.15">
      <c r="A6" s="1" t="s">
        <v>74</v>
      </c>
      <c r="B6" s="2"/>
    </row>
    <row r="7" spans="1:22" x14ac:dyDescent="0.15">
      <c r="A7" s="2"/>
      <c r="B7" s="2"/>
    </row>
    <row r="8" spans="1:22" x14ac:dyDescent="0.15">
      <c r="A8" s="79" t="s">
        <v>108</v>
      </c>
    </row>
    <row r="9" spans="1:22" x14ac:dyDescent="0.15">
      <c r="A9" s="79" t="s">
        <v>109</v>
      </c>
    </row>
    <row r="10" spans="1:22" x14ac:dyDescent="0.15">
      <c r="A10" s="79" t="s">
        <v>110</v>
      </c>
    </row>
    <row r="12" spans="1:22" customFormat="1" ht="69.5" customHeight="1" x14ac:dyDescent="0.2">
      <c r="A12" s="159" t="s">
        <v>111</v>
      </c>
      <c r="B12" s="160"/>
      <c r="C12" s="160"/>
      <c r="D12" s="160"/>
      <c r="E12" s="160"/>
      <c r="F12" s="160"/>
      <c r="G12" s="160"/>
      <c r="H12" s="160"/>
      <c r="I12" s="160"/>
      <c r="J12" s="160"/>
      <c r="K12" s="160"/>
      <c r="L12" s="160"/>
      <c r="M12" s="160"/>
      <c r="N12" s="160"/>
      <c r="O12" s="160"/>
      <c r="P12" s="160"/>
      <c r="Q12" s="160"/>
      <c r="R12" s="160"/>
      <c r="S12" s="160"/>
      <c r="T12" s="160"/>
      <c r="U12" s="160"/>
      <c r="V12" s="102"/>
    </row>
    <row r="13" spans="1:22" s="84" customFormat="1" x14ac:dyDescent="0.15">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79</v>
      </c>
    </row>
    <row r="14" spans="1:22" s="84" customFormat="1" x14ac:dyDescent="0.15">
      <c r="A14" s="85"/>
      <c r="B14" s="85"/>
      <c r="C14" s="85"/>
      <c r="D14" s="85"/>
      <c r="E14" s="100"/>
      <c r="F14" s="100"/>
      <c r="G14" s="100"/>
      <c r="H14" s="100"/>
      <c r="I14" s="100"/>
      <c r="J14" s="100"/>
      <c r="K14" s="100"/>
      <c r="L14" s="100"/>
      <c r="M14" s="100"/>
      <c r="N14" s="100"/>
      <c r="O14" s="100"/>
      <c r="P14" s="100"/>
      <c r="Q14" s="101"/>
    </row>
    <row r="15" spans="1:22" s="80" customFormat="1" ht="12" x14ac:dyDescent="0.15">
      <c r="A15" s="80" t="s">
        <v>39</v>
      </c>
      <c r="B15" s="80" t="s">
        <v>112</v>
      </c>
      <c r="E15" s="121">
        <f>SUM('Revenue Analysis'!E34:E36)</f>
        <v>5914581.1976700742</v>
      </c>
      <c r="F15" s="121">
        <f>SUM('Revenue Analysis'!F34:F36)</f>
        <v>5696664.2399759311</v>
      </c>
      <c r="G15" s="121">
        <f>SUM('Revenue Analysis'!G34:G36)</f>
        <v>5260681.8298072498</v>
      </c>
      <c r="H15" s="121">
        <f>SUM('Revenue Analysis'!H34:H36)</f>
        <v>5221955.4924466992</v>
      </c>
      <c r="I15" s="121">
        <f>SUM('Revenue Analysis'!I34:I36)</f>
        <v>5514147.1707946751</v>
      </c>
      <c r="J15" s="121">
        <f>SUM('Revenue Analysis'!J34:J36)</f>
        <v>5380892.2001862573</v>
      </c>
      <c r="K15" s="121">
        <f>SUM('Revenue Analysis'!K34:K36)</f>
        <v>7822599.7200296298</v>
      </c>
      <c r="L15" s="121">
        <f>SUM('Revenue Analysis'!L34:L36)</f>
        <v>6924324.6322913254</v>
      </c>
      <c r="M15" s="121">
        <f>SUM('Revenue Analysis'!M34:M36)</f>
        <v>7297789.3913026378</v>
      </c>
      <c r="N15" s="121">
        <f>SUM('Revenue Analysis'!N34:N36)</f>
        <v>5332240.4186026063</v>
      </c>
      <c r="O15" s="121">
        <f>SUM('Revenue Analysis'!O34:O36)</f>
        <v>5394917.135688588</v>
      </c>
      <c r="P15" s="121">
        <f>SUM('Revenue Analysis'!P34:P36)</f>
        <v>5184163.8693572879</v>
      </c>
      <c r="Q15" s="121">
        <f>SUM(E15:P15)</f>
        <v>70944957.298152953</v>
      </c>
    </row>
    <row r="16" spans="1:22" s="80" customFormat="1" ht="12" x14ac:dyDescent="0.15">
      <c r="A16" s="80" t="s">
        <v>47</v>
      </c>
      <c r="B16" s="80" t="s">
        <v>112</v>
      </c>
      <c r="E16" s="121">
        <f>SUM('Revenue Analysis'!E37:E39)</f>
        <v>17328050.972999997</v>
      </c>
      <c r="F16" s="121">
        <f>SUM('Revenue Analysis'!F37:F39)</f>
        <v>14604314.435999997</v>
      </c>
      <c r="G16" s="121">
        <f>SUM('Revenue Analysis'!G37:G39)</f>
        <v>16135900.118999999</v>
      </c>
      <c r="H16" s="121">
        <f>SUM('Revenue Analysis'!H37:H39)</f>
        <v>15151633.271999998</v>
      </c>
      <c r="I16" s="121">
        <f>SUM('Revenue Analysis'!I37:I39)</f>
        <v>13832900.801999997</v>
      </c>
      <c r="J16" s="121">
        <f>SUM('Revenue Analysis'!J37:J39)</f>
        <v>15562959.623999998</v>
      </c>
      <c r="K16" s="121">
        <f>SUM('Revenue Analysis'!K37:K39)</f>
        <v>22354057.620000001</v>
      </c>
      <c r="L16" s="121">
        <f>SUM('Revenue Analysis'!L37:L39)</f>
        <v>18580950.729999997</v>
      </c>
      <c r="M16" s="121">
        <f>SUM('Revenue Analysis'!M37:M39)</f>
        <v>19644680.780999999</v>
      </c>
      <c r="N16" s="121">
        <f>SUM('Revenue Analysis'!N37:N39)</f>
        <v>18268435.046</v>
      </c>
      <c r="O16" s="121">
        <f>SUM('Revenue Analysis'!O37:O39)</f>
        <v>14627298.491999999</v>
      </c>
      <c r="P16" s="121">
        <f>SUM('Revenue Analysis'!P37:P39)</f>
        <v>16164167.274</v>
      </c>
      <c r="Q16" s="121">
        <f>SUM('Revenue Analysis'!Q37:Q39)</f>
        <v>202255349.169</v>
      </c>
    </row>
    <row r="17" spans="1:17" s="80" customFormat="1" ht="12" x14ac:dyDescent="0.15">
      <c r="A17" s="80" t="s">
        <v>48</v>
      </c>
      <c r="B17" s="80" t="s">
        <v>112</v>
      </c>
      <c r="E17" s="121">
        <f>SUM('Revenue Analysis'!E40:E42)</f>
        <v>12716846.793</v>
      </c>
      <c r="F17" s="121">
        <f>SUM('Revenue Analysis'!F40:F42)</f>
        <v>13050243.880999997</v>
      </c>
      <c r="G17" s="121">
        <f>SUM('Revenue Analysis'!G40:G42)</f>
        <v>13235472.919</v>
      </c>
      <c r="H17" s="121">
        <f>SUM('Revenue Analysis'!H40:H42)</f>
        <v>11815762.267000001</v>
      </c>
      <c r="I17" s="121">
        <f>SUM('Revenue Analysis'!I40:I42)</f>
        <v>11881724.445</v>
      </c>
      <c r="J17" s="121">
        <f>SUM('Revenue Analysis'!J40:J42)</f>
        <v>11127131.811999999</v>
      </c>
      <c r="K17" s="121">
        <f>SUM('Revenue Analysis'!K40:K42)</f>
        <v>15491089.403999997</v>
      </c>
      <c r="L17" s="121">
        <f>SUM('Revenue Analysis'!L40:L42)</f>
        <v>15776843.228999998</v>
      </c>
      <c r="M17" s="121">
        <f>SUM('Revenue Analysis'!M40:M42)</f>
        <v>14151791.636999998</v>
      </c>
      <c r="N17" s="121">
        <f>SUM('Revenue Analysis'!N40:N42)</f>
        <v>15011361.791999999</v>
      </c>
      <c r="O17" s="121">
        <f>SUM('Revenue Analysis'!O40:O42)</f>
        <v>14286635.347000001</v>
      </c>
      <c r="P17" s="121">
        <f>SUM('Revenue Analysis'!P40:P42)</f>
        <v>15120321.851000002</v>
      </c>
      <c r="Q17" s="121">
        <f>SUM('Revenue Analysis'!Q40:Q42)</f>
        <v>163665225.377</v>
      </c>
    </row>
    <row r="18" spans="1:17" s="87" customFormat="1" ht="12" x14ac:dyDescent="0.15">
      <c r="E18" s="123"/>
      <c r="F18" s="123"/>
      <c r="G18" s="123"/>
      <c r="H18" s="123"/>
      <c r="I18" s="123"/>
      <c r="J18" s="123"/>
      <c r="K18" s="123"/>
      <c r="L18" s="123"/>
      <c r="M18" s="123"/>
      <c r="N18" s="123"/>
      <c r="O18" s="123"/>
      <c r="P18" s="123"/>
      <c r="Q18" s="123"/>
    </row>
    <row r="19" spans="1:17" x14ac:dyDescent="0.15">
      <c r="A19" s="80" t="s">
        <v>39</v>
      </c>
      <c r="B19" s="80" t="s">
        <v>49</v>
      </c>
      <c r="E19" s="121">
        <f>SUM('Expenses Analysis'!F15:F22)</f>
        <v>3458288.8693624912</v>
      </c>
      <c r="F19" s="121">
        <f>SUM('Expenses Analysis'!G15:G22)</f>
        <v>4778353.3521016249</v>
      </c>
      <c r="G19" s="121">
        <f>SUM('Expenses Analysis'!H15:H22)</f>
        <v>3741007.0627661142</v>
      </c>
      <c r="H19" s="121">
        <f>SUM('Expenses Analysis'!I15:I22)</f>
        <v>3550828.7945508747</v>
      </c>
      <c r="I19" s="121">
        <f>SUM('Expenses Analysis'!J15:J22)</f>
        <v>3646543.42684625</v>
      </c>
      <c r="J19" s="121">
        <f>SUM('Expenses Analysis'!K15:K22)</f>
        <v>3507223.3581475001</v>
      </c>
      <c r="K19" s="121">
        <f>SUM('Expenses Analysis'!L15:L22)</f>
        <v>5249820.3494999986</v>
      </c>
      <c r="L19" s="121">
        <f>SUM('Expenses Analysis'!M15:M22)</f>
        <v>4419792.6823125007</v>
      </c>
      <c r="M19" s="121">
        <f>SUM('Expenses Analysis'!N15:N22)</f>
        <v>4409725.4715</v>
      </c>
      <c r="N19" s="121">
        <f>SUM('Expenses Analysis'!O15:O22)</f>
        <v>4419304.3184062503</v>
      </c>
      <c r="O19" s="121">
        <f>SUM('Expenses Analysis'!P15:P22)</f>
        <v>4692799.18359375</v>
      </c>
      <c r="P19" s="121">
        <f>SUM('Expenses Analysis'!Q15:Q22)</f>
        <v>5350137.2224687496</v>
      </c>
      <c r="Q19" s="121">
        <f>SUM('Expenses Analysis'!R15:R22)</f>
        <v>51223824.091556102</v>
      </c>
    </row>
    <row r="20" spans="1:17" x14ac:dyDescent="0.15">
      <c r="A20" s="80" t="s">
        <v>47</v>
      </c>
      <c r="B20" s="80" t="s">
        <v>49</v>
      </c>
      <c r="E20" s="121">
        <f>SUM('Expenses Analysis'!F25:F32)</f>
        <v>11339551.170386208</v>
      </c>
      <c r="F20" s="121">
        <f>SUM('Expenses Analysis'!G25:G32)</f>
        <v>13660880.3343936</v>
      </c>
      <c r="G20" s="121">
        <f>SUM('Expenses Analysis'!H25:H32)</f>
        <v>13806947.680280834</v>
      </c>
      <c r="H20" s="121">
        <f>SUM('Expenses Analysis'!I25:I32)</f>
        <v>18511924.382331077</v>
      </c>
      <c r="I20" s="121">
        <f>SUM('Expenses Analysis'!J25:J32)</f>
        <v>20025365.089240894</v>
      </c>
      <c r="J20" s="121">
        <f>SUM('Expenses Analysis'!K25:K32)</f>
        <v>12958942.643539203</v>
      </c>
      <c r="K20" s="121">
        <f>SUM('Expenses Analysis'!L25:L32)</f>
        <v>13987466.323076401</v>
      </c>
      <c r="L20" s="121">
        <f>SUM('Expenses Analysis'!M25:M32)</f>
        <v>16468493.156715602</v>
      </c>
      <c r="M20" s="121">
        <f>SUM('Expenses Analysis'!N25:N32)</f>
        <v>15013580.580213603</v>
      </c>
      <c r="N20" s="121">
        <f>SUM('Expenses Analysis'!O25:O32)</f>
        <v>16135503.054039603</v>
      </c>
      <c r="O20" s="121">
        <f>SUM('Expenses Analysis'!P25:P32)</f>
        <v>18921373.302216005</v>
      </c>
      <c r="P20" s="121">
        <f>SUM('Expenses Analysis'!Q25:Q32)</f>
        <v>8489071.3235327993</v>
      </c>
      <c r="Q20" s="121">
        <f>SUM('Expenses Analysis'!R25:R32)</f>
        <v>179319099.03996587</v>
      </c>
    </row>
    <row r="21" spans="1:17" x14ac:dyDescent="0.15">
      <c r="A21" s="80" t="s">
        <v>48</v>
      </c>
      <c r="B21" s="80" t="s">
        <v>49</v>
      </c>
      <c r="E21" s="121">
        <f>SUM('Expenses Analysis'!F35:F42)</f>
        <v>8168998.5802924205</v>
      </c>
      <c r="F21" s="121">
        <f>SUM('Expenses Analysis'!G35:G42)</f>
        <v>6508016.2729576789</v>
      </c>
      <c r="G21" s="121">
        <f>SUM('Expenses Analysis'!H35:H42)</f>
        <v>8797296.0201469176</v>
      </c>
      <c r="H21" s="121">
        <f>SUM('Expenses Analysis'!I35:I42)</f>
        <v>7399801.6649996387</v>
      </c>
      <c r="I21" s="121">
        <f>SUM('Expenses Analysis'!J35:J42)</f>
        <v>6292597.87327509</v>
      </c>
      <c r="J21" s="121">
        <f>SUM('Expenses Analysis'!K35:K42)</f>
        <v>5862551.4695474999</v>
      </c>
      <c r="K21" s="121">
        <f>SUM('Expenses Analysis'!L35:L42)</f>
        <v>7198677.8148285002</v>
      </c>
      <c r="L21" s="121">
        <f>SUM('Expenses Analysis'!M35:M42)</f>
        <v>7481708.9511677492</v>
      </c>
      <c r="M21" s="121">
        <f>SUM('Expenses Analysis'!N35:N42)</f>
        <v>8690888.6165351253</v>
      </c>
      <c r="N21" s="121">
        <f>SUM('Expenses Analysis'!O35:O42)</f>
        <v>6732277.631081</v>
      </c>
      <c r="O21" s="121">
        <f>SUM('Expenses Analysis'!P35:P42)</f>
        <v>8110761.1219654996</v>
      </c>
      <c r="P21" s="121">
        <f>SUM('Expenses Analysis'!Q35:Q42)</f>
        <v>9479913.2630085014</v>
      </c>
      <c r="Q21" s="121">
        <f>SUM('Expenses Analysis'!R35:R42)</f>
        <v>90723489.279805601</v>
      </c>
    </row>
    <row r="22" spans="1:17" s="84" customFormat="1" x14ac:dyDescent="0.15">
      <c r="E22" s="124"/>
      <c r="F22" s="124"/>
      <c r="G22" s="124"/>
      <c r="H22" s="124"/>
      <c r="I22" s="124"/>
      <c r="J22" s="124"/>
      <c r="K22" s="124"/>
      <c r="L22" s="124"/>
      <c r="M22" s="124"/>
      <c r="N22" s="124"/>
      <c r="O22" s="124"/>
      <c r="P22" s="124"/>
      <c r="Q22" s="124"/>
    </row>
    <row r="23" spans="1:17" x14ac:dyDescent="0.15">
      <c r="A23" s="80" t="s">
        <v>39</v>
      </c>
      <c r="B23" s="80" t="s">
        <v>113</v>
      </c>
      <c r="E23" s="121">
        <f>E15-E19</f>
        <v>2456292.328307583</v>
      </c>
      <c r="F23" s="121">
        <f>F15-F19</f>
        <v>918310.88787430618</v>
      </c>
      <c r="G23" s="121">
        <f>G15-G19</f>
        <v>1519674.7670411356</v>
      </c>
      <c r="H23" s="121">
        <f t="shared" ref="H23:Q23" si="0">H15-H19</f>
        <v>1671126.6978958244</v>
      </c>
      <c r="I23" s="121">
        <f t="shared" si="0"/>
        <v>1867603.7439484252</v>
      </c>
      <c r="J23" s="121">
        <f t="shared" si="0"/>
        <v>1873668.8420387572</v>
      </c>
      <c r="K23" s="121">
        <f t="shared" si="0"/>
        <v>2572779.3705296312</v>
      </c>
      <c r="L23" s="121">
        <f t="shared" si="0"/>
        <v>2504531.9499788247</v>
      </c>
      <c r="M23" s="121">
        <f t="shared" si="0"/>
        <v>2888063.9198026378</v>
      </c>
      <c r="N23" s="121">
        <f t="shared" si="0"/>
        <v>912936.10019635595</v>
      </c>
      <c r="O23" s="121">
        <f t="shared" si="0"/>
        <v>702117.95209483802</v>
      </c>
      <c r="P23" s="121">
        <f>P15-P19</f>
        <v>-165973.35311146174</v>
      </c>
      <c r="Q23" s="121">
        <f t="shared" si="0"/>
        <v>19721133.206596851</v>
      </c>
    </row>
    <row r="24" spans="1:17" x14ac:dyDescent="0.15">
      <c r="A24" s="80" t="s">
        <v>47</v>
      </c>
      <c r="B24" s="80" t="s">
        <v>113</v>
      </c>
      <c r="E24" s="121">
        <f>E16-E20</f>
        <v>5988499.8026137892</v>
      </c>
      <c r="F24" s="121">
        <f t="shared" ref="F24:Q24" si="1">F16-F20</f>
        <v>943434.10160639696</v>
      </c>
      <c r="G24" s="121">
        <f t="shared" si="1"/>
        <v>2328952.4387191646</v>
      </c>
      <c r="H24" s="121">
        <f>H16-H20</f>
        <v>-3360291.110331079</v>
      </c>
      <c r="I24" s="121">
        <f>I16-I20</f>
        <v>-6192464.2872408964</v>
      </c>
      <c r="J24" s="121">
        <f t="shared" si="1"/>
        <v>2604016.9804607946</v>
      </c>
      <c r="K24" s="121">
        <f t="shared" si="1"/>
        <v>8366591.2969236001</v>
      </c>
      <c r="L24" s="121">
        <f t="shared" si="1"/>
        <v>2112457.573284395</v>
      </c>
      <c r="M24" s="121">
        <f t="shared" si="1"/>
        <v>4631100.2007863969</v>
      </c>
      <c r="N24" s="121">
        <f t="shared" si="1"/>
        <v>2132931.991960397</v>
      </c>
      <c r="O24" s="121">
        <f t="shared" si="1"/>
        <v>-4294074.8102160059</v>
      </c>
      <c r="P24" s="121">
        <f t="shared" si="1"/>
        <v>7675095.9504672009</v>
      </c>
      <c r="Q24" s="121">
        <f t="shared" si="1"/>
        <v>22936250.129034132</v>
      </c>
    </row>
    <row r="25" spans="1:17" x14ac:dyDescent="0.15">
      <c r="A25" s="80" t="s">
        <v>48</v>
      </c>
      <c r="B25" s="80" t="s">
        <v>113</v>
      </c>
      <c r="E25" s="121">
        <f>E17-E21</f>
        <v>4547848.2127075791</v>
      </c>
      <c r="F25" s="121">
        <f t="shared" ref="F25:Q25" si="2">F17-F21</f>
        <v>6542227.6080423184</v>
      </c>
      <c r="G25" s="121">
        <f t="shared" si="2"/>
        <v>4438176.8988530822</v>
      </c>
      <c r="H25" s="121">
        <f t="shared" si="2"/>
        <v>4415960.6020003622</v>
      </c>
      <c r="I25" s="121">
        <f t="shared" si="2"/>
        <v>5589126.5717249103</v>
      </c>
      <c r="J25" s="121">
        <f t="shared" si="2"/>
        <v>5264580.3424524991</v>
      </c>
      <c r="K25" s="121">
        <f t="shared" si="2"/>
        <v>8292411.5891714972</v>
      </c>
      <c r="L25" s="121">
        <f t="shared" si="2"/>
        <v>8295134.2778322492</v>
      </c>
      <c r="M25" s="121">
        <f t="shared" si="2"/>
        <v>5460903.0204648729</v>
      </c>
      <c r="N25" s="121">
        <f t="shared" si="2"/>
        <v>8279084.1609189995</v>
      </c>
      <c r="O25" s="121">
        <f t="shared" si="2"/>
        <v>6175874.2250345014</v>
      </c>
      <c r="P25" s="121">
        <f t="shared" si="2"/>
        <v>5640408.5879915003</v>
      </c>
      <c r="Q25" s="121">
        <f t="shared" si="2"/>
        <v>72941736.097194403</v>
      </c>
    </row>
    <row r="26" spans="1:17" x14ac:dyDescent="0.15">
      <c r="E26" s="122"/>
      <c r="F26" s="122"/>
      <c r="G26" s="122"/>
      <c r="H26" s="122"/>
      <c r="I26" s="122"/>
      <c r="J26" s="122"/>
      <c r="K26" s="122"/>
      <c r="L26" s="122"/>
      <c r="M26" s="122"/>
      <c r="N26" s="122"/>
      <c r="O26" s="122"/>
      <c r="P26" s="122"/>
      <c r="Q26" s="122"/>
    </row>
    <row r="49" spans="1:22" x14ac:dyDescent="0.15">
      <c r="A49" s="144" t="s">
        <v>114</v>
      </c>
    </row>
    <row r="51" spans="1:22" ht="20" customHeight="1" x14ac:dyDescent="0.2">
      <c r="A51" s="119"/>
      <c r="B51" s="119"/>
      <c r="C51" s="119"/>
      <c r="D51" s="25"/>
      <c r="E51" s="25"/>
      <c r="F51" s="25"/>
      <c r="G51" s="25"/>
      <c r="H51" s="25"/>
      <c r="I51" s="25"/>
      <c r="J51" s="25"/>
      <c r="K51" s="25"/>
      <c r="L51" s="25"/>
      <c r="M51" s="25"/>
      <c r="N51" s="25"/>
      <c r="O51" s="25"/>
      <c r="P51" s="25"/>
    </row>
    <row r="52" spans="1:22" customFormat="1" ht="140.5" customHeight="1" x14ac:dyDescent="0.2">
      <c r="A52" s="159" t="s">
        <v>115</v>
      </c>
      <c r="B52" s="160"/>
      <c r="C52" s="160"/>
      <c r="D52" s="160"/>
      <c r="E52" s="160"/>
      <c r="F52" s="160"/>
      <c r="G52" s="160"/>
      <c r="H52" s="160"/>
      <c r="I52" s="160"/>
      <c r="J52" s="160"/>
      <c r="K52" s="160"/>
      <c r="L52" s="160"/>
      <c r="M52" s="160"/>
      <c r="N52" s="160"/>
      <c r="O52" s="160"/>
      <c r="P52" s="160"/>
      <c r="Q52" s="160"/>
      <c r="R52" s="160"/>
      <c r="S52" s="160"/>
      <c r="T52" s="160"/>
      <c r="U52" s="160"/>
      <c r="V52" s="102"/>
    </row>
    <row r="54" spans="1:22" s="84" customFormat="1" x14ac:dyDescent="0.15">
      <c r="A54" s="85" t="s">
        <v>20</v>
      </c>
      <c r="B54" s="85" t="s">
        <v>77</v>
      </c>
      <c r="C54" s="85" t="s">
        <v>50</v>
      </c>
      <c r="D54" s="85" t="s">
        <v>91</v>
      </c>
      <c r="E54" s="98">
        <v>41456</v>
      </c>
      <c r="F54" s="98">
        <v>41487</v>
      </c>
      <c r="G54" s="98">
        <v>41518</v>
      </c>
      <c r="H54" s="98">
        <v>41548</v>
      </c>
      <c r="I54" s="98">
        <v>41579</v>
      </c>
      <c r="J54" s="98">
        <v>41609</v>
      </c>
      <c r="K54" s="98">
        <v>41640</v>
      </c>
      <c r="L54" s="98">
        <v>41671</v>
      </c>
      <c r="M54" s="98">
        <v>41699</v>
      </c>
      <c r="N54" s="98">
        <v>41730</v>
      </c>
      <c r="O54" s="98">
        <v>41760</v>
      </c>
      <c r="P54" s="98">
        <v>41791</v>
      </c>
      <c r="Q54" s="101" t="s">
        <v>79</v>
      </c>
    </row>
    <row r="55" spans="1:22" s="84" customFormat="1" x14ac:dyDescent="0.15">
      <c r="A55" s="85"/>
      <c r="B55" s="85"/>
      <c r="C55" s="85"/>
      <c r="D55" s="85"/>
      <c r="E55" s="100"/>
      <c r="F55" s="100"/>
      <c r="G55" s="100"/>
      <c r="H55" s="100"/>
      <c r="I55" s="100"/>
      <c r="J55" s="100"/>
      <c r="K55" s="100"/>
      <c r="L55" s="100"/>
      <c r="M55" s="100"/>
      <c r="N55" s="100"/>
      <c r="O55" s="100"/>
      <c r="P55" s="100"/>
      <c r="Q55" s="101"/>
    </row>
    <row r="56" spans="1:22" x14ac:dyDescent="0.15">
      <c r="A56" s="80" t="s">
        <v>39</v>
      </c>
      <c r="B56" s="80" t="s">
        <v>113</v>
      </c>
      <c r="E56" s="125">
        <f>E23/E15</f>
        <v>0.4152943794693677</v>
      </c>
      <c r="F56" s="125">
        <f t="shared" ref="F56:P56" si="3">F23/F15</f>
        <v>0.16120151183040166</v>
      </c>
      <c r="G56" s="125">
        <f t="shared" si="3"/>
        <v>0.28887410723655493</v>
      </c>
      <c r="H56" s="125">
        <f t="shared" si="3"/>
        <v>0.32001932998338012</v>
      </c>
      <c r="I56" s="125">
        <f t="shared" si="3"/>
        <v>0.33869312626258291</v>
      </c>
      <c r="J56" s="125">
        <f t="shared" si="3"/>
        <v>0.34820783846476255</v>
      </c>
      <c r="K56" s="125">
        <f t="shared" si="3"/>
        <v>0.32889058147025912</v>
      </c>
      <c r="L56" s="125">
        <f t="shared" si="3"/>
        <v>0.36170053874987823</v>
      </c>
      <c r="M56" s="125">
        <f t="shared" si="3"/>
        <v>0.3957450352355435</v>
      </c>
      <c r="N56" s="125">
        <f t="shared" si="3"/>
        <v>0.17121060352256295</v>
      </c>
      <c r="O56" s="125">
        <f t="shared" si="3"/>
        <v>0.13014434409940612</v>
      </c>
      <c r="P56" s="125">
        <f t="shared" si="3"/>
        <v>-3.2015452692863752E-2</v>
      </c>
      <c r="Q56" s="125">
        <f>Q23/Q15</f>
        <v>0.27797794174033974</v>
      </c>
    </row>
    <row r="57" spans="1:22" x14ac:dyDescent="0.15">
      <c r="A57" s="80" t="s">
        <v>47</v>
      </c>
      <c r="B57" s="80" t="s">
        <v>113</v>
      </c>
      <c r="E57" s="125">
        <f>E24/E16</f>
        <v>0.3455956940538133</v>
      </c>
      <c r="F57" s="125">
        <f t="shared" ref="F57:P57" si="4">F24/F16</f>
        <v>6.4599684274176436E-2</v>
      </c>
      <c r="G57" s="125">
        <f t="shared" si="4"/>
        <v>0.14433359289184161</v>
      </c>
      <c r="H57" s="125">
        <f t="shared" si="4"/>
        <v>-0.22177748431522884</v>
      </c>
      <c r="I57" s="125">
        <f t="shared" si="4"/>
        <v>-0.44766201795834271</v>
      </c>
      <c r="J57" s="125">
        <f t="shared" si="4"/>
        <v>0.16732145063494736</v>
      </c>
      <c r="K57" s="125">
        <f t="shared" si="4"/>
        <v>0.37427618015254988</v>
      </c>
      <c r="L57" s="125">
        <f t="shared" si="4"/>
        <v>0.11368942332287189</v>
      </c>
      <c r="M57" s="125">
        <f t="shared" si="4"/>
        <v>0.23574321478746135</v>
      </c>
      <c r="N57" s="125">
        <f t="shared" si="4"/>
        <v>0.11675504697526991</v>
      </c>
      <c r="O57" s="125">
        <f t="shared" si="4"/>
        <v>-0.29356581548975247</v>
      </c>
      <c r="P57" s="125">
        <f t="shared" si="4"/>
        <v>0.47482161130642114</v>
      </c>
      <c r="Q57" s="125">
        <f>Q24/Q16</f>
        <v>0.11340244014940301</v>
      </c>
    </row>
    <row r="58" spans="1:22" x14ac:dyDescent="0.15">
      <c r="A58" s="80" t="s">
        <v>48</v>
      </c>
      <c r="B58" s="80" t="s">
        <v>113</v>
      </c>
      <c r="E58" s="125">
        <f>E25/E17</f>
        <v>0.35762388953297342</v>
      </c>
      <c r="F58" s="125">
        <f t="shared" ref="F58:P58" si="5">F25/F17</f>
        <v>0.5013107546263732</v>
      </c>
      <c r="G58" s="125">
        <f t="shared" si="5"/>
        <v>0.33532439120342417</v>
      </c>
      <c r="H58" s="125">
        <f t="shared" si="5"/>
        <v>0.37373471996246976</v>
      </c>
      <c r="I58" s="125">
        <f t="shared" si="5"/>
        <v>0.47039691903281722</v>
      </c>
      <c r="J58" s="125">
        <f t="shared" si="5"/>
        <v>0.47313004208100951</v>
      </c>
      <c r="K58" s="125">
        <f t="shared" si="5"/>
        <v>0.5353020289864372</v>
      </c>
      <c r="L58" s="125">
        <f t="shared" si="5"/>
        <v>0.52577909011510338</v>
      </c>
      <c r="M58" s="125">
        <f t="shared" si="5"/>
        <v>0.38588068285200638</v>
      </c>
      <c r="N58" s="125">
        <f t="shared" si="5"/>
        <v>0.55152119278952894</v>
      </c>
      <c r="O58" s="125">
        <f t="shared" si="5"/>
        <v>0.43228332459198315</v>
      </c>
      <c r="P58" s="125">
        <f t="shared" si="5"/>
        <v>0.37303495544431581</v>
      </c>
      <c r="Q58" s="125">
        <f>Q25/Q17</f>
        <v>0.44567644671722034</v>
      </c>
    </row>
    <row r="83" spans="1:1" x14ac:dyDescent="0.15">
      <c r="A83" s="144" t="s">
        <v>116</v>
      </c>
    </row>
    <row r="84" spans="1:1" x14ac:dyDescent="0.15">
      <c r="A84" s="144"/>
    </row>
  </sheetData>
  <mergeCells count="3">
    <mergeCell ref="A4:R4"/>
    <mergeCell ref="A12:U12"/>
    <mergeCell ref="A52:U52"/>
  </mergeCells>
  <conditionalFormatting sqref="E15:P15 E16:Q17">
    <cfRule type="colorScale" priority="4">
      <colorScale>
        <cfvo type="min"/>
        <cfvo type="percentile" val="50"/>
        <cfvo type="max"/>
        <color rgb="FFF8696B"/>
        <color rgb="FFFCFCFF"/>
        <color rgb="FF5A8AC6"/>
      </colorScale>
    </cfRule>
  </conditionalFormatting>
  <conditionalFormatting sqref="E19:Q21">
    <cfRule type="colorScale" priority="3">
      <colorScale>
        <cfvo type="min"/>
        <cfvo type="percentile" val="50"/>
        <cfvo type="max"/>
        <color rgb="FF5A8AC6"/>
        <color rgb="FFFCFCFF"/>
        <color rgb="FFF8696B"/>
      </colorScale>
    </cfRule>
  </conditionalFormatting>
  <conditionalFormatting sqref="E23:Q25">
    <cfRule type="colorScale" priority="6">
      <colorScale>
        <cfvo type="min"/>
        <cfvo type="percentile" val="50"/>
        <cfvo type="max"/>
        <color rgb="FFF8696B"/>
        <color rgb="FFFCFCFF"/>
        <color rgb="FF5A8AC6"/>
      </colorScale>
    </cfRule>
  </conditionalFormatting>
  <conditionalFormatting sqref="Q15">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8721-6F60-4741-BE33-EE48EA11A7DB}">
  <dimension ref="A1:C50"/>
  <sheetViews>
    <sheetView showGridLines="0" showRowColHeaders="0" tabSelected="1" workbookViewId="0">
      <selection activeCell="G26" sqref="G26"/>
    </sheetView>
  </sheetViews>
  <sheetFormatPr baseColWidth="10" defaultRowHeight="15" x14ac:dyDescent="0.2"/>
  <cols>
    <col min="1" max="1" width="58.5" customWidth="1"/>
    <col min="2" max="2" width="58.33203125" customWidth="1"/>
    <col min="3" max="3" width="62.83203125" customWidth="1"/>
  </cols>
  <sheetData>
    <row r="1" spans="1:3" ht="108" x14ac:dyDescent="0.2">
      <c r="A1" s="178" t="s">
        <v>193</v>
      </c>
      <c r="B1" s="178" t="s">
        <v>194</v>
      </c>
      <c r="C1" s="178" t="s">
        <v>195</v>
      </c>
    </row>
    <row r="2" spans="1:3" ht="21" x14ac:dyDescent="0.2">
      <c r="A2" s="179"/>
      <c r="B2" s="180"/>
      <c r="C2" s="182"/>
    </row>
    <row r="3" spans="1:3" ht="117" customHeight="1" x14ac:dyDescent="0.2">
      <c r="A3" s="183" t="s">
        <v>196</v>
      </c>
      <c r="B3" s="184" t="s">
        <v>198</v>
      </c>
      <c r="C3" s="185" t="s">
        <v>201</v>
      </c>
    </row>
    <row r="4" spans="1:3" ht="19" hidden="1" x14ac:dyDescent="0.2">
      <c r="A4" s="183"/>
      <c r="B4" s="184"/>
      <c r="C4" s="185"/>
    </row>
    <row r="5" spans="1:3" ht="19" hidden="1" x14ac:dyDescent="0.2">
      <c r="A5" s="183"/>
      <c r="B5" s="184"/>
      <c r="C5" s="185"/>
    </row>
    <row r="6" spans="1:3" ht="19" hidden="1" x14ac:dyDescent="0.2">
      <c r="A6" s="183"/>
      <c r="B6" s="184"/>
      <c r="C6" s="185"/>
    </row>
    <row r="7" spans="1:3" ht="19" hidden="1" x14ac:dyDescent="0.2">
      <c r="A7" s="183"/>
      <c r="B7" s="184"/>
      <c r="C7" s="185"/>
    </row>
    <row r="8" spans="1:3" ht="19" hidden="1" x14ac:dyDescent="0.2">
      <c r="A8" s="183"/>
      <c r="B8" s="184"/>
      <c r="C8" s="185"/>
    </row>
    <row r="9" spans="1:3" ht="113" customHeight="1" x14ac:dyDescent="0.2">
      <c r="A9" s="183" t="s">
        <v>197</v>
      </c>
      <c r="B9" s="184" t="s">
        <v>199</v>
      </c>
      <c r="C9" s="185"/>
    </row>
    <row r="10" spans="1:3" ht="19" hidden="1" x14ac:dyDescent="0.2">
      <c r="A10" s="183"/>
      <c r="B10" s="184"/>
      <c r="C10" s="185"/>
    </row>
    <row r="11" spans="1:3" ht="19" hidden="1" x14ac:dyDescent="0.2">
      <c r="A11" s="183"/>
      <c r="B11" s="184"/>
      <c r="C11" s="185"/>
    </row>
    <row r="12" spans="1:3" ht="19" hidden="1" x14ac:dyDescent="0.2">
      <c r="A12" s="183"/>
      <c r="B12" s="184"/>
      <c r="C12" s="185"/>
    </row>
    <row r="13" spans="1:3" ht="19" hidden="1" x14ac:dyDescent="0.2">
      <c r="A13" s="183"/>
      <c r="B13" s="184"/>
      <c r="C13" s="186"/>
    </row>
    <row r="14" spans="1:3" ht="19" hidden="1" x14ac:dyDescent="0.2">
      <c r="A14" s="183"/>
      <c r="B14" s="184"/>
      <c r="C14" s="186"/>
    </row>
    <row r="15" spans="1:3" ht="19" hidden="1" x14ac:dyDescent="0.2">
      <c r="A15" s="183"/>
      <c r="B15" s="184"/>
      <c r="C15" s="186"/>
    </row>
    <row r="16" spans="1:3" ht="19" hidden="1" x14ac:dyDescent="0.2">
      <c r="A16" s="183"/>
      <c r="B16" s="187"/>
      <c r="C16" s="186"/>
    </row>
    <row r="17" spans="1:3" ht="1" hidden="1" customHeight="1" x14ac:dyDescent="0.2">
      <c r="A17" s="183"/>
      <c r="B17" s="187"/>
      <c r="C17" s="186"/>
    </row>
    <row r="18" spans="1:3" ht="19" hidden="1" x14ac:dyDescent="0.2">
      <c r="A18" s="183"/>
      <c r="B18" s="187"/>
      <c r="C18" s="186"/>
    </row>
    <row r="19" spans="1:3" ht="21" hidden="1" x14ac:dyDescent="0.2">
      <c r="A19" s="188"/>
      <c r="B19" s="187"/>
      <c r="C19" s="186"/>
    </row>
    <row r="20" spans="1:3" ht="21" hidden="1" x14ac:dyDescent="0.2">
      <c r="A20" s="188"/>
      <c r="B20" s="187"/>
      <c r="C20" s="186"/>
    </row>
    <row r="21" spans="1:3" ht="21" hidden="1" x14ac:dyDescent="0.2">
      <c r="A21" s="188"/>
      <c r="B21" s="187"/>
      <c r="C21" s="186"/>
    </row>
    <row r="22" spans="1:3" ht="11" hidden="1" customHeight="1" x14ac:dyDescent="0.2">
      <c r="A22" s="188"/>
      <c r="B22" s="187"/>
      <c r="C22" s="186"/>
    </row>
    <row r="23" spans="1:3" ht="138" customHeight="1" x14ac:dyDescent="0.2">
      <c r="A23" s="188"/>
      <c r="B23" s="184" t="s">
        <v>200</v>
      </c>
      <c r="C23" s="186"/>
    </row>
    <row r="24" spans="1:3" ht="15" customHeight="1" x14ac:dyDescent="0.2">
      <c r="A24" s="177" t="s">
        <v>192</v>
      </c>
      <c r="B24" s="177"/>
      <c r="C24" s="177"/>
    </row>
    <row r="25" spans="1:3" ht="15" customHeight="1" x14ac:dyDescent="0.2">
      <c r="A25" s="177"/>
      <c r="B25" s="177"/>
      <c r="C25" s="177"/>
    </row>
    <row r="26" spans="1:3" ht="15" customHeight="1" x14ac:dyDescent="0.2">
      <c r="A26" s="177"/>
      <c r="B26" s="177"/>
      <c r="C26" s="177"/>
    </row>
    <row r="27" spans="1:3" ht="15" customHeight="1" x14ac:dyDescent="0.2">
      <c r="A27" s="177"/>
      <c r="B27" s="177"/>
      <c r="C27" s="177"/>
    </row>
    <row r="28" spans="1:3" ht="15" customHeight="1" x14ac:dyDescent="0.2">
      <c r="A28" s="177"/>
      <c r="B28" s="177"/>
      <c r="C28" s="177"/>
    </row>
    <row r="29" spans="1:3" ht="21" x14ac:dyDescent="0.2">
      <c r="A29" s="181"/>
      <c r="B29" s="182"/>
      <c r="C29" s="182"/>
    </row>
    <row r="30" spans="1:3" ht="21" customHeight="1" x14ac:dyDescent="0.2">
      <c r="A30" s="176" t="s">
        <v>202</v>
      </c>
      <c r="B30" s="176"/>
      <c r="C30" s="176"/>
    </row>
    <row r="31" spans="1:3" x14ac:dyDescent="0.2">
      <c r="A31" s="176"/>
      <c r="B31" s="176"/>
      <c r="C31" s="176"/>
    </row>
    <row r="32" spans="1:3" x14ac:dyDescent="0.2">
      <c r="A32" s="176"/>
      <c r="B32" s="176"/>
      <c r="C32" s="176"/>
    </row>
    <row r="33" spans="1:3" x14ac:dyDescent="0.2">
      <c r="A33" s="176"/>
      <c r="B33" s="176"/>
      <c r="C33" s="176"/>
    </row>
    <row r="34" spans="1:3" x14ac:dyDescent="0.2">
      <c r="A34" s="176"/>
      <c r="B34" s="176"/>
      <c r="C34" s="176"/>
    </row>
    <row r="35" spans="1:3" x14ac:dyDescent="0.2">
      <c r="A35" s="176"/>
      <c r="B35" s="176"/>
      <c r="C35" s="176"/>
    </row>
    <row r="36" spans="1:3" x14ac:dyDescent="0.2">
      <c r="A36" s="176"/>
      <c r="B36" s="176"/>
      <c r="C36" s="176"/>
    </row>
    <row r="37" spans="1:3" x14ac:dyDescent="0.2">
      <c r="A37" s="176"/>
      <c r="B37" s="176"/>
      <c r="C37" s="176"/>
    </row>
    <row r="38" spans="1:3" x14ac:dyDescent="0.2">
      <c r="A38" s="176"/>
      <c r="B38" s="176"/>
      <c r="C38" s="176"/>
    </row>
    <row r="39" spans="1:3" x14ac:dyDescent="0.2">
      <c r="A39" s="176"/>
      <c r="B39" s="176"/>
      <c r="C39" s="176"/>
    </row>
    <row r="40" spans="1:3" x14ac:dyDescent="0.2">
      <c r="A40" s="176"/>
      <c r="B40" s="176"/>
      <c r="C40" s="176"/>
    </row>
    <row r="41" spans="1:3" x14ac:dyDescent="0.2">
      <c r="A41" s="176"/>
      <c r="B41" s="176"/>
      <c r="C41" s="176"/>
    </row>
    <row r="42" spans="1:3" x14ac:dyDescent="0.2">
      <c r="A42" s="176"/>
      <c r="B42" s="176"/>
      <c r="C42" s="176"/>
    </row>
    <row r="43" spans="1:3" x14ac:dyDescent="0.2">
      <c r="A43" s="176"/>
      <c r="B43" s="176"/>
      <c r="C43" s="176"/>
    </row>
    <row r="44" spans="1:3" x14ac:dyDescent="0.2">
      <c r="A44" s="176"/>
      <c r="B44" s="176"/>
      <c r="C44" s="176"/>
    </row>
    <row r="45" spans="1:3" x14ac:dyDescent="0.2">
      <c r="A45" s="176"/>
      <c r="B45" s="176"/>
      <c r="C45" s="176"/>
    </row>
    <row r="46" spans="1:3" x14ac:dyDescent="0.2">
      <c r="A46" s="176"/>
      <c r="B46" s="176"/>
      <c r="C46" s="176"/>
    </row>
    <row r="47" spans="1:3" x14ac:dyDescent="0.2">
      <c r="A47" s="176"/>
      <c r="B47" s="176"/>
      <c r="C47" s="176"/>
    </row>
    <row r="48" spans="1:3" x14ac:dyDescent="0.2">
      <c r="A48" s="176"/>
      <c r="B48" s="176"/>
      <c r="C48" s="176"/>
    </row>
    <row r="49" spans="1:3" x14ac:dyDescent="0.2">
      <c r="A49" s="176"/>
      <c r="B49" s="176"/>
      <c r="C49" s="176"/>
    </row>
    <row r="50" spans="1:3" x14ac:dyDescent="0.2">
      <c r="A50" s="176"/>
      <c r="B50" s="176"/>
      <c r="C50" s="176"/>
    </row>
  </sheetData>
  <mergeCells count="2">
    <mergeCell ref="A24:C28"/>
    <mergeCell ref="A30:C5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5848-D893-D64E-BC7F-4AD965E916A4}">
  <dimension ref="A1:E47"/>
  <sheetViews>
    <sheetView showGridLines="0" showRowColHeaders="0" workbookViewId="0">
      <selection activeCell="H31" sqref="H31"/>
    </sheetView>
  </sheetViews>
  <sheetFormatPr baseColWidth="10" defaultRowHeight="15" x14ac:dyDescent="0.2"/>
  <cols>
    <col min="1" max="1" width="52.5" customWidth="1"/>
    <col min="2" max="2" width="59.1640625" customWidth="1"/>
    <col min="3" max="3" width="64" customWidth="1"/>
  </cols>
  <sheetData>
    <row r="1" spans="1:5" ht="80" customHeight="1" x14ac:dyDescent="0.2">
      <c r="A1" s="189"/>
      <c r="B1" s="189"/>
      <c r="C1" s="189"/>
      <c r="D1" s="190"/>
      <c r="E1" s="190"/>
    </row>
    <row r="2" spans="1:5" ht="29" customHeight="1" x14ac:dyDescent="0.2">
      <c r="A2" s="191"/>
      <c r="B2" s="192"/>
      <c r="C2" s="193"/>
      <c r="D2" s="190"/>
      <c r="E2" s="190"/>
    </row>
    <row r="3" spans="1:5" ht="82" customHeight="1" x14ac:dyDescent="0.2">
      <c r="A3" s="194"/>
      <c r="B3" s="195"/>
      <c r="C3" s="196"/>
      <c r="D3" s="190"/>
      <c r="E3" s="190"/>
    </row>
    <row r="4" spans="1:5" ht="9" hidden="1" customHeight="1" x14ac:dyDescent="0.2">
      <c r="A4" s="194"/>
      <c r="B4" s="195"/>
      <c r="C4" s="196"/>
      <c r="D4" s="190"/>
      <c r="E4" s="190"/>
    </row>
    <row r="5" spans="1:5" ht="15" hidden="1" customHeight="1" x14ac:dyDescent="0.2">
      <c r="A5" s="194"/>
      <c r="B5" s="195"/>
      <c r="C5" s="196"/>
      <c r="D5" s="190"/>
      <c r="E5" s="190"/>
    </row>
    <row r="6" spans="1:5" ht="1" hidden="1" customHeight="1" x14ac:dyDescent="0.2">
      <c r="A6" s="194"/>
      <c r="B6" s="195"/>
      <c r="C6" s="196"/>
      <c r="D6" s="190"/>
      <c r="E6" s="190"/>
    </row>
    <row r="7" spans="1:5" ht="1" hidden="1" customHeight="1" x14ac:dyDescent="0.2">
      <c r="A7" s="194"/>
      <c r="B7" s="195"/>
      <c r="C7" s="196"/>
      <c r="D7" s="190"/>
      <c r="E7" s="190"/>
    </row>
    <row r="8" spans="1:5" ht="9" customHeight="1" x14ac:dyDescent="0.2">
      <c r="A8" s="194"/>
      <c r="B8" s="195"/>
      <c r="C8" s="196"/>
      <c r="D8" s="190"/>
      <c r="E8" s="190"/>
    </row>
    <row r="9" spans="1:5" ht="9" hidden="1" customHeight="1" x14ac:dyDescent="0.2">
      <c r="A9" s="194"/>
      <c r="B9" s="195"/>
      <c r="C9" s="196"/>
      <c r="D9" s="190"/>
      <c r="E9" s="190"/>
    </row>
    <row r="10" spans="1:5" ht="99" customHeight="1" x14ac:dyDescent="0.2">
      <c r="A10" s="194"/>
      <c r="B10" s="195"/>
      <c r="C10" s="196"/>
      <c r="D10" s="190"/>
      <c r="E10" s="190"/>
    </row>
    <row r="11" spans="1:5" ht="17" hidden="1" customHeight="1" x14ac:dyDescent="0.2">
      <c r="A11" s="194"/>
      <c r="B11" s="195"/>
      <c r="C11" s="196"/>
      <c r="D11" s="190"/>
      <c r="E11" s="190"/>
    </row>
    <row r="12" spans="1:5" ht="1" hidden="1" customHeight="1" x14ac:dyDescent="0.2">
      <c r="A12" s="194"/>
      <c r="B12" s="195"/>
      <c r="C12" s="196"/>
      <c r="D12" s="190"/>
      <c r="E12" s="190"/>
    </row>
    <row r="13" spans="1:5" ht="1" hidden="1" customHeight="1" x14ac:dyDescent="0.2">
      <c r="A13" s="194"/>
      <c r="B13" s="195"/>
      <c r="C13" s="196"/>
      <c r="D13" s="190"/>
      <c r="E13" s="190"/>
    </row>
    <row r="14" spans="1:5" ht="1" hidden="1" customHeight="1" x14ac:dyDescent="0.2">
      <c r="A14" s="194"/>
      <c r="B14" s="195"/>
      <c r="C14" s="193"/>
      <c r="D14" s="190"/>
      <c r="E14" s="190"/>
    </row>
    <row r="15" spans="1:5" ht="1" hidden="1" customHeight="1" x14ac:dyDescent="0.2">
      <c r="A15" s="194"/>
      <c r="B15" s="195"/>
      <c r="C15" s="193"/>
      <c r="D15" s="190"/>
      <c r="E15" s="190"/>
    </row>
    <row r="16" spans="1:5" ht="1" hidden="1" customHeight="1" x14ac:dyDescent="0.2">
      <c r="A16" s="194"/>
      <c r="B16" s="195"/>
      <c r="C16" s="193"/>
      <c r="D16" s="190"/>
      <c r="E16" s="190"/>
    </row>
    <row r="17" spans="1:5" ht="1" hidden="1" customHeight="1" x14ac:dyDescent="0.2">
      <c r="A17" s="194"/>
      <c r="B17" s="197"/>
      <c r="C17" s="193"/>
      <c r="D17" s="190"/>
      <c r="E17" s="190"/>
    </row>
    <row r="18" spans="1:5" ht="1" hidden="1" customHeight="1" x14ac:dyDescent="0.2">
      <c r="A18" s="194"/>
      <c r="B18" s="197"/>
      <c r="C18" s="193"/>
      <c r="D18" s="190"/>
      <c r="E18" s="190"/>
    </row>
    <row r="19" spans="1:5" ht="1" hidden="1" customHeight="1" x14ac:dyDescent="0.2">
      <c r="A19" s="194"/>
      <c r="B19" s="197"/>
      <c r="C19" s="193"/>
      <c r="D19" s="190"/>
      <c r="E19" s="190"/>
    </row>
    <row r="20" spans="1:5" ht="1" hidden="1" customHeight="1" x14ac:dyDescent="0.2">
      <c r="A20" s="198"/>
      <c r="B20" s="197"/>
      <c r="C20" s="193"/>
      <c r="D20" s="190"/>
      <c r="E20" s="190"/>
    </row>
    <row r="21" spans="1:5" ht="1" hidden="1" customHeight="1" x14ac:dyDescent="0.2">
      <c r="A21" s="198"/>
      <c r="B21" s="197"/>
      <c r="C21" s="193"/>
      <c r="D21" s="190"/>
      <c r="E21" s="190"/>
    </row>
    <row r="22" spans="1:5" ht="1" hidden="1" customHeight="1" x14ac:dyDescent="0.2">
      <c r="A22" s="198"/>
      <c r="B22" s="197"/>
      <c r="C22" s="193"/>
      <c r="D22" s="190"/>
      <c r="E22" s="190"/>
    </row>
    <row r="23" spans="1:5" ht="1" customHeight="1" x14ac:dyDescent="0.2">
      <c r="A23" s="198"/>
      <c r="B23" s="197"/>
      <c r="C23" s="193"/>
      <c r="D23" s="190"/>
      <c r="E23" s="190"/>
    </row>
    <row r="24" spans="1:5" ht="148" customHeight="1" x14ac:dyDescent="0.2">
      <c r="A24" s="198"/>
      <c r="B24" s="195"/>
      <c r="C24" s="193"/>
      <c r="D24" s="190"/>
      <c r="E24" s="190"/>
    </row>
    <row r="25" spans="1:5" ht="52" customHeight="1" x14ac:dyDescent="0.2">
      <c r="A25" s="199"/>
      <c r="B25" s="199"/>
      <c r="C25" s="199"/>
      <c r="D25" s="190"/>
      <c r="E25" s="190"/>
    </row>
    <row r="26" spans="1:5" ht="15" customHeight="1" x14ac:dyDescent="0.2">
      <c r="A26" s="199"/>
      <c r="B26" s="199"/>
      <c r="C26" s="199"/>
      <c r="D26" s="190"/>
      <c r="E26" s="190"/>
    </row>
    <row r="27" spans="1:5" ht="15" customHeight="1" x14ac:dyDescent="0.2">
      <c r="A27" s="199"/>
      <c r="B27" s="199"/>
      <c r="C27" s="199"/>
      <c r="D27" s="190"/>
      <c r="E27" s="190"/>
    </row>
    <row r="28" spans="1:5" ht="15" customHeight="1" x14ac:dyDescent="0.2">
      <c r="A28" s="199"/>
      <c r="B28" s="199"/>
      <c r="C28" s="199"/>
      <c r="D28" s="190"/>
      <c r="E28" s="190"/>
    </row>
    <row r="29" spans="1:5" ht="15" customHeight="1" x14ac:dyDescent="0.2">
      <c r="A29" s="199"/>
      <c r="B29" s="199"/>
      <c r="C29" s="199"/>
      <c r="D29" s="190"/>
      <c r="E29" s="190"/>
    </row>
    <row r="30" spans="1:5" ht="21" customHeight="1" x14ac:dyDescent="0.2">
      <c r="A30" s="198"/>
      <c r="B30" s="193"/>
      <c r="C30" s="193"/>
      <c r="D30" s="190"/>
      <c r="E30" s="190"/>
    </row>
    <row r="31" spans="1:5" ht="259" customHeight="1" x14ac:dyDescent="0.2">
      <c r="A31" s="200"/>
      <c r="B31" s="200"/>
      <c r="C31" s="200"/>
      <c r="D31" s="190"/>
      <c r="E31" s="190"/>
    </row>
    <row r="32" spans="1:5" ht="15" customHeight="1" x14ac:dyDescent="0.2">
      <c r="A32" s="201"/>
      <c r="B32" s="201"/>
      <c r="C32" s="201"/>
      <c r="D32" s="190"/>
      <c r="E32" s="190"/>
    </row>
    <row r="33" spans="1:5" ht="15" customHeight="1" x14ac:dyDescent="0.2">
      <c r="A33" s="201"/>
      <c r="B33" s="201"/>
      <c r="C33" s="201"/>
      <c r="D33" s="190"/>
      <c r="E33" s="190"/>
    </row>
    <row r="34" spans="1:5" ht="15" customHeight="1" x14ac:dyDescent="0.2">
      <c r="A34" s="201"/>
      <c r="B34" s="201"/>
      <c r="C34" s="201"/>
      <c r="D34" s="190"/>
      <c r="E34" s="190"/>
    </row>
    <row r="35" spans="1:5" ht="15" customHeight="1" x14ac:dyDescent="0.2">
      <c r="A35" s="201"/>
      <c r="B35" s="201"/>
      <c r="C35" s="201"/>
      <c r="D35" s="190"/>
      <c r="E35" s="190"/>
    </row>
    <row r="36" spans="1:5" ht="15" customHeight="1" x14ac:dyDescent="0.2">
      <c r="A36" s="201"/>
      <c r="B36" s="201"/>
      <c r="C36" s="201"/>
      <c r="D36" s="190"/>
      <c r="E36" s="190"/>
    </row>
    <row r="37" spans="1:5" ht="15" customHeight="1" x14ac:dyDescent="0.2">
      <c r="A37" s="201"/>
      <c r="B37" s="201"/>
      <c r="C37" s="201"/>
      <c r="D37" s="190"/>
      <c r="E37" s="190"/>
    </row>
    <row r="38" spans="1:5" ht="15" customHeight="1" x14ac:dyDescent="0.2">
      <c r="A38" s="201"/>
      <c r="B38" s="201"/>
      <c r="C38" s="201"/>
      <c r="D38" s="190"/>
      <c r="E38" s="190"/>
    </row>
    <row r="39" spans="1:5" ht="15" customHeight="1" x14ac:dyDescent="0.2">
      <c r="A39" s="201"/>
      <c r="B39" s="201"/>
      <c r="C39" s="201"/>
      <c r="D39" s="190"/>
      <c r="E39" s="190"/>
    </row>
    <row r="40" spans="1:5" ht="15" customHeight="1" x14ac:dyDescent="0.2">
      <c r="A40" s="201"/>
      <c r="B40" s="201"/>
      <c r="C40" s="201"/>
      <c r="D40" s="190"/>
      <c r="E40" s="190"/>
    </row>
    <row r="41" spans="1:5" ht="15" customHeight="1" x14ac:dyDescent="0.2">
      <c r="A41" s="201"/>
      <c r="B41" s="201"/>
      <c r="C41" s="201"/>
      <c r="D41" s="190"/>
      <c r="E41" s="190"/>
    </row>
    <row r="42" spans="1:5" ht="15" customHeight="1" x14ac:dyDescent="0.2">
      <c r="A42" s="201"/>
      <c r="B42" s="201"/>
      <c r="C42" s="201"/>
      <c r="D42" s="190"/>
      <c r="E42" s="190"/>
    </row>
    <row r="43" spans="1:5" ht="15" customHeight="1" x14ac:dyDescent="0.2">
      <c r="A43" s="201"/>
      <c r="B43" s="201"/>
      <c r="C43" s="201"/>
      <c r="D43" s="190"/>
      <c r="E43" s="190"/>
    </row>
    <row r="44" spans="1:5" ht="15" customHeight="1" x14ac:dyDescent="0.2">
      <c r="A44" s="201"/>
      <c r="B44" s="201"/>
      <c r="C44" s="201"/>
      <c r="D44" s="190"/>
      <c r="E44" s="190"/>
    </row>
    <row r="45" spans="1:5" ht="15" customHeight="1" x14ac:dyDescent="0.2">
      <c r="A45" s="201"/>
      <c r="B45" s="201"/>
      <c r="C45" s="201"/>
      <c r="D45" s="190"/>
      <c r="E45" s="190"/>
    </row>
    <row r="46" spans="1:5" ht="15" customHeight="1" x14ac:dyDescent="0.2">
      <c r="A46" s="175"/>
      <c r="B46" s="175"/>
      <c r="C46" s="175"/>
    </row>
    <row r="47" spans="1:5" ht="15" customHeight="1" x14ac:dyDescent="0.2">
      <c r="A47" s="175"/>
      <c r="B47" s="175"/>
      <c r="C47" s="175"/>
    </row>
  </sheetData>
  <mergeCells count="2">
    <mergeCell ref="A25:C29"/>
    <mergeCell ref="A31:C31"/>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2" customWidth="1"/>
    <col min="15" max="22" width="8.6640625" style="2" customWidth="1"/>
    <col min="23" max="16384" width="14.5" style="2"/>
  </cols>
  <sheetData>
    <row r="1" spans="1:22" s="21" customFormat="1" ht="42.75" customHeight="1" x14ac:dyDescent="0.25">
      <c r="A1" s="168" t="s">
        <v>117</v>
      </c>
      <c r="B1" s="169"/>
      <c r="C1" s="169"/>
      <c r="D1" s="169"/>
      <c r="E1" s="169"/>
      <c r="F1" s="41"/>
      <c r="G1" s="41"/>
      <c r="H1" s="41"/>
      <c r="I1" s="41"/>
      <c r="J1" s="41"/>
      <c r="K1" s="41"/>
      <c r="L1" s="41"/>
      <c r="M1" s="41"/>
      <c r="N1" s="41"/>
      <c r="O1" s="41"/>
      <c r="P1" s="41"/>
      <c r="Q1" s="41"/>
      <c r="R1" s="41"/>
      <c r="S1" s="41"/>
      <c r="T1" s="41"/>
      <c r="U1" s="41"/>
      <c r="V1" s="41"/>
    </row>
    <row r="2" spans="1:22" ht="119.5" customHeight="1" x14ac:dyDescent="0.2">
      <c r="A2" s="170" t="s">
        <v>118</v>
      </c>
      <c r="B2" s="171"/>
      <c r="C2" s="171"/>
      <c r="D2" s="171"/>
      <c r="E2" s="171"/>
      <c r="F2" s="171"/>
      <c r="G2" s="171"/>
      <c r="H2" s="171"/>
      <c r="I2" s="171"/>
      <c r="J2" s="171"/>
      <c r="K2" s="171"/>
    </row>
    <row r="3" spans="1:22" ht="12.75" customHeight="1" x14ac:dyDescent="0.2">
      <c r="A3" s="44"/>
    </row>
    <row r="4" spans="1:22" s="21" customFormat="1" ht="72" customHeight="1" x14ac:dyDescent="0.2">
      <c r="A4" s="165" t="s">
        <v>119</v>
      </c>
      <c r="B4" s="150"/>
      <c r="C4" s="150"/>
      <c r="D4" s="150"/>
      <c r="E4" s="150"/>
      <c r="F4" s="150"/>
      <c r="G4" s="150"/>
      <c r="H4" s="150"/>
      <c r="I4" s="150"/>
      <c r="J4" s="150"/>
    </row>
    <row r="5" spans="1:22" s="21" customFormat="1" ht="20.5" customHeight="1" x14ac:dyDescent="0.2">
      <c r="A5" s="48"/>
      <c r="B5" s="26"/>
      <c r="C5" s="26"/>
      <c r="D5" s="26"/>
      <c r="E5" s="26"/>
      <c r="F5" s="26"/>
      <c r="G5" s="26"/>
      <c r="H5" s="26"/>
      <c r="I5" s="26"/>
      <c r="J5" s="26"/>
    </row>
    <row r="6" spans="1:22" s="150" customFormat="1" ht="13" customHeight="1" x14ac:dyDescent="0.2">
      <c r="A6" s="165" t="s">
        <v>120</v>
      </c>
    </row>
    <row r="7" spans="1:22" s="21" customFormat="1" ht="30" customHeight="1" x14ac:dyDescent="0.2">
      <c r="A7" s="36" t="s">
        <v>121</v>
      </c>
    </row>
    <row r="8" spans="1:22" s="21" customFormat="1" ht="12.75" customHeight="1" x14ac:dyDescent="0.15">
      <c r="A8" s="45" t="s">
        <v>122</v>
      </c>
      <c r="B8" s="46"/>
      <c r="C8" s="29" t="s">
        <v>123</v>
      </c>
      <c r="D8" s="29" t="s">
        <v>124</v>
      </c>
      <c r="E8" s="29" t="s">
        <v>125</v>
      </c>
      <c r="F8" s="29" t="s">
        <v>126</v>
      </c>
      <c r="G8" s="29" t="s">
        <v>127</v>
      </c>
      <c r="H8" s="29" t="s">
        <v>128</v>
      </c>
      <c r="I8" s="29" t="s">
        <v>129</v>
      </c>
      <c r="J8" s="29" t="s">
        <v>130</v>
      </c>
      <c r="K8" s="29" t="s">
        <v>131</v>
      </c>
      <c r="L8" s="29" t="s">
        <v>132</v>
      </c>
      <c r="M8" s="29" t="s">
        <v>133</v>
      </c>
      <c r="N8" s="29" t="s">
        <v>134</v>
      </c>
    </row>
    <row r="9" spans="1:22" ht="12.75" customHeight="1" x14ac:dyDescent="0.15">
      <c r="A9" s="23" t="s">
        <v>135</v>
      </c>
      <c r="B9" s="6" t="s">
        <v>112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15">
      <c r="A10" s="23" t="s">
        <v>135</v>
      </c>
      <c r="B10" s="23" t="s">
        <v>136</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15">
      <c r="A11" s="23" t="s">
        <v>135</v>
      </c>
      <c r="B11" s="23" t="s">
        <v>137</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15">
      <c r="A12" s="23" t="s">
        <v>135</v>
      </c>
      <c r="B12" s="23" t="s">
        <v>138</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15">
      <c r="A13" s="23" t="s">
        <v>139</v>
      </c>
      <c r="B13" s="23" t="s">
        <v>112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15">
      <c r="A14" s="23" t="s">
        <v>139</v>
      </c>
      <c r="B14" s="23" t="s">
        <v>136</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15">
      <c r="A15" s="23" t="s">
        <v>139</v>
      </c>
      <c r="B15" s="23" t="s">
        <v>137</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15">
      <c r="A16" s="23" t="s">
        <v>139</v>
      </c>
      <c r="B16" s="23" t="s">
        <v>138</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15">
      <c r="A17" s="23" t="s">
        <v>140</v>
      </c>
      <c r="B17" s="23" t="s">
        <v>112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15">
      <c r="A18" s="23" t="s">
        <v>140</v>
      </c>
      <c r="B18" s="23" t="s">
        <v>136</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15">
      <c r="A19" s="23" t="s">
        <v>140</v>
      </c>
      <c r="B19" s="23" t="s">
        <v>137</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15">
      <c r="A20" s="23" t="s">
        <v>140</v>
      </c>
      <c r="B20" s="23" t="s">
        <v>138</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15">
      <c r="A21" s="23" t="s">
        <v>122</v>
      </c>
      <c r="B21" s="23" t="s">
        <v>112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15">
      <c r="A22" s="23" t="s">
        <v>122</v>
      </c>
      <c r="B22" s="23" t="s">
        <v>136</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15">
      <c r="A23" s="23" t="s">
        <v>122</v>
      </c>
      <c r="B23" s="23" t="s">
        <v>137</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15">
      <c r="A24" s="23" t="s">
        <v>122</v>
      </c>
      <c r="B24" s="2" t="s">
        <v>138</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x14ac:dyDescent="0.2">
      <c r="A25" s="36" t="s">
        <v>141</v>
      </c>
    </row>
    <row r="26" spans="1:22" s="21" customFormat="1" ht="58" customHeight="1" x14ac:dyDescent="0.2">
      <c r="A26" s="165" t="s">
        <v>142</v>
      </c>
      <c r="B26" s="150"/>
      <c r="C26" s="150"/>
      <c r="D26" s="150"/>
      <c r="E26" s="150"/>
      <c r="F26" s="150"/>
      <c r="G26" s="150"/>
      <c r="H26" s="150"/>
      <c r="I26" s="150"/>
      <c r="J26" s="150"/>
      <c r="K26" s="150"/>
    </row>
    <row r="27" spans="1:22" s="20" customFormat="1" ht="15" customHeight="1" x14ac:dyDescent="0.15"/>
    <row r="28" spans="1:22" s="150" customFormat="1" ht="13" customHeight="1" x14ac:dyDescent="0.2">
      <c r="A28" s="165" t="s">
        <v>143</v>
      </c>
    </row>
    <row r="29" spans="1:22" ht="27.75" customHeight="1" x14ac:dyDescent="0.2">
      <c r="A29" s="49" t="s">
        <v>122</v>
      </c>
      <c r="B29" s="46"/>
      <c r="C29" s="29" t="s">
        <v>123</v>
      </c>
      <c r="D29" s="29" t="s">
        <v>124</v>
      </c>
      <c r="E29" s="29" t="s">
        <v>125</v>
      </c>
      <c r="F29" s="29" t="s">
        <v>126</v>
      </c>
      <c r="G29" s="29" t="s">
        <v>127</v>
      </c>
      <c r="H29" s="29" t="s">
        <v>128</v>
      </c>
      <c r="I29" s="29" t="s">
        <v>129</v>
      </c>
      <c r="J29" s="29" t="s">
        <v>130</v>
      </c>
      <c r="K29" s="29" t="s">
        <v>131</v>
      </c>
      <c r="L29" s="29" t="s">
        <v>132</v>
      </c>
      <c r="M29" s="29" t="s">
        <v>133</v>
      </c>
      <c r="N29" s="29" t="s">
        <v>134</v>
      </c>
    </row>
    <row r="30" spans="1:22" ht="12.75" customHeight="1" x14ac:dyDescent="0.15">
      <c r="A30" s="23" t="s">
        <v>135</v>
      </c>
      <c r="B30" s="6" t="s">
        <v>112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15">
      <c r="A31" s="23" t="s">
        <v>135</v>
      </c>
      <c r="B31" s="23" t="s">
        <v>144</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15">
      <c r="A32" s="23" t="s">
        <v>135</v>
      </c>
      <c r="B32" s="23" t="s">
        <v>145</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15">
      <c r="A33" s="23" t="s">
        <v>135</v>
      </c>
      <c r="B33" s="23" t="s">
        <v>138</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15">
      <c r="A34" s="23" t="s">
        <v>139</v>
      </c>
      <c r="B34" s="23" t="s">
        <v>112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15">
      <c r="A35" s="23" t="s">
        <v>139</v>
      </c>
      <c r="B35" s="23" t="s">
        <v>144</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15">
      <c r="A36" s="23" t="s">
        <v>139</v>
      </c>
      <c r="B36" s="23" t="s">
        <v>145</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15">
      <c r="A37" s="23" t="s">
        <v>139</v>
      </c>
      <c r="B37" s="23" t="s">
        <v>138</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15">
      <c r="A38" s="23" t="s">
        <v>146</v>
      </c>
      <c r="B38" s="23" t="s">
        <v>112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15">
      <c r="A39" s="23" t="s">
        <v>146</v>
      </c>
      <c r="B39" s="23" t="s">
        <v>144</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15">
      <c r="A40" s="23" t="s">
        <v>146</v>
      </c>
      <c r="B40" s="23" t="s">
        <v>145</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15">
      <c r="A41" s="23" t="s">
        <v>146</v>
      </c>
      <c r="B41" s="23" t="s">
        <v>138</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15">
      <c r="A42" s="23" t="s">
        <v>122</v>
      </c>
      <c r="B42" s="23" t="s">
        <v>112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15">
      <c r="A43" s="23" t="s">
        <v>122</v>
      </c>
      <c r="B43" s="23" t="s">
        <v>144</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15">
      <c r="A44" s="23" t="s">
        <v>122</v>
      </c>
      <c r="B44" s="23" t="s">
        <v>145</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15">
      <c r="A45" s="23" t="s">
        <v>122</v>
      </c>
      <c r="B45" s="2" t="s">
        <v>138</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2">
      <c r="A46" s="166" t="s">
        <v>147</v>
      </c>
      <c r="B46" s="167"/>
      <c r="C46" s="167"/>
      <c r="D46" s="167"/>
      <c r="E46" s="167"/>
      <c r="F46" s="167"/>
      <c r="G46" s="167"/>
      <c r="H46" s="167"/>
      <c r="I46" s="167"/>
      <c r="J46" s="167"/>
    </row>
    <row r="47" spans="1:14" s="37" customFormat="1" ht="30" customHeight="1" x14ac:dyDescent="0.2">
      <c r="A47" s="163" t="s">
        <v>148</v>
      </c>
      <c r="B47" s="164"/>
      <c r="C47" s="164"/>
      <c r="D47" s="164"/>
      <c r="E47" s="164"/>
      <c r="F47" s="164"/>
      <c r="G47" s="164"/>
      <c r="H47" s="164"/>
      <c r="I47" s="164"/>
      <c r="J47" s="164"/>
    </row>
    <row r="48" spans="1:14" s="37" customFormat="1" ht="46" customHeight="1" x14ac:dyDescent="0.2">
      <c r="A48" s="163" t="s">
        <v>149</v>
      </c>
      <c r="B48" s="164"/>
      <c r="C48" s="164"/>
      <c r="D48" s="164"/>
      <c r="E48" s="164"/>
      <c r="F48" s="164"/>
      <c r="G48" s="164"/>
      <c r="H48" s="164"/>
      <c r="I48" s="164"/>
      <c r="J48" s="164"/>
    </row>
    <row r="49" spans="1:14" s="37" customFormat="1" ht="46" customHeight="1" x14ac:dyDescent="0.2">
      <c r="A49" s="70" t="s">
        <v>150</v>
      </c>
      <c r="B49" s="77" t="s">
        <v>151</v>
      </c>
      <c r="C49" s="76"/>
      <c r="D49" s="76"/>
      <c r="E49" s="76"/>
      <c r="F49" s="76"/>
      <c r="G49" s="76"/>
      <c r="H49" s="76"/>
      <c r="I49" s="76"/>
      <c r="J49" s="76"/>
    </row>
    <row r="50" spans="1:14" ht="28.5" customHeight="1" x14ac:dyDescent="0.2">
      <c r="A50" s="49" t="s">
        <v>122</v>
      </c>
      <c r="B50" s="46"/>
      <c r="C50" s="29" t="s">
        <v>123</v>
      </c>
      <c r="D50" s="29" t="s">
        <v>124</v>
      </c>
      <c r="E50" s="29" t="s">
        <v>125</v>
      </c>
      <c r="F50" s="29" t="s">
        <v>126</v>
      </c>
      <c r="G50" s="29" t="s">
        <v>127</v>
      </c>
      <c r="H50" s="29" t="s">
        <v>128</v>
      </c>
      <c r="I50" s="29" t="s">
        <v>129</v>
      </c>
      <c r="J50" s="29" t="s">
        <v>130</v>
      </c>
      <c r="K50" s="29" t="s">
        <v>131</v>
      </c>
      <c r="L50" s="29" t="s">
        <v>132</v>
      </c>
      <c r="M50" s="29" t="s">
        <v>133</v>
      </c>
      <c r="N50" s="29" t="s">
        <v>134</v>
      </c>
    </row>
    <row r="51" spans="1:14" ht="12.75" customHeight="1" x14ac:dyDescent="0.15">
      <c r="A51" s="5" t="s">
        <v>135</v>
      </c>
      <c r="B51" s="6" t="s">
        <v>112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15">
      <c r="A52" s="23"/>
      <c r="B52" s="23" t="s">
        <v>136</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15">
      <c r="A53" s="23"/>
      <c r="B53" s="23" t="s">
        <v>137</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15">
      <c r="A54" s="23"/>
      <c r="B54" s="23" t="s">
        <v>138</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15">
      <c r="A55" s="23" t="s">
        <v>139</v>
      </c>
      <c r="B55" s="23" t="s">
        <v>112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15">
      <c r="A56" s="23"/>
      <c r="B56" s="23" t="s">
        <v>136</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15">
      <c r="A57" s="23"/>
      <c r="B57" s="23" t="s">
        <v>137</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15">
      <c r="A58" s="23"/>
      <c r="B58" s="23" t="s">
        <v>138</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15">
      <c r="A59" s="23" t="s">
        <v>140</v>
      </c>
      <c r="B59" s="23" t="s">
        <v>112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15">
      <c r="A60" s="23"/>
      <c r="B60" s="23" t="s">
        <v>136</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15">
      <c r="A61" s="23"/>
      <c r="B61" s="23" t="s">
        <v>137</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15">
      <c r="A62" s="23"/>
      <c r="B62" s="23" t="s">
        <v>138</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15">
      <c r="A63" s="23" t="s">
        <v>122</v>
      </c>
      <c r="B63" s="23" t="s">
        <v>112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15">
      <c r="A64" s="23"/>
      <c r="B64" s="23" t="s">
        <v>136</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15">
      <c r="A65" s="23"/>
      <c r="B65" s="23" t="s">
        <v>137</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15">
      <c r="B66" s="2" t="s">
        <v>138</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x14ac:dyDescent="0.2">
      <c r="A67" s="166" t="s">
        <v>152</v>
      </c>
      <c r="B67" s="167"/>
      <c r="C67" s="167"/>
      <c r="D67" s="167"/>
      <c r="E67" s="167"/>
      <c r="F67" s="167"/>
      <c r="G67" s="167"/>
      <c r="H67" s="167"/>
      <c r="I67" s="167"/>
      <c r="J67" s="167"/>
      <c r="K67" s="75"/>
      <c r="L67" s="75"/>
      <c r="M67" s="75"/>
      <c r="N67" s="75"/>
    </row>
    <row r="68" spans="1:14" ht="24.75" customHeight="1" x14ac:dyDescent="0.2">
      <c r="A68" s="163" t="s">
        <v>153</v>
      </c>
      <c r="B68" s="164"/>
      <c r="C68" s="164"/>
      <c r="D68" s="164"/>
      <c r="E68" s="164"/>
      <c r="F68" s="164"/>
      <c r="G68" s="164"/>
      <c r="H68" s="164"/>
      <c r="I68" s="164"/>
      <c r="J68" s="164"/>
      <c r="K68" s="75"/>
      <c r="L68" s="75"/>
      <c r="M68" s="75"/>
      <c r="N68" s="75"/>
    </row>
    <row r="69" spans="1:14" ht="24.75" customHeight="1" x14ac:dyDescent="0.2">
      <c r="A69" s="163" t="s">
        <v>154</v>
      </c>
      <c r="B69" s="164"/>
      <c r="C69" s="164"/>
      <c r="D69" s="164"/>
      <c r="E69" s="164"/>
      <c r="F69" s="164"/>
      <c r="G69" s="164"/>
      <c r="H69" s="164"/>
      <c r="I69" s="164"/>
      <c r="J69" s="164"/>
      <c r="K69" s="75"/>
      <c r="L69" s="75"/>
      <c r="M69" s="75"/>
      <c r="N69" s="75"/>
    </row>
    <row r="70" spans="1:14" ht="28" customHeight="1" x14ac:dyDescent="0.2">
      <c r="A70" s="163"/>
      <c r="B70" s="164"/>
      <c r="C70" s="164"/>
      <c r="D70" s="164"/>
      <c r="E70" s="164"/>
      <c r="F70" s="164"/>
      <c r="G70" s="164"/>
      <c r="H70" s="164"/>
      <c r="I70" s="164"/>
      <c r="J70" s="164"/>
      <c r="K70" s="75"/>
      <c r="L70" s="75"/>
      <c r="M70" s="75"/>
      <c r="N70" s="75"/>
    </row>
    <row r="71" spans="1:14" ht="28.5" customHeight="1" x14ac:dyDescent="0.2">
      <c r="A71" s="49" t="s">
        <v>122</v>
      </c>
      <c r="B71" s="46"/>
      <c r="C71" s="29" t="s">
        <v>123</v>
      </c>
      <c r="D71" s="29" t="s">
        <v>124</v>
      </c>
      <c r="E71" s="29" t="s">
        <v>125</v>
      </c>
      <c r="F71" s="29" t="s">
        <v>126</v>
      </c>
      <c r="G71" s="29" t="s">
        <v>127</v>
      </c>
      <c r="H71" s="29" t="s">
        <v>128</v>
      </c>
      <c r="I71" s="29" t="s">
        <v>129</v>
      </c>
      <c r="J71" s="29" t="s">
        <v>130</v>
      </c>
      <c r="K71" s="29" t="s">
        <v>131</v>
      </c>
      <c r="L71" s="29" t="s">
        <v>132</v>
      </c>
      <c r="M71" s="29" t="s">
        <v>133</v>
      </c>
      <c r="N71" s="29" t="s">
        <v>134</v>
      </c>
    </row>
    <row r="72" spans="1:14" ht="12.75" customHeight="1" x14ac:dyDescent="0.15">
      <c r="A72" s="4" t="s">
        <v>135</v>
      </c>
      <c r="B72" s="31" t="s">
        <v>112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15">
      <c r="A73" s="4"/>
      <c r="B73" s="31" t="s">
        <v>136</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15">
      <c r="A74" s="4"/>
      <c r="B74" s="31" t="s">
        <v>137</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15">
      <c r="A75" s="4"/>
      <c r="B75" s="31" t="s">
        <v>138</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15">
      <c r="A76" s="4" t="s">
        <v>139</v>
      </c>
      <c r="B76" s="31" t="s">
        <v>112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15">
      <c r="A77" s="4"/>
      <c r="B77" s="31" t="s">
        <v>136</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15">
      <c r="A78" s="4"/>
      <c r="B78" s="31" t="s">
        <v>137</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15">
      <c r="A79" s="4"/>
      <c r="B79" s="31" t="s">
        <v>138</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15">
      <c r="A80" s="4" t="s">
        <v>140</v>
      </c>
      <c r="B80" s="31" t="s">
        <v>112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15">
      <c r="A81" s="4"/>
      <c r="B81" s="31" t="s">
        <v>136</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15">
      <c r="A82" s="4"/>
      <c r="B82" s="31" t="s">
        <v>137</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15">
      <c r="A83" s="4"/>
      <c r="B83" s="31" t="s">
        <v>138</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15">
      <c r="A84" s="4" t="s">
        <v>122</v>
      </c>
      <c r="B84" s="31" t="s">
        <v>112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15">
      <c r="A85" s="4"/>
      <c r="B85" s="31" t="s">
        <v>136</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15">
      <c r="A86" s="4"/>
      <c r="B86" s="7" t="s">
        <v>137</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15">
      <c r="A87" s="4"/>
      <c r="B87" s="7" t="s">
        <v>138</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15"/>
    <row r="89" spans="1:14" ht="12.75" customHeight="1" x14ac:dyDescent="0.15"/>
    <row r="90" spans="1:14" ht="12.75" customHeight="1" x14ac:dyDescent="0.15"/>
    <row r="91" spans="1:14" ht="12.75" customHeight="1" x14ac:dyDescent="0.15"/>
    <row r="92" spans="1:14" ht="12.75" customHeight="1" x14ac:dyDescent="0.15"/>
    <row r="93" spans="1:14" ht="12.75" customHeight="1" x14ac:dyDescent="0.15"/>
    <row r="94" spans="1:14" ht="12.75" customHeight="1" x14ac:dyDescent="0.15"/>
    <row r="95" spans="1:14" ht="12.75" customHeight="1" x14ac:dyDescent="0.15"/>
    <row r="96" spans="1:14"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spans="1:13" ht="12.75" customHeight="1" x14ac:dyDescent="0.15"/>
    <row r="114" spans="1:13" ht="12.75" customHeight="1" x14ac:dyDescent="0.15"/>
    <row r="115" spans="1:13" ht="12.75" customHeight="1" x14ac:dyDescent="0.15"/>
    <row r="116" spans="1:13" ht="12.75" customHeight="1" x14ac:dyDescent="0.15"/>
    <row r="117" spans="1:13" ht="12.75" customHeight="1" x14ac:dyDescent="0.15"/>
    <row r="118" spans="1:13" ht="12.75" customHeight="1" x14ac:dyDescent="0.15"/>
    <row r="119" spans="1:13" ht="12.75" customHeight="1" x14ac:dyDescent="0.15"/>
    <row r="120" spans="1:13" ht="12.75" customHeight="1" x14ac:dyDescent="0.15">
      <c r="A120" s="1" t="s">
        <v>155</v>
      </c>
      <c r="B120" s="3" t="s">
        <v>123</v>
      </c>
      <c r="C120" s="3" t="s">
        <v>124</v>
      </c>
      <c r="D120" s="3" t="s">
        <v>125</v>
      </c>
      <c r="E120" s="3" t="s">
        <v>126</v>
      </c>
      <c r="F120" s="3" t="s">
        <v>127</v>
      </c>
      <c r="G120" s="3" t="s">
        <v>128</v>
      </c>
      <c r="H120" s="3" t="s">
        <v>129</v>
      </c>
      <c r="I120" s="3" t="s">
        <v>130</v>
      </c>
      <c r="J120" s="3" t="s">
        <v>131</v>
      </c>
      <c r="K120" s="3" t="s">
        <v>132</v>
      </c>
      <c r="L120" s="3" t="s">
        <v>133</v>
      </c>
      <c r="M120" s="3" t="s">
        <v>134</v>
      </c>
    </row>
    <row r="121" spans="1:13" ht="12.75" customHeight="1" x14ac:dyDescent="0.15">
      <c r="A121" s="8" t="s">
        <v>156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15">
      <c r="A122" s="8" t="s">
        <v>157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15">
      <c r="A123" s="8" t="s">
        <v>158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
      <c r="A124" s="13" t="s">
        <v>112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
      <c r="A125" s="42" t="s">
        <v>159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15">
      <c r="B126" s="19"/>
    </row>
    <row r="127" spans="1:13" ht="12.75" customHeight="1" x14ac:dyDescent="0.15"/>
    <row r="128" spans="1:13"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row r="1005" ht="12.75" customHeight="1" x14ac:dyDescent="0.15"/>
    <row r="1006" ht="12.75" customHeight="1" x14ac:dyDescent="0.15"/>
    <row r="1007" ht="12.75" customHeight="1" x14ac:dyDescent="0.15"/>
    <row r="1008" ht="12.75" customHeight="1" x14ac:dyDescent="0.15"/>
    <row r="1009" ht="12.75" customHeight="1" x14ac:dyDescent="0.15"/>
    <row r="1010" ht="12.75" customHeight="1" x14ac:dyDescent="0.1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 ME BEFORE STARTING</vt:lpstr>
      <vt:lpstr>Definitions</vt:lpstr>
      <vt:lpstr>Data Repository Table</vt:lpstr>
      <vt:lpstr>Revenue Analysis</vt:lpstr>
      <vt:lpstr>Expenses Analysis</vt:lpstr>
      <vt:lpstr>EBIT Analysis</vt:lpstr>
      <vt:lpstr>Conclusion &amp; Recommendations</vt:lpstr>
      <vt:lpstr>Conclusion</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aroge akhtar</cp:lastModifiedBy>
  <cp:revision/>
  <dcterms:created xsi:type="dcterms:W3CDTF">2019-05-26T11:59:56Z</dcterms:created>
  <dcterms:modified xsi:type="dcterms:W3CDTF">2023-04-05T17:36:02Z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